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updateLinks="always" codeName="ThisWorkbook" defaultThemeVersion="124226"/>
  <mc:AlternateContent xmlns:mc="http://schemas.openxmlformats.org/markup-compatibility/2006">
    <mc:Choice Requires="x15">
      <x15ac:absPath xmlns:x15ac="http://schemas.microsoft.com/office/spreadsheetml/2010/11/ac" url="C:\Users\cmore\Documents\CMORE\cmore\Documents\Projects\44. OUIDF-113 ULBs  SL EE\4. Work Done\4. Bid Documents\Final Version\All Document-V3 - TC\"/>
    </mc:Choice>
  </mc:AlternateContent>
  <bookViews>
    <workbookView xWindow="0" yWindow="0" windowWidth="20490" windowHeight="7755" tabRatio="885" firstSheet="9" activeTab="9"/>
  </bookViews>
  <sheets>
    <sheet name="Annuity 2" sheetId="65" state="hidden" r:id="rId1"/>
    <sheet name="Cover" sheetId="60" state="hidden" r:id="rId2"/>
    <sheet name="User Notes" sheetId="43" state="hidden" r:id="rId3"/>
    <sheet name="TSR tables and graphs (US)" sheetId="71" state="hidden" r:id="rId4"/>
    <sheet name="TSR tables and graphs" sheetId="67" state="hidden" r:id="rId5"/>
    <sheet name="Sheet3" sheetId="73" state="hidden" r:id="rId6"/>
    <sheet name="Timing" sheetId="18" state="hidden" r:id="rId7"/>
    <sheet name="Summary(USDmn)" sheetId="69" state="hidden" r:id="rId8"/>
    <sheet name="Summary" sheetId="66" state="hidden" r:id="rId9"/>
    <sheet name="Input Sheet" sheetId="74" r:id="rId10"/>
    <sheet name="Bid Parameter Sheet Cluster A" sheetId="77" r:id="rId11"/>
    <sheet name="Data from MCs" sheetId="63" state="hidden" r:id="rId12"/>
    <sheet name="EESL Returns" sheetId="59" state="hidden" r:id="rId13"/>
    <sheet name="Metrics(USD)" sheetId="27" state="hidden" r:id="rId14"/>
  </sheets>
  <externalReferences>
    <externalReference r:id="rId15"/>
    <externalReference r:id="rId16"/>
    <externalReference r:id="rId17"/>
    <externalReference r:id="rId18"/>
    <externalReference r:id="rId19"/>
  </externalReferences>
  <definedNames>
    <definedName name="AL">[1]Summary!$K$31</definedName>
    <definedName name="ALTYPE">[1]Summary!$K$32</definedName>
    <definedName name="Berhampur" localSheetId="10">#REF!</definedName>
    <definedName name="Berhampur">#REF!</definedName>
    <definedName name="Brpr_O_Ann" localSheetId="0">'Annuity 2'!$F$106</definedName>
    <definedName name="Brpr_O_Ann" localSheetId="10">#REF!</definedName>
    <definedName name="Brpr_O_Ann">#REF!</definedName>
    <definedName name="Brpur_C_Ann" localSheetId="0">'Annuity 2'!$F$103</definedName>
    <definedName name="Brpur_C_Ann" localSheetId="10">#REF!</definedName>
    <definedName name="Brpur_C_Ann">#REF!</definedName>
    <definedName name="Concession_Period">[2]Inputs!$F$31</definedName>
    <definedName name="Cuttack" localSheetId="10">'[2]Capex Funding'!#REF!</definedName>
    <definedName name="Cuttack">'[2]Capex Funding'!#REF!</definedName>
    <definedName name="Debt_Equity">[3]Loan_Sizing!$F$40</definedName>
    <definedName name="Debt_Tenor">[2]Inputs!$F$70</definedName>
    <definedName name="DEN">[1]Assumptions!$G$4</definedName>
    <definedName name="DENVAL">[1]Assumptions!$F$4</definedName>
    <definedName name="Duration_Construction">[2]Inputs!$F$26</definedName>
    <definedName name="HOSP">[1]Summary!$D$31</definedName>
    <definedName name="HTYPE">[1]Summary!$D$32</definedName>
    <definedName name="IDC" localSheetId="10">'[2]Capex Funding'!#REF!</definedName>
    <definedName name="IDC">'[2]Capex Funding'!#REF!</definedName>
    <definedName name="IDC_COPY">'[2]Capex Funding'!$H$72:$FB$72</definedName>
    <definedName name="IDC_DSRA_P" localSheetId="0">'[2]Capex Funding'!#REF!</definedName>
    <definedName name="IDC_DSRA_P" localSheetId="10">'[2]Capex Funding'!#REF!</definedName>
    <definedName name="IDC_DSRA_P" localSheetId="7">'[2]Capex Funding'!#REF!</definedName>
    <definedName name="IDC_DSRA_P" localSheetId="3">'[2]Capex Funding'!#REF!</definedName>
    <definedName name="IDC_DSRA_P">'[2]Capex Funding'!#REF!</definedName>
    <definedName name="IDC_FC_PASTED" localSheetId="0">'[2]Capex Funding'!#REF!</definedName>
    <definedName name="IDC_FC_PASTED" localSheetId="10">'[2]Capex Funding'!#REF!</definedName>
    <definedName name="IDC_FC_PASTED" localSheetId="7">'[2]Capex Funding'!#REF!</definedName>
    <definedName name="IDC_FC_PASTED" localSheetId="3">'[2]Capex Funding'!#REF!</definedName>
    <definedName name="IDC_FC_PASTED">'[2]Capex Funding'!#REF!</definedName>
    <definedName name="IDC_PASTE" localSheetId="0">'[2]Capex Funding'!#REF!</definedName>
    <definedName name="IDC_PASTE" localSheetId="10">'[2]Capex Funding'!#REF!</definedName>
    <definedName name="IDC_PASTE" localSheetId="7">'[2]Capex Funding'!#REF!</definedName>
    <definedName name="IDC_PASTE" localSheetId="3">'[2]Capex Funding'!#REF!</definedName>
    <definedName name="IDC_PASTE">'[2]Capex Funding'!#REF!</definedName>
    <definedName name="IDC_SUM_P" localSheetId="0">'[2]Capex Funding'!#REF!</definedName>
    <definedName name="IDC_SUM_P" localSheetId="10">'[2]Capex Funding'!#REF!</definedName>
    <definedName name="IDC_SUM_P" localSheetId="7">'[2]Capex Funding'!#REF!</definedName>
    <definedName name="IDC_SUM_P" localSheetId="3">'[2]Capex Funding'!#REF!</definedName>
    <definedName name="IDC_SUM_P">'[2]Capex Funding'!#REF!</definedName>
    <definedName name="IDCCopyF">'[4]Calculations(Q)'!$N$52:$AZ$52</definedName>
    <definedName name="IDCERROR" localSheetId="0">'[2]Capex Funding'!#REF!</definedName>
    <definedName name="IDCERROR" localSheetId="10">'[2]Capex Funding'!#REF!</definedName>
    <definedName name="IDCERROR" localSheetId="7">'[2]Capex Funding'!#REF!</definedName>
    <definedName name="IDCERROR" localSheetId="3">'[2]Capex Funding'!#REF!</definedName>
    <definedName name="IDCERROR">'[2]Capex Funding'!#REF!</definedName>
    <definedName name="IDCPaste">'[4]Assumption(Q)'!$N$213:$AZ$213</definedName>
    <definedName name="Interest_Rate_ComDebt">[2]Inputs!$F$69</definedName>
    <definedName name="InterestCashError">[4]Validation!$K$21</definedName>
    <definedName name="InterestCopy">'[4]Calculations(Q)'!$N$53:$AZ$53</definedName>
    <definedName name="InterestPaste">'[4]Calculations(Q)'!$N$22:$AZ$22</definedName>
    <definedName name="Million">'[4]Assumption(Q)'!$K$23</definedName>
    <definedName name="ModelStart">'[4]Assumption(Q)'!$K$50</definedName>
    <definedName name="OM_200KvBays">[2]Inputs!$F$89</definedName>
    <definedName name="OM_400kvBays">[2]Inputs!$F$85</definedName>
    <definedName name="OM_TLine">[2]Inputs!$F$80</definedName>
    <definedName name="PBTCopy">'[4]ST(Q)'!$N$48:$AZ$48</definedName>
    <definedName name="PBTError">[4]Validation!$K$20</definedName>
    <definedName name="PBTPaste">'[4]Calculations(Q)'!$N$69:$AZ$69</definedName>
    <definedName name="RepaymentCopy">'[4]Calculations(Q)'!$N$63:$AZ$63</definedName>
    <definedName name="RepaymentPaste">'[4]Calculations(Q)'!$N$23:$AZ$23</definedName>
    <definedName name="ROE_Posttax">[2]Inputs!$F$154</definedName>
    <definedName name="RPDISC">[1]Summary!$G$39</definedName>
    <definedName name="RPRATE">[1]Summary!$F$39</definedName>
    <definedName name="SPDISC">[1]Summary!$G$40</definedName>
    <definedName name="SPRATE">[1]Summary!$F$40</definedName>
    <definedName name="ss" localSheetId="10">'[2]Capex Funding'!#REF!</definedName>
    <definedName name="ss">'[2]Capex Funding'!#REF!</definedName>
    <definedName name="stdDesc">'[5]Standard Description List'!$C$3:$C$131</definedName>
    <definedName name="Z_4B87C164_E94A_42CE_A973_8D22CAA25826_.wvu.Rows" localSheetId="0" hidden="1">'Annuity 2'!#REF!,'Annuity 2'!#REF!</definedName>
    <definedName name="Z_4B87C164_E94A_42CE_A973_8D22CAA25826_.wvu.Rows" localSheetId="12" hidden="1">'EESL Returns'!#REF!,'EESL Returns'!#REF!</definedName>
    <definedName name="Z_4B87C164_E94A_42CE_A973_8D22CAA25826_.wvu.Rows" localSheetId="13" hidden="1">'Metrics(USD)'!#REF!,'Metrics(USD)'!#REF!</definedName>
    <definedName name="Z_4B87C164_E94A_42CE_A973_8D22CAA25826_.wvu.Rows" localSheetId="6" hidden="1">Timing!#REF!,Timing!#REF!</definedName>
  </definedNames>
  <calcPr calcId="162913" iterate="1"/>
</workbook>
</file>

<file path=xl/calcChain.xml><?xml version="1.0" encoding="utf-8"?>
<calcChain xmlns="http://schemas.openxmlformats.org/spreadsheetml/2006/main">
  <c r="E59" i="77" l="1"/>
  <c r="E56" i="77"/>
  <c r="G56" i="77" s="1"/>
  <c r="E55" i="77"/>
  <c r="G55" i="77" s="1"/>
  <c r="E52" i="77"/>
  <c r="E51" i="77"/>
  <c r="G51" i="77" s="1"/>
  <c r="E48" i="77"/>
  <c r="G48" i="77" s="1"/>
  <c r="E47" i="77"/>
  <c r="G47" i="77" s="1"/>
  <c r="E44" i="77"/>
  <c r="E41" i="77"/>
  <c r="G41" i="77" s="1"/>
  <c r="E38" i="77"/>
  <c r="E37" i="77"/>
  <c r="G37" i="77" s="1"/>
  <c r="E36" i="77"/>
  <c r="G36" i="77" s="1"/>
  <c r="E35" i="77"/>
  <c r="G35" i="77" s="1"/>
  <c r="E32" i="77"/>
  <c r="E31" i="77"/>
  <c r="E30" i="77"/>
  <c r="G30" i="77" s="1"/>
  <c r="E29" i="77"/>
  <c r="G29" i="77" s="1"/>
  <c r="E26" i="77"/>
  <c r="G26" i="77" s="1"/>
  <c r="E25" i="77"/>
  <c r="G25" i="77" s="1"/>
  <c r="E22" i="77"/>
  <c r="G22" i="77" s="1"/>
  <c r="E19" i="77"/>
  <c r="G19" i="77" s="1"/>
  <c r="E18" i="77"/>
  <c r="E17" i="77"/>
  <c r="G17" i="77" s="1"/>
  <c r="E12" i="77"/>
  <c r="E13" i="77"/>
  <c r="G13" i="77" s="1"/>
  <c r="E14" i="77"/>
  <c r="G14" i="77" s="1"/>
  <c r="E11" i="77"/>
  <c r="G11" i="77" s="1"/>
  <c r="K71" i="77"/>
  <c r="J71" i="77"/>
  <c r="I71" i="77"/>
  <c r="H71" i="77"/>
  <c r="G71" i="77"/>
  <c r="F71" i="77"/>
  <c r="E71" i="77"/>
  <c r="E60" i="77"/>
  <c r="G52" i="77"/>
  <c r="G44" i="77"/>
  <c r="G38" i="77"/>
  <c r="G32" i="77"/>
  <c r="G31" i="77"/>
  <c r="G18" i="77" l="1"/>
  <c r="E62" i="77"/>
  <c r="G12" i="77"/>
  <c r="E73" i="77" l="1"/>
  <c r="F73" i="77" s="1"/>
  <c r="G73" i="77" s="1"/>
  <c r="E57" i="77"/>
  <c r="D5" i="77" s="1"/>
  <c r="H73" i="77" l="1"/>
  <c r="I73" i="77" s="1"/>
  <c r="J73" i="77" s="1"/>
  <c r="K73" i="77" s="1"/>
  <c r="E75" i="77"/>
  <c r="C64" i="77"/>
  <c r="C66" i="77" s="1"/>
  <c r="K72" i="77" s="1"/>
  <c r="K74" i="77" s="1"/>
  <c r="D6" i="77" l="1"/>
  <c r="D7" i="77" s="1"/>
  <c r="H72" i="77"/>
  <c r="H74" i="77" s="1"/>
  <c r="J72" i="77"/>
  <c r="J74" i="77" s="1"/>
  <c r="E72" i="77"/>
  <c r="E74" i="77" s="1"/>
  <c r="G72" i="77"/>
  <c r="G74" i="77" s="1"/>
  <c r="F72" i="77"/>
  <c r="F74" i="77" s="1"/>
  <c r="I72" i="77"/>
  <c r="I74" i="77" s="1"/>
  <c r="E76" i="77" l="1"/>
  <c r="H14" i="73" l="1"/>
  <c r="H15" i="73"/>
  <c r="E29" i="73" s="1"/>
  <c r="F13" i="73"/>
  <c r="H5" i="73"/>
  <c r="H4" i="73"/>
  <c r="E24" i="73" l="1"/>
  <c r="E23" i="73" l="1"/>
  <c r="H11" i="73"/>
  <c r="D131" i="71" l="1"/>
  <c r="E131" i="71"/>
  <c r="D132" i="71"/>
  <c r="E132" i="71"/>
  <c r="D133" i="71"/>
  <c r="E133" i="71"/>
  <c r="D134" i="71"/>
  <c r="E134" i="71"/>
  <c r="C132" i="71"/>
  <c r="C133" i="71"/>
  <c r="C134" i="71"/>
  <c r="C131" i="71"/>
  <c r="D125" i="71"/>
  <c r="E125" i="71"/>
  <c r="D126" i="71"/>
  <c r="E126" i="71"/>
  <c r="D127" i="71"/>
  <c r="E127" i="71"/>
  <c r="D128" i="71"/>
  <c r="E128" i="71"/>
  <c r="C126" i="71"/>
  <c r="C127" i="71"/>
  <c r="C128" i="71"/>
  <c r="C125" i="71"/>
  <c r="D119" i="71"/>
  <c r="E119" i="71"/>
  <c r="D120" i="71"/>
  <c r="E120" i="71"/>
  <c r="D121" i="71"/>
  <c r="E121" i="71"/>
  <c r="D122" i="71"/>
  <c r="E122" i="71"/>
  <c r="C120" i="71"/>
  <c r="C121" i="71"/>
  <c r="C122" i="71"/>
  <c r="C119" i="71"/>
  <c r="E113" i="71"/>
  <c r="E114" i="71"/>
  <c r="E115" i="71"/>
  <c r="E116" i="71"/>
  <c r="D113" i="71"/>
  <c r="D114" i="71"/>
  <c r="D115" i="71"/>
  <c r="D116" i="71"/>
  <c r="C114" i="71"/>
  <c r="C115" i="71"/>
  <c r="C116" i="71"/>
  <c r="C113" i="71"/>
  <c r="I53" i="66"/>
  <c r="I55" i="66"/>
  <c r="I59" i="66"/>
  <c r="I64" i="66"/>
  <c r="I68" i="66"/>
  <c r="D86" i="71"/>
  <c r="E86" i="71"/>
  <c r="F86" i="71"/>
  <c r="D87" i="71"/>
  <c r="E87" i="71"/>
  <c r="F87" i="71"/>
  <c r="D88" i="71"/>
  <c r="E88" i="71"/>
  <c r="F88" i="71"/>
  <c r="D90" i="71"/>
  <c r="E90" i="71"/>
  <c r="F90" i="71"/>
  <c r="D91" i="71"/>
  <c r="E91" i="71"/>
  <c r="F91" i="71"/>
  <c r="D93" i="71"/>
  <c r="E93" i="71"/>
  <c r="F93" i="71"/>
  <c r="D84" i="71"/>
  <c r="E84" i="71"/>
  <c r="F84" i="71"/>
  <c r="D72" i="71"/>
  <c r="E72" i="71"/>
  <c r="F72" i="71"/>
  <c r="D73" i="71"/>
  <c r="D75" i="71" s="1"/>
  <c r="E73" i="71"/>
  <c r="F73" i="71"/>
  <c r="D74" i="71"/>
  <c r="E74" i="71"/>
  <c r="F74" i="71"/>
  <c r="D76" i="71"/>
  <c r="E76" i="71"/>
  <c r="F76" i="71"/>
  <c r="D77" i="71"/>
  <c r="E77" i="71"/>
  <c r="F77" i="71"/>
  <c r="D79" i="71"/>
  <c r="E79" i="71"/>
  <c r="F79" i="71"/>
  <c r="D70" i="71"/>
  <c r="E70" i="71"/>
  <c r="F70" i="71"/>
  <c r="D65" i="71"/>
  <c r="E65" i="71"/>
  <c r="F65" i="71"/>
  <c r="D63" i="71"/>
  <c r="E63" i="71"/>
  <c r="F63" i="71"/>
  <c r="D62" i="71"/>
  <c r="E62" i="71"/>
  <c r="F62" i="71"/>
  <c r="D60" i="71"/>
  <c r="E60" i="71"/>
  <c r="F60" i="71"/>
  <c r="D59" i="71"/>
  <c r="E59" i="71"/>
  <c r="F59" i="71"/>
  <c r="F61" i="71" s="1"/>
  <c r="D58" i="71"/>
  <c r="E58" i="71"/>
  <c r="F58" i="71"/>
  <c r="D56" i="71"/>
  <c r="E56" i="71"/>
  <c r="F56" i="71"/>
  <c r="D51" i="71"/>
  <c r="E51" i="71"/>
  <c r="F51" i="71"/>
  <c r="D49" i="71"/>
  <c r="E49" i="71"/>
  <c r="F49" i="71"/>
  <c r="D48" i="71"/>
  <c r="E48" i="71"/>
  <c r="F48" i="71"/>
  <c r="D46" i="71"/>
  <c r="E46" i="71"/>
  <c r="F46" i="71"/>
  <c r="D45" i="71"/>
  <c r="E45" i="71"/>
  <c r="F45" i="71"/>
  <c r="D44" i="71"/>
  <c r="E44" i="71"/>
  <c r="F44" i="71"/>
  <c r="D42" i="71"/>
  <c r="E42" i="71"/>
  <c r="F42" i="71"/>
  <c r="C23" i="71"/>
  <c r="D7" i="71"/>
  <c r="E7" i="71" s="1"/>
  <c r="D6" i="71"/>
  <c r="E6" i="71" s="1"/>
  <c r="D5" i="71"/>
  <c r="E5" i="71" s="1"/>
  <c r="D4" i="71"/>
  <c r="E4" i="71" s="1"/>
  <c r="D3" i="71"/>
  <c r="E3" i="71" s="1"/>
  <c r="F47" i="71" l="1"/>
  <c r="E75" i="71"/>
  <c r="E78" i="71" s="1"/>
  <c r="F89" i="71"/>
  <c r="F92" i="71" s="1"/>
  <c r="E89" i="71"/>
  <c r="E94" i="71" s="1"/>
  <c r="D61" i="71"/>
  <c r="D66" i="71" s="1"/>
  <c r="D89" i="71"/>
  <c r="D94" i="71" s="1"/>
  <c r="F75" i="71"/>
  <c r="F78" i="71" s="1"/>
  <c r="E61" i="71"/>
  <c r="E64" i="71" s="1"/>
  <c r="E47" i="71"/>
  <c r="E50" i="71" s="1"/>
  <c r="F94" i="71"/>
  <c r="E80" i="71"/>
  <c r="D78" i="71"/>
  <c r="D80" i="71"/>
  <c r="F64" i="71"/>
  <c r="F66" i="71"/>
  <c r="D47" i="71"/>
  <c r="D50" i="71" s="1"/>
  <c r="F52" i="71"/>
  <c r="F50" i="71"/>
  <c r="D64" i="71"/>
  <c r="F80" i="71" l="1"/>
  <c r="E52" i="71"/>
  <c r="E92" i="71"/>
  <c r="E66" i="71"/>
  <c r="D92" i="71"/>
  <c r="D52" i="71"/>
  <c r="D14" i="71" l="1"/>
  <c r="E14" i="71" s="1"/>
  <c r="D12" i="71"/>
  <c r="E12" i="71" s="1"/>
  <c r="D9" i="71" l="1"/>
  <c r="E9" i="71" s="1"/>
  <c r="D13" i="71"/>
  <c r="E13" i="71" s="1"/>
  <c r="D10" i="71"/>
  <c r="E10" i="71" s="1"/>
  <c r="D8" i="71"/>
  <c r="E8" i="71" s="1"/>
  <c r="D11" i="71"/>
  <c r="E11" i="71" s="1"/>
  <c r="H12" i="66"/>
  <c r="G12" i="66"/>
  <c r="I91" i="69"/>
  <c r="I87" i="69"/>
  <c r="I82" i="69"/>
  <c r="I78" i="69"/>
  <c r="I76" i="69"/>
  <c r="I68" i="69"/>
  <c r="I64" i="69"/>
  <c r="I59" i="69"/>
  <c r="I55" i="69"/>
  <c r="I53" i="69"/>
  <c r="I45" i="69"/>
  <c r="I41" i="69"/>
  <c r="I36" i="69"/>
  <c r="I32" i="69"/>
  <c r="I30" i="69"/>
  <c r="I22" i="69"/>
  <c r="I18" i="69"/>
  <c r="I13" i="69"/>
  <c r="I9" i="69"/>
  <c r="I7" i="69"/>
  <c r="F5" i="69"/>
  <c r="D5" i="69"/>
  <c r="D28" i="69" s="1"/>
  <c r="D51" i="69" s="1"/>
  <c r="D74" i="69" s="1"/>
  <c r="I91" i="66"/>
  <c r="I87" i="66"/>
  <c r="I82" i="66"/>
  <c r="I78" i="66"/>
  <c r="I76" i="66"/>
  <c r="I45" i="66"/>
  <c r="I41" i="66"/>
  <c r="I36" i="66"/>
  <c r="I32" i="66"/>
  <c r="I30" i="66"/>
  <c r="I22" i="66"/>
  <c r="I18" i="66"/>
  <c r="I13" i="66"/>
  <c r="I9" i="66"/>
  <c r="I7" i="66"/>
  <c r="E35" i="73" l="1"/>
  <c r="F93" i="67" l="1"/>
  <c r="E93" i="67"/>
  <c r="D93" i="67"/>
  <c r="F91" i="67"/>
  <c r="E91" i="67"/>
  <c r="D91" i="67"/>
  <c r="F90" i="67"/>
  <c r="E90" i="67"/>
  <c r="D90" i="67"/>
  <c r="F79" i="67"/>
  <c r="E79" i="67"/>
  <c r="D79" i="67"/>
  <c r="F77" i="67"/>
  <c r="E77" i="67"/>
  <c r="D77" i="67"/>
  <c r="F76" i="67"/>
  <c r="E76" i="67"/>
  <c r="D76" i="67"/>
  <c r="E74" i="67"/>
  <c r="F73" i="67"/>
  <c r="E73" i="67"/>
  <c r="E72" i="67"/>
  <c r="E70" i="67"/>
  <c r="F65" i="67"/>
  <c r="E65" i="67"/>
  <c r="D65" i="67"/>
  <c r="F63" i="67"/>
  <c r="E63" i="67"/>
  <c r="D63" i="67"/>
  <c r="F62" i="67"/>
  <c r="E62" i="67"/>
  <c r="D62" i="67"/>
  <c r="D51" i="67"/>
  <c r="E51" i="67"/>
  <c r="F51" i="67"/>
  <c r="D49" i="67"/>
  <c r="E49" i="67"/>
  <c r="F49" i="67"/>
  <c r="D48" i="67"/>
  <c r="E48" i="67"/>
  <c r="F48" i="67"/>
  <c r="C23" i="67"/>
  <c r="D14" i="67"/>
  <c r="E14" i="67" s="1"/>
  <c r="D13" i="67"/>
  <c r="E13" i="67" s="1"/>
  <c r="D12" i="67"/>
  <c r="E12" i="67" s="1"/>
  <c r="D11" i="67"/>
  <c r="E11" i="67" s="1"/>
  <c r="D9" i="67"/>
  <c r="E9" i="67" s="1"/>
  <c r="D10" i="67"/>
  <c r="E10" i="67" s="1"/>
  <c r="D8" i="67"/>
  <c r="E8" i="67" s="1"/>
  <c r="D4" i="67"/>
  <c r="E4" i="67" s="1"/>
  <c r="D5" i="67"/>
  <c r="E5" i="67" s="1"/>
  <c r="D6" i="67"/>
  <c r="E6" i="67" s="1"/>
  <c r="D7" i="67"/>
  <c r="E7" i="67" s="1"/>
  <c r="D3" i="67"/>
  <c r="E3" i="67" s="1"/>
  <c r="E107" i="67" l="1"/>
  <c r="E105" i="67"/>
  <c r="E104" i="67"/>
  <c r="E75" i="67"/>
  <c r="E78" i="67" s="1"/>
  <c r="D89" i="66"/>
  <c r="D66" i="66"/>
  <c r="D43" i="66"/>
  <c r="D20" i="66"/>
  <c r="F5" i="66"/>
  <c r="D5" i="66"/>
  <c r="D28" i="66" s="1"/>
  <c r="D51" i="66" s="1"/>
  <c r="D74" i="66" s="1"/>
  <c r="E80" i="67" l="1"/>
  <c r="C62" i="71"/>
  <c r="I20" i="66"/>
  <c r="C62" i="67"/>
  <c r="C76" i="71"/>
  <c r="I66" i="66"/>
  <c r="C76" i="67"/>
  <c r="C48" i="71"/>
  <c r="I43" i="66"/>
  <c r="C48" i="67"/>
  <c r="C90" i="71"/>
  <c r="I89" i="66"/>
  <c r="C90" i="67"/>
  <c r="C104" i="67" l="1"/>
  <c r="F272" i="65" l="1"/>
  <c r="H265" i="65"/>
  <c r="H258" i="65"/>
  <c r="H218" i="65"/>
  <c r="H211" i="65"/>
  <c r="E179" i="65"/>
  <c r="E226" i="65" s="1"/>
  <c r="E273" i="65" s="1"/>
  <c r="D179" i="65"/>
  <c r="D226" i="65" s="1"/>
  <c r="D273" i="65" s="1"/>
  <c r="E178" i="65"/>
  <c r="E225" i="65" s="1"/>
  <c r="E272" i="65" s="1"/>
  <c r="D178" i="65"/>
  <c r="D225" i="65" s="1"/>
  <c r="D272" i="65" s="1"/>
  <c r="D177" i="65"/>
  <c r="D224" i="65" s="1"/>
  <c r="D271" i="65" s="1"/>
  <c r="H171" i="65"/>
  <c r="H164" i="65"/>
  <c r="E132" i="65"/>
  <c r="E131" i="65"/>
  <c r="D130" i="65"/>
  <c r="H124" i="65"/>
  <c r="H117" i="65"/>
  <c r="H76" i="65"/>
  <c r="H69" i="65"/>
  <c r="F56" i="65"/>
  <c r="I50" i="65"/>
  <c r="F53" i="65" s="1"/>
  <c r="F41" i="65"/>
  <c r="F21" i="65"/>
  <c r="F20" i="65"/>
  <c r="F19" i="65"/>
  <c r="F18" i="65"/>
  <c r="F17" i="65"/>
  <c r="F14" i="65"/>
  <c r="A1" i="65"/>
  <c r="E20" i="63" l="1"/>
  <c r="G11" i="63"/>
  <c r="F11" i="63"/>
  <c r="E11" i="63"/>
  <c r="D11" i="63"/>
  <c r="D19" i="66" l="1"/>
  <c r="C63" i="71" l="1"/>
  <c r="I19" i="66"/>
  <c r="C63" i="67"/>
  <c r="D88" i="66"/>
  <c r="D65" i="66"/>
  <c r="D42" i="66"/>
  <c r="I65" i="66" l="1"/>
  <c r="C77" i="71"/>
  <c r="C49" i="71"/>
  <c r="I42" i="66"/>
  <c r="C91" i="71"/>
  <c r="I88" i="66"/>
  <c r="C49" i="67"/>
  <c r="C77" i="67"/>
  <c r="C91" i="67"/>
  <c r="C105" i="67" l="1"/>
  <c r="C22" i="71" l="1"/>
  <c r="C22" i="67"/>
  <c r="C21" i="71" l="1"/>
  <c r="C21" i="67"/>
  <c r="F12" i="59"/>
  <c r="F16" i="59" l="1"/>
  <c r="FA14" i="59"/>
  <c r="FB7" i="59"/>
  <c r="FA7" i="59"/>
  <c r="AZ7" i="59"/>
  <c r="AY7" i="59"/>
  <c r="AX7" i="59"/>
  <c r="AW7" i="59"/>
  <c r="AV7" i="59"/>
  <c r="AU7" i="59"/>
  <c r="AT7" i="59"/>
  <c r="AS7" i="59"/>
  <c r="AR7" i="59"/>
  <c r="AQ7" i="59"/>
  <c r="AP7" i="59"/>
  <c r="AO7" i="59"/>
  <c r="AN7" i="59"/>
  <c r="AM7" i="59"/>
  <c r="AL7" i="59"/>
  <c r="AK7" i="59"/>
  <c r="AJ7" i="59"/>
  <c r="AI7" i="59"/>
  <c r="AH7" i="59"/>
  <c r="AG7" i="59"/>
  <c r="AF7" i="59"/>
  <c r="AE7" i="59"/>
  <c r="AD7" i="59"/>
  <c r="AC7" i="59"/>
  <c r="AB7" i="59"/>
  <c r="AA7" i="59"/>
  <c r="Z7" i="59"/>
  <c r="Y7" i="59"/>
  <c r="X7" i="59"/>
  <c r="FB6" i="59"/>
  <c r="FA6" i="59"/>
  <c r="AZ6" i="59"/>
  <c r="AY6" i="59"/>
  <c r="AX6" i="59"/>
  <c r="AW6" i="59"/>
  <c r="AV6" i="59"/>
  <c r="AU6" i="59"/>
  <c r="AT6" i="59"/>
  <c r="AS6" i="59"/>
  <c r="AR6" i="59"/>
  <c r="AQ6" i="59"/>
  <c r="AP6" i="59"/>
  <c r="AO6" i="59"/>
  <c r="AN6" i="59"/>
  <c r="AM6" i="59"/>
  <c r="AL6" i="59"/>
  <c r="AK6" i="59"/>
  <c r="AJ6" i="59"/>
  <c r="AI6" i="59"/>
  <c r="AH6" i="59"/>
  <c r="AG6" i="59"/>
  <c r="AF6" i="59"/>
  <c r="AE6" i="59"/>
  <c r="AD6" i="59"/>
  <c r="AC6" i="59"/>
  <c r="AB6" i="59"/>
  <c r="AA6" i="59"/>
  <c r="Z6" i="59"/>
  <c r="Y6" i="59"/>
  <c r="X6" i="59"/>
  <c r="FB5" i="59"/>
  <c r="FA5" i="59"/>
  <c r="AZ5" i="59"/>
  <c r="AY5" i="59"/>
  <c r="AX5" i="59"/>
  <c r="AW5" i="59"/>
  <c r="AV5" i="59"/>
  <c r="AU5" i="59"/>
  <c r="AT5" i="59"/>
  <c r="AS5" i="59"/>
  <c r="AR5" i="59"/>
  <c r="AQ5" i="59"/>
  <c r="AP5" i="59"/>
  <c r="AO5" i="59"/>
  <c r="AN5" i="59"/>
  <c r="AM5" i="59"/>
  <c r="AL5" i="59"/>
  <c r="AK5" i="59"/>
  <c r="AJ5" i="59"/>
  <c r="AI5" i="59"/>
  <c r="AH5" i="59"/>
  <c r="AG5" i="59"/>
  <c r="AF5" i="59"/>
  <c r="AE5" i="59"/>
  <c r="AD5" i="59"/>
  <c r="AC5" i="59"/>
  <c r="AB5" i="59"/>
  <c r="AA5" i="59"/>
  <c r="Z5" i="59"/>
  <c r="Y5" i="59"/>
  <c r="X5" i="59"/>
  <c r="FB4" i="59"/>
  <c r="FA4" i="59"/>
  <c r="AZ4" i="59"/>
  <c r="AY4" i="59"/>
  <c r="AX4" i="59"/>
  <c r="AW4" i="59"/>
  <c r="AV4" i="59"/>
  <c r="AU4" i="59"/>
  <c r="AT4" i="59"/>
  <c r="AS4" i="59"/>
  <c r="AR4" i="59"/>
  <c r="AQ4" i="59"/>
  <c r="AP4" i="59"/>
  <c r="AO4" i="59"/>
  <c r="AN4" i="59"/>
  <c r="AM4" i="59"/>
  <c r="AL4" i="59"/>
  <c r="AK4" i="59"/>
  <c r="AJ4" i="59"/>
  <c r="AI4" i="59"/>
  <c r="AH4" i="59"/>
  <c r="AG4" i="59"/>
  <c r="AF4" i="59"/>
  <c r="AE4" i="59"/>
  <c r="AD4" i="59"/>
  <c r="AC4" i="59"/>
  <c r="AB4" i="59"/>
  <c r="AA4" i="59"/>
  <c r="Z4" i="59"/>
  <c r="Y4" i="59"/>
  <c r="X4" i="59"/>
  <c r="FB3" i="59"/>
  <c r="FA3" i="59"/>
  <c r="AZ3" i="59"/>
  <c r="AY3" i="59"/>
  <c r="AX3" i="59"/>
  <c r="AW3" i="59"/>
  <c r="AV3" i="59"/>
  <c r="AU3" i="59"/>
  <c r="AT3" i="59"/>
  <c r="AS3" i="59"/>
  <c r="AR3" i="59"/>
  <c r="AQ3" i="59"/>
  <c r="AP3" i="59"/>
  <c r="AO3" i="59"/>
  <c r="AN3" i="59"/>
  <c r="AM3" i="59"/>
  <c r="AL3" i="59"/>
  <c r="AK3" i="59"/>
  <c r="AJ3" i="59"/>
  <c r="AI3" i="59"/>
  <c r="AH3" i="59"/>
  <c r="AG3" i="59"/>
  <c r="AF3" i="59"/>
  <c r="AE3" i="59"/>
  <c r="AD3" i="59"/>
  <c r="AC3" i="59"/>
  <c r="AB3" i="59"/>
  <c r="AA3" i="59"/>
  <c r="Z3" i="59"/>
  <c r="Y3" i="59"/>
  <c r="X3" i="59"/>
  <c r="FB2" i="59"/>
  <c r="FA2" i="59"/>
  <c r="AZ2" i="59"/>
  <c r="AY2" i="59"/>
  <c r="AX2" i="59"/>
  <c r="AW2" i="59"/>
  <c r="AV2" i="59"/>
  <c r="AU2" i="59"/>
  <c r="AT2" i="59"/>
  <c r="AS2" i="59"/>
  <c r="AR2" i="59"/>
  <c r="AQ2" i="59"/>
  <c r="AP2" i="59"/>
  <c r="AO2" i="59"/>
  <c r="AN2" i="59"/>
  <c r="AM2" i="59"/>
  <c r="AL2" i="59"/>
  <c r="AK2" i="59"/>
  <c r="AJ2" i="59"/>
  <c r="AI2" i="59"/>
  <c r="AH2" i="59"/>
  <c r="AG2" i="59"/>
  <c r="AF2" i="59"/>
  <c r="AE2" i="59"/>
  <c r="AD2" i="59"/>
  <c r="AC2" i="59"/>
  <c r="AB2" i="59"/>
  <c r="AA2" i="59"/>
  <c r="Z2" i="59"/>
  <c r="Y2" i="59"/>
  <c r="X2" i="59"/>
  <c r="A1" i="59"/>
  <c r="AE26" i="59" l="1"/>
  <c r="AM26" i="59"/>
  <c r="AU26" i="59"/>
  <c r="AB26" i="59"/>
  <c r="AJ26" i="59"/>
  <c r="AN26" i="59"/>
  <c r="AZ26" i="59"/>
  <c r="Y26" i="59"/>
  <c r="AC26" i="59"/>
  <c r="AG26" i="59"/>
  <c r="AK26" i="59"/>
  <c r="AO26" i="59"/>
  <c r="AS26" i="59"/>
  <c r="AW26" i="59"/>
  <c r="AA26" i="59"/>
  <c r="AI26" i="59"/>
  <c r="AQ26" i="59"/>
  <c r="AY26" i="59"/>
  <c r="X26" i="59"/>
  <c r="AF26" i="59"/>
  <c r="AR26" i="59"/>
  <c r="AV26" i="59"/>
  <c r="Z26" i="59"/>
  <c r="AD26" i="59"/>
  <c r="AH26" i="59"/>
  <c r="AL26" i="59"/>
  <c r="AP26" i="59"/>
  <c r="AT26" i="59"/>
  <c r="AX26" i="59"/>
  <c r="H12" i="73" l="1"/>
  <c r="E25" i="73" s="1"/>
  <c r="E37" i="73" l="1"/>
  <c r="H7" i="73"/>
  <c r="E21" i="73" l="1"/>
  <c r="H6" i="73"/>
  <c r="H16" i="73"/>
  <c r="F16" i="73" s="1"/>
  <c r="E26" i="73"/>
  <c r="F32" i="67"/>
  <c r="E36" i="73"/>
  <c r="E22" i="73" l="1"/>
  <c r="H9" i="73"/>
  <c r="E38" i="73"/>
  <c r="E33" i="73"/>
  <c r="E34" i="73"/>
  <c r="F32" i="71"/>
  <c r="F13" i="65" l="1"/>
  <c r="F100" i="65"/>
  <c r="F288" i="65" l="1"/>
  <c r="F147" i="65"/>
  <c r="F241" i="65"/>
  <c r="F194" i="65"/>
  <c r="F57" i="65" l="1"/>
  <c r="I49" i="65"/>
  <c r="F31" i="18"/>
  <c r="I48" i="65"/>
  <c r="D15" i="67" l="1"/>
  <c r="E15" i="67" s="1"/>
  <c r="D15" i="71"/>
  <c r="E15" i="71" s="1"/>
  <c r="F10" i="59"/>
  <c r="AB29" i="59" l="1"/>
  <c r="Y29" i="59"/>
  <c r="AO29" i="59"/>
  <c r="AW29" i="59"/>
  <c r="AY29" i="59"/>
  <c r="AV29" i="59"/>
  <c r="AL29" i="59"/>
  <c r="AE29" i="59"/>
  <c r="AU29" i="59"/>
  <c r="AJ29" i="59"/>
  <c r="AZ29" i="59"/>
  <c r="AC29" i="59"/>
  <c r="AK29" i="59"/>
  <c r="AS29" i="59"/>
  <c r="AA29" i="59"/>
  <c r="AQ29" i="59"/>
  <c r="X29" i="59"/>
  <c r="AR29" i="59"/>
  <c r="Z29" i="59"/>
  <c r="AH29" i="59"/>
  <c r="AP29" i="59"/>
  <c r="AX29" i="59"/>
  <c r="AM29" i="59"/>
  <c r="AN29" i="59"/>
  <c r="AG29" i="59"/>
  <c r="AI29" i="59"/>
  <c r="AF29" i="59"/>
  <c r="AD29" i="59"/>
  <c r="AT29" i="59"/>
  <c r="I23" i="73" l="1"/>
  <c r="H23" i="73"/>
  <c r="F23" i="73"/>
  <c r="I25" i="73"/>
  <c r="H25" i="73"/>
  <c r="F25" i="73"/>
  <c r="G25" i="73"/>
  <c r="G12" i="73" l="1"/>
  <c r="F12" i="73" s="1"/>
  <c r="G23" i="73"/>
  <c r="G11" i="73" s="1"/>
  <c r="F11" i="73" s="1"/>
  <c r="F27" i="73" l="1"/>
  <c r="H40" i="73" l="1"/>
  <c r="G40" i="73"/>
  <c r="I40" i="73"/>
  <c r="F40" i="73"/>
  <c r="H39" i="73" l="1"/>
  <c r="H27" i="73"/>
  <c r="I35" i="73"/>
  <c r="F39" i="73"/>
  <c r="G27" i="73"/>
  <c r="G39" i="73"/>
  <c r="H37" i="73"/>
  <c r="H35" i="73"/>
  <c r="F37" i="73"/>
  <c r="F35" i="73"/>
  <c r="G37" i="73"/>
  <c r="G35" i="73"/>
  <c r="I37" i="73" l="1"/>
  <c r="F22" i="73" l="1"/>
  <c r="F29" i="73"/>
  <c r="F24" i="73"/>
  <c r="F34" i="73"/>
  <c r="H34" i="73" l="1"/>
  <c r="H22" i="73"/>
  <c r="H29" i="73"/>
  <c r="H24" i="73"/>
  <c r="F36" i="73" l="1"/>
  <c r="H33" i="73" l="1"/>
  <c r="F52" i="66"/>
  <c r="E69" i="71" s="1"/>
  <c r="I33" i="73"/>
  <c r="H52" i="66"/>
  <c r="E52" i="66"/>
  <c r="E29" i="66"/>
  <c r="H41" i="73"/>
  <c r="F41" i="73"/>
  <c r="F35" i="18"/>
  <c r="I29" i="73" l="1"/>
  <c r="I24" i="73"/>
  <c r="G10" i="73"/>
  <c r="F10" i="73" s="1"/>
  <c r="I27" i="73"/>
  <c r="E69" i="67"/>
  <c r="H21" i="73"/>
  <c r="D52" i="66"/>
  <c r="D52" i="69"/>
  <c r="I52" i="69" s="1"/>
  <c r="F21" i="73"/>
  <c r="D29" i="69"/>
  <c r="I29" i="69" s="1"/>
  <c r="D29" i="66"/>
  <c r="C41" i="71" s="1"/>
  <c r="F75" i="66"/>
  <c r="E83" i="67" s="1"/>
  <c r="H29" i="66"/>
  <c r="H75" i="66"/>
  <c r="D69" i="71"/>
  <c r="D69" i="67"/>
  <c r="F29" i="66"/>
  <c r="C41" i="67"/>
  <c r="D41" i="71"/>
  <c r="D41" i="67"/>
  <c r="E75" i="66"/>
  <c r="E83" i="71" l="1"/>
  <c r="I39" i="73"/>
  <c r="I21" i="73"/>
  <c r="D75" i="69"/>
  <c r="I75" i="69" s="1"/>
  <c r="D75" i="66"/>
  <c r="C69" i="71"/>
  <c r="C69" i="67"/>
  <c r="D83" i="71"/>
  <c r="D83" i="67"/>
  <c r="G52" i="66"/>
  <c r="E41" i="71"/>
  <c r="E41" i="67"/>
  <c r="I29" i="66"/>
  <c r="H36" i="73" l="1"/>
  <c r="C83" i="71"/>
  <c r="C83" i="67"/>
  <c r="I75" i="66"/>
  <c r="G29" i="66"/>
  <c r="F69" i="71"/>
  <c r="F69" i="67"/>
  <c r="I52" i="66"/>
  <c r="F33" i="73"/>
  <c r="I22" i="73" l="1"/>
  <c r="F41" i="71"/>
  <c r="F41" i="67"/>
  <c r="D92" i="69"/>
  <c r="I92" i="69" s="1"/>
  <c r="D69" i="69"/>
  <c r="I69" i="69" s="1"/>
  <c r="D46" i="69"/>
  <c r="I46" i="69" s="1"/>
  <c r="D92" i="66" l="1"/>
  <c r="I92" i="66" s="1"/>
  <c r="D69" i="66"/>
  <c r="I69" i="66" s="1"/>
  <c r="D46" i="66"/>
  <c r="I46" i="66" s="1"/>
  <c r="F178" i="65"/>
  <c r="I41" i="73" l="1"/>
  <c r="F131" i="65"/>
  <c r="I36" i="73" l="1"/>
  <c r="G75" i="66" l="1"/>
  <c r="I34" i="73"/>
  <c r="F83" i="67" l="1"/>
  <c r="F83" i="71"/>
  <c r="F225" i="65" l="1"/>
  <c r="F11" i="59" l="1"/>
  <c r="AW20" i="59" l="1"/>
  <c r="AM20" i="59"/>
  <c r="AM30" i="59" s="1"/>
  <c r="AM34" i="59" s="1"/>
  <c r="AM35" i="59" s="1"/>
  <c r="Y20" i="59"/>
  <c r="Y30" i="59" s="1"/>
  <c r="Y34" i="59" s="1"/>
  <c r="Y35" i="59" s="1"/>
  <c r="AQ20" i="59"/>
  <c r="AQ30" i="59" s="1"/>
  <c r="AQ34" i="59" s="1"/>
  <c r="AQ35" i="59" s="1"/>
  <c r="AR20" i="59"/>
  <c r="AR30" i="59" s="1"/>
  <c r="AR34" i="59" s="1"/>
  <c r="AR35" i="59" s="1"/>
  <c r="AV20" i="59"/>
  <c r="AV30" i="59" s="1"/>
  <c r="AV34" i="59" s="1"/>
  <c r="AV35" i="59" s="1"/>
  <c r="AC20" i="59"/>
  <c r="AC30" i="59" s="1"/>
  <c r="AC34" i="59" s="1"/>
  <c r="AC35" i="59" s="1"/>
  <c r="AK20" i="59"/>
  <c r="AK30" i="59" s="1"/>
  <c r="AK34" i="59" s="1"/>
  <c r="AK35" i="59" s="1"/>
  <c r="X20" i="59"/>
  <c r="X30" i="59" s="1"/>
  <c r="X34" i="59" s="1"/>
  <c r="X35" i="59" s="1"/>
  <c r="AO20" i="59"/>
  <c r="AO30" i="59" s="1"/>
  <c r="AO34" i="59" s="1"/>
  <c r="AO35" i="59" s="1"/>
  <c r="AZ20" i="59"/>
  <c r="AZ30" i="59" s="1"/>
  <c r="AZ34" i="59" s="1"/>
  <c r="AZ35" i="59" s="1"/>
  <c r="AS20" i="59"/>
  <c r="AS30" i="59" s="1"/>
  <c r="AS34" i="59" s="1"/>
  <c r="AS35" i="59" s="1"/>
  <c r="AL20" i="59"/>
  <c r="AL30" i="59" s="1"/>
  <c r="AL34" i="59" s="1"/>
  <c r="AL35" i="59" s="1"/>
  <c r="Z20" i="59"/>
  <c r="AA20" i="59"/>
  <c r="AA30" i="59" s="1"/>
  <c r="AA34" i="59" s="1"/>
  <c r="AA35" i="59" s="1"/>
  <c r="AD20" i="59"/>
  <c r="AD30" i="59" s="1"/>
  <c r="AD34" i="59" s="1"/>
  <c r="AD35" i="59" s="1"/>
  <c r="AE20" i="59"/>
  <c r="AE30" i="59" s="1"/>
  <c r="AE34" i="59" s="1"/>
  <c r="AE35" i="59" s="1"/>
  <c r="AH20" i="59"/>
  <c r="AH30" i="59" s="1"/>
  <c r="AH34" i="59" s="1"/>
  <c r="AH35" i="59" s="1"/>
  <c r="AI20" i="59"/>
  <c r="AI30" i="59" s="1"/>
  <c r="AI34" i="59" s="1"/>
  <c r="AI35" i="59" s="1"/>
  <c r="AF20" i="59"/>
  <c r="AF30" i="59" s="1"/>
  <c r="AF34" i="59" s="1"/>
  <c r="AF35" i="59" s="1"/>
  <c r="AP20" i="59"/>
  <c r="AP30" i="59" s="1"/>
  <c r="AP34" i="59" s="1"/>
  <c r="AP35" i="59" s="1"/>
  <c r="AJ20" i="59"/>
  <c r="AJ30" i="59" s="1"/>
  <c r="AJ34" i="59" s="1"/>
  <c r="AJ35" i="59" s="1"/>
  <c r="AT20" i="59"/>
  <c r="AT30" i="59" s="1"/>
  <c r="AT34" i="59" s="1"/>
  <c r="AT35" i="59" s="1"/>
  <c r="AN20" i="59"/>
  <c r="AN30" i="59" s="1"/>
  <c r="AN34" i="59" s="1"/>
  <c r="AN35" i="59" s="1"/>
  <c r="AX20" i="59"/>
  <c r="AX30" i="59" s="1"/>
  <c r="AX34" i="59" s="1"/>
  <c r="AX35" i="59" s="1"/>
  <c r="AB20" i="59"/>
  <c r="AB30" i="59" s="1"/>
  <c r="AB34" i="59" s="1"/>
  <c r="AB35" i="59" s="1"/>
  <c r="AY20" i="59"/>
  <c r="AY30" i="59" s="1"/>
  <c r="AY34" i="59" s="1"/>
  <c r="AY35" i="59" s="1"/>
  <c r="AG20" i="59"/>
  <c r="AG30" i="59" s="1"/>
  <c r="AG34" i="59" s="1"/>
  <c r="AG35" i="59" s="1"/>
  <c r="AW30" i="59"/>
  <c r="AW34" i="59" s="1"/>
  <c r="AW35" i="59" s="1"/>
  <c r="Z30" i="59"/>
  <c r="Z34" i="59" s="1"/>
  <c r="Z35" i="59" s="1"/>
  <c r="AU20" i="59"/>
  <c r="G6" i="73" l="1"/>
  <c r="F6" i="73" s="1"/>
  <c r="AU30" i="59"/>
  <c r="AU34" i="59" s="1"/>
  <c r="AU35" i="59" s="1"/>
  <c r="G5" i="73" l="1"/>
  <c r="F5" i="73" s="1"/>
  <c r="G4" i="73"/>
  <c r="F4" i="73" s="1"/>
  <c r="D1" i="69" l="1"/>
  <c r="G29" i="73"/>
  <c r="G15" i="73" s="1"/>
  <c r="F15" i="73" s="1"/>
  <c r="G8" i="73" l="1"/>
  <c r="F8" i="73" s="1"/>
  <c r="G7" i="73"/>
  <c r="F7" i="73" s="1"/>
  <c r="G14" i="73"/>
  <c r="F14" i="73" s="1"/>
  <c r="G24" i="73"/>
  <c r="H44" i="69"/>
  <c r="H90" i="69"/>
  <c r="H89" i="69"/>
  <c r="H88" i="69"/>
  <c r="H86" i="69"/>
  <c r="H85" i="69"/>
  <c r="H84" i="69"/>
  <c r="H83" i="69"/>
  <c r="H81" i="69"/>
  <c r="H80" i="69"/>
  <c r="H79" i="69"/>
  <c r="H77" i="69"/>
  <c r="H71" i="69"/>
  <c r="H70" i="69"/>
  <c r="H67" i="69"/>
  <c r="H66" i="69"/>
  <c r="H65" i="69"/>
  <c r="H63" i="69"/>
  <c r="H62" i="69"/>
  <c r="H61" i="69"/>
  <c r="H60" i="69"/>
  <c r="H58" i="69"/>
  <c r="H57" i="69"/>
  <c r="H56" i="69"/>
  <c r="H54" i="69"/>
  <c r="H48" i="69"/>
  <c r="H47" i="69"/>
  <c r="F43" i="69"/>
  <c r="H40" i="69"/>
  <c r="G39" i="69"/>
  <c r="E38" i="69"/>
  <c r="H35" i="69"/>
  <c r="G34" i="69"/>
  <c r="E33" i="69"/>
  <c r="H25" i="69"/>
  <c r="G24" i="69"/>
  <c r="E21" i="69"/>
  <c r="G19" i="69"/>
  <c r="G17" i="69"/>
  <c r="G16" i="69"/>
  <c r="G15" i="69"/>
  <c r="G14" i="69"/>
  <c r="H11" i="69"/>
  <c r="H10" i="69"/>
  <c r="H8" i="69"/>
  <c r="G90" i="69"/>
  <c r="G89" i="69"/>
  <c r="F90" i="69"/>
  <c r="F89" i="69"/>
  <c r="F88" i="69"/>
  <c r="F86" i="69"/>
  <c r="F85" i="69"/>
  <c r="F84" i="69"/>
  <c r="F83" i="69"/>
  <c r="F81" i="69"/>
  <c r="F80" i="69"/>
  <c r="F79" i="69"/>
  <c r="F77" i="69"/>
  <c r="F71" i="69"/>
  <c r="F70" i="69"/>
  <c r="F67" i="69"/>
  <c r="F66" i="69"/>
  <c r="F65" i="69"/>
  <c r="F63" i="69"/>
  <c r="F62" i="69"/>
  <c r="F61" i="69"/>
  <c r="F60" i="69"/>
  <c r="F58" i="69"/>
  <c r="F57" i="69"/>
  <c r="F56" i="69"/>
  <c r="F54" i="69"/>
  <c r="F48" i="69"/>
  <c r="F47" i="69"/>
  <c r="E44" i="69"/>
  <c r="F42" i="69"/>
  <c r="F40" i="69"/>
  <c r="H38" i="69"/>
  <c r="G37" i="69"/>
  <c r="E35" i="69"/>
  <c r="H33" i="69"/>
  <c r="G31" i="69"/>
  <c r="E25" i="69"/>
  <c r="H21" i="69"/>
  <c r="F20" i="69"/>
  <c r="E19" i="69"/>
  <c r="E17" i="69"/>
  <c r="E16" i="69"/>
  <c r="E15" i="69"/>
  <c r="E14" i="69"/>
  <c r="F12" i="69"/>
  <c r="F11" i="69"/>
  <c r="F10" i="69"/>
  <c r="F8" i="69"/>
  <c r="E90" i="69"/>
  <c r="E89" i="69"/>
  <c r="E88" i="69"/>
  <c r="E86" i="69"/>
  <c r="E85" i="69"/>
  <c r="E84" i="69"/>
  <c r="E83" i="69"/>
  <c r="E81" i="69"/>
  <c r="E80" i="69"/>
  <c r="E79" i="69"/>
  <c r="E77" i="69"/>
  <c r="E71" i="69"/>
  <c r="E70" i="69"/>
  <c r="E67" i="69"/>
  <c r="E66" i="69"/>
  <c r="E65" i="69"/>
  <c r="E63" i="69"/>
  <c r="E62" i="69"/>
  <c r="E61" i="69"/>
  <c r="E60" i="69"/>
  <c r="E58" i="69"/>
  <c r="E57" i="69"/>
  <c r="E56" i="69"/>
  <c r="E54" i="69"/>
  <c r="E48" i="69"/>
  <c r="E47" i="69"/>
  <c r="H43" i="69"/>
  <c r="E42" i="69"/>
  <c r="H39" i="69"/>
  <c r="G38" i="69"/>
  <c r="E37" i="69"/>
  <c r="H34" i="69"/>
  <c r="G33" i="69"/>
  <c r="E31" i="69"/>
  <c r="H24" i="69"/>
  <c r="G21" i="69"/>
  <c r="E20" i="69"/>
  <c r="G84" i="69"/>
  <c r="G79" i="69"/>
  <c r="G67" i="69"/>
  <c r="G62" i="69"/>
  <c r="G57" i="69"/>
  <c r="G47" i="69"/>
  <c r="F39" i="69"/>
  <c r="H31" i="69"/>
  <c r="F19" i="69"/>
  <c r="F16" i="69"/>
  <c r="F14" i="69"/>
  <c r="E12" i="69"/>
  <c r="E10" i="69"/>
  <c r="G83" i="69"/>
  <c r="G61" i="69"/>
  <c r="G44" i="69"/>
  <c r="G25" i="69"/>
  <c r="H15" i="69"/>
  <c r="G11" i="69"/>
  <c r="G8" i="69"/>
  <c r="G86" i="69"/>
  <c r="G81" i="69"/>
  <c r="G71" i="69"/>
  <c r="G65" i="69"/>
  <c r="G60" i="69"/>
  <c r="G54" i="69"/>
  <c r="G42" i="69"/>
  <c r="G35" i="69"/>
  <c r="E24" i="69"/>
  <c r="F17" i="69"/>
  <c r="F15" i="69"/>
  <c r="E11" i="69"/>
  <c r="E8" i="69"/>
  <c r="G85" i="69"/>
  <c r="G80" i="69"/>
  <c r="G70" i="69"/>
  <c r="G63" i="69"/>
  <c r="G58" i="69"/>
  <c r="G48" i="69"/>
  <c r="G40" i="69"/>
  <c r="E34" i="69"/>
  <c r="H20" i="69"/>
  <c r="H16" i="69"/>
  <c r="H14" i="69"/>
  <c r="G10" i="69"/>
  <c r="G88" i="69"/>
  <c r="G77" i="69"/>
  <c r="G66" i="69"/>
  <c r="G56" i="69"/>
  <c r="H37" i="69"/>
  <c r="H17" i="69"/>
  <c r="H12" i="69"/>
  <c r="G12" i="69"/>
  <c r="H19" i="69"/>
  <c r="F25" i="69"/>
  <c r="F35" i="69"/>
  <c r="E40" i="69"/>
  <c r="E43" i="69"/>
  <c r="F31" i="69"/>
  <c r="H42" i="69"/>
  <c r="F21" i="69"/>
  <c r="F33" i="69"/>
  <c r="F38" i="69"/>
  <c r="G43" i="69"/>
  <c r="F24" i="69"/>
  <c r="F34" i="69"/>
  <c r="E39" i="69"/>
  <c r="F44" i="69"/>
  <c r="G20" i="69"/>
  <c r="F37" i="69"/>
  <c r="D20" i="69"/>
  <c r="D43" i="69"/>
  <c r="D89" i="69"/>
  <c r="D66" i="69"/>
  <c r="D19" i="69"/>
  <c r="D42" i="69"/>
  <c r="D65" i="69"/>
  <c r="I65" i="69" s="1"/>
  <c r="D88" i="69"/>
  <c r="I43" i="69" l="1"/>
  <c r="I20" i="69"/>
  <c r="J4" i="73"/>
  <c r="I42" i="69"/>
  <c r="I88" i="69"/>
  <c r="I66" i="69"/>
  <c r="I19" i="69"/>
  <c r="I89" i="69"/>
  <c r="G33" i="73" l="1"/>
  <c r="F6" i="66"/>
  <c r="E55" i="71" s="1"/>
  <c r="E97" i="71" s="1"/>
  <c r="H6" i="66"/>
  <c r="E6" i="66"/>
  <c r="E55" i="67" l="1"/>
  <c r="E97" i="67" s="1"/>
  <c r="G22" i="73"/>
  <c r="G9" i="73" s="1"/>
  <c r="F9" i="73" s="1"/>
  <c r="G21" i="73"/>
  <c r="D6" i="69"/>
  <c r="I6" i="69" s="1"/>
  <c r="D6" i="66"/>
  <c r="D55" i="71"/>
  <c r="D97" i="71" s="1"/>
  <c r="D55" i="67"/>
  <c r="D135" i="67" s="1"/>
  <c r="G41" i="73"/>
  <c r="E135" i="67" l="1"/>
  <c r="C55" i="71"/>
  <c r="C97" i="71" s="1"/>
  <c r="C55" i="67"/>
  <c r="I6" i="66"/>
  <c r="G34" i="73"/>
  <c r="C135" i="67" l="1"/>
  <c r="C97" i="67"/>
  <c r="G36" i="73" l="1"/>
  <c r="G6" i="66"/>
  <c r="F55" i="71" l="1"/>
  <c r="F97" i="71" s="1"/>
  <c r="F55" i="67"/>
  <c r="F135" i="67" s="1"/>
  <c r="D23" i="69" l="1"/>
  <c r="I23" i="69" s="1"/>
  <c r="F83" i="65" l="1"/>
  <c r="D23" i="66"/>
  <c r="I23" i="66" s="1"/>
  <c r="F9" i="27" l="1"/>
  <c r="H2" i="59" l="1"/>
  <c r="H2" i="65"/>
  <c r="H3" i="59" l="1"/>
  <c r="H3" i="65"/>
  <c r="H2" i="27"/>
  <c r="I2" i="59" l="1"/>
  <c r="I2" i="65"/>
  <c r="H7" i="59"/>
  <c r="H7" i="65"/>
  <c r="H4" i="59"/>
  <c r="H4" i="65"/>
  <c r="H3" i="27"/>
  <c r="H13" i="27" s="1"/>
  <c r="I3" i="59" l="1"/>
  <c r="I3" i="65"/>
  <c r="H7" i="27"/>
  <c r="H4" i="27"/>
  <c r="I2" i="27"/>
  <c r="I4" i="59" l="1"/>
  <c r="I4" i="65"/>
  <c r="I7" i="59"/>
  <c r="I7" i="65"/>
  <c r="J2" i="59"/>
  <c r="J2" i="65"/>
  <c r="I3" i="27"/>
  <c r="I13" i="27" s="1"/>
  <c r="J3" i="59" l="1"/>
  <c r="J3" i="65"/>
  <c r="J2" i="27"/>
  <c r="I4" i="27"/>
  <c r="I7" i="27"/>
  <c r="J7" i="59" l="1"/>
  <c r="J7" i="65"/>
  <c r="J4" i="59"/>
  <c r="J4" i="65"/>
  <c r="K2" i="59"/>
  <c r="K2" i="65"/>
  <c r="J3" i="27"/>
  <c r="J13" i="27" s="1"/>
  <c r="H2" i="18"/>
  <c r="K3" i="59" l="1"/>
  <c r="K3" i="65"/>
  <c r="K2" i="27"/>
  <c r="J7" i="27"/>
  <c r="J4" i="27"/>
  <c r="F26" i="18"/>
  <c r="H12" i="65" l="1"/>
  <c r="H14" i="65"/>
  <c r="H13" i="65"/>
  <c r="K4" i="59"/>
  <c r="K4" i="65"/>
  <c r="L2" i="59"/>
  <c r="L2" i="65"/>
  <c r="K7" i="59"/>
  <c r="K7" i="65"/>
  <c r="F13" i="18"/>
  <c r="K3" i="27"/>
  <c r="K13" i="27" s="1"/>
  <c r="L3" i="59" l="1"/>
  <c r="L3" i="65"/>
  <c r="K4" i="27"/>
  <c r="L2" i="27"/>
  <c r="K7" i="27"/>
  <c r="L7" i="59" l="1"/>
  <c r="L7" i="65"/>
  <c r="L4" i="59"/>
  <c r="L4" i="65"/>
  <c r="M2" i="59"/>
  <c r="M2" i="65"/>
  <c r="L3" i="27"/>
  <c r="L13" i="27" s="1"/>
  <c r="M3" i="59" l="1"/>
  <c r="M3" i="65"/>
  <c r="M2" i="27"/>
  <c r="L7" i="27"/>
  <c r="L4" i="27"/>
  <c r="A1" i="27"/>
  <c r="M4" i="59" l="1"/>
  <c r="M4" i="65"/>
  <c r="M7" i="59"/>
  <c r="M7" i="65"/>
  <c r="N2" i="59"/>
  <c r="N2" i="65"/>
  <c r="M3" i="27"/>
  <c r="M13" i="27" s="1"/>
  <c r="N3" i="59" l="1"/>
  <c r="N3" i="65"/>
  <c r="N2" i="27"/>
  <c r="M7" i="27"/>
  <c r="M4" i="27"/>
  <c r="N7" i="59" l="1"/>
  <c r="N7" i="65"/>
  <c r="N4" i="59"/>
  <c r="N4" i="65"/>
  <c r="O2" i="59"/>
  <c r="O2" i="65"/>
  <c r="N3" i="27"/>
  <c r="N13" i="27" s="1"/>
  <c r="O3" i="59" l="1"/>
  <c r="O3" i="65"/>
  <c r="N4" i="27"/>
  <c r="N7" i="27"/>
  <c r="O2" i="27"/>
  <c r="O7" i="59" l="1"/>
  <c r="O7" i="65"/>
  <c r="O4" i="59"/>
  <c r="O4" i="65"/>
  <c r="P2" i="59"/>
  <c r="P2" i="65"/>
  <c r="O3" i="27"/>
  <c r="O13" i="27" s="1"/>
  <c r="P3" i="59" l="1"/>
  <c r="P3" i="65"/>
  <c r="O7" i="27"/>
  <c r="P2" i="27"/>
  <c r="O4" i="27"/>
  <c r="P7" i="59" l="1"/>
  <c r="P7" i="65"/>
  <c r="P4" i="59"/>
  <c r="P4" i="65"/>
  <c r="Q2" i="59"/>
  <c r="Q2" i="65"/>
  <c r="P3" i="27"/>
  <c r="P13" i="27" s="1"/>
  <c r="Q3" i="59" l="1"/>
  <c r="Q3" i="65"/>
  <c r="P7" i="27"/>
  <c r="Q2" i="27"/>
  <c r="P4" i="27"/>
  <c r="Q7" i="59" l="1"/>
  <c r="Q7" i="65"/>
  <c r="Q4" i="59"/>
  <c r="Q4" i="65"/>
  <c r="R2" i="59"/>
  <c r="R2" i="65"/>
  <c r="Q3" i="27"/>
  <c r="Q13" i="27" s="1"/>
  <c r="R3" i="59" l="1"/>
  <c r="R3" i="65"/>
  <c r="Q4" i="27"/>
  <c r="R2" i="27"/>
  <c r="Q7" i="27"/>
  <c r="R7" i="59" l="1"/>
  <c r="R7" i="65"/>
  <c r="R4" i="59"/>
  <c r="R4" i="65"/>
  <c r="S2" i="59"/>
  <c r="S2" i="65"/>
  <c r="R3" i="27"/>
  <c r="R13" i="27" s="1"/>
  <c r="S3" i="59" l="1"/>
  <c r="S3" i="65"/>
  <c r="R7" i="27"/>
  <c r="R4" i="27"/>
  <c r="S2" i="27"/>
  <c r="F41" i="18"/>
  <c r="S7" i="59" l="1"/>
  <c r="S7" i="65"/>
  <c r="S4" i="59"/>
  <c r="S4" i="65"/>
  <c r="T2" i="59"/>
  <c r="T2" i="65"/>
  <c r="S3" i="27"/>
  <c r="S13" i="27" s="1"/>
  <c r="T3" i="59" l="1"/>
  <c r="T3" i="65"/>
  <c r="T2" i="27"/>
  <c r="S7" i="27"/>
  <c r="S4" i="27"/>
  <c r="T4" i="59" l="1"/>
  <c r="T4" i="65"/>
  <c r="U2" i="59"/>
  <c r="U2" i="65"/>
  <c r="T7" i="59"/>
  <c r="T7" i="65"/>
  <c r="T3" i="27"/>
  <c r="T13" i="27" s="1"/>
  <c r="U3" i="59" l="1"/>
  <c r="U3" i="65"/>
  <c r="T7" i="27"/>
  <c r="U2" i="27"/>
  <c r="T4" i="27"/>
  <c r="U4" i="59" l="1"/>
  <c r="U4" i="65"/>
  <c r="V2" i="59"/>
  <c r="V2" i="65"/>
  <c r="U7" i="59"/>
  <c r="U7" i="65"/>
  <c r="U3" i="27"/>
  <c r="U13" i="27" s="1"/>
  <c r="V3" i="59" l="1"/>
  <c r="V3" i="65"/>
  <c r="V2" i="27"/>
  <c r="U7" i="27"/>
  <c r="U4" i="27"/>
  <c r="V4" i="59" l="1"/>
  <c r="V4" i="65"/>
  <c r="W2" i="59"/>
  <c r="W2" i="65"/>
  <c r="V7" i="59"/>
  <c r="V7" i="65"/>
  <c r="V3" i="27"/>
  <c r="V13" i="27" s="1"/>
  <c r="W3" i="59" l="1"/>
  <c r="W3" i="65"/>
  <c r="W2" i="27"/>
  <c r="V7" i="27"/>
  <c r="V4" i="27"/>
  <c r="W7" i="59" l="1"/>
  <c r="W7" i="65"/>
  <c r="W4" i="59"/>
  <c r="W4" i="65"/>
  <c r="W3" i="27"/>
  <c r="W13" i="27" s="1"/>
  <c r="A1" i="18"/>
  <c r="X2" i="27" l="1"/>
  <c r="W4" i="27"/>
  <c r="W7" i="27"/>
  <c r="X3" i="27" l="1"/>
  <c r="X13" i="27" s="1"/>
  <c r="X7" i="27" l="1"/>
  <c r="X4" i="27"/>
  <c r="Y2" i="27"/>
  <c r="Y3" i="27" l="1"/>
  <c r="Y13" i="27" s="1"/>
  <c r="Z2" i="27" l="1"/>
  <c r="Y7" i="27"/>
  <c r="Y4" i="27"/>
  <c r="H3" i="18"/>
  <c r="Z3" i="27" l="1"/>
  <c r="Z13" i="27" s="1"/>
  <c r="I2" i="18"/>
  <c r="H7" i="18"/>
  <c r="H4" i="18"/>
  <c r="AA2" i="27" l="1"/>
  <c r="Z4" i="27"/>
  <c r="Z7" i="27"/>
  <c r="I3" i="18"/>
  <c r="I14" i="65" l="1"/>
  <c r="I12" i="65"/>
  <c r="I13" i="65"/>
  <c r="AA3" i="27"/>
  <c r="AA13" i="27" s="1"/>
  <c r="I4" i="18"/>
  <c r="I7" i="18"/>
  <c r="J2" i="18"/>
  <c r="K3" i="18" l="1"/>
  <c r="K2" i="18"/>
  <c r="AA7" i="27"/>
  <c r="AB2" i="27"/>
  <c r="AA4" i="27"/>
  <c r="J3" i="18"/>
  <c r="D59" i="67" l="1"/>
  <c r="E59" i="67"/>
  <c r="J14" i="65"/>
  <c r="K14" i="65" s="1"/>
  <c r="J12" i="65"/>
  <c r="K12" i="65" s="1"/>
  <c r="J13" i="65"/>
  <c r="K13" i="65" s="1"/>
  <c r="K7" i="18"/>
  <c r="K4" i="18"/>
  <c r="AB3" i="27"/>
  <c r="AB13" i="27" s="1"/>
  <c r="J4" i="18"/>
  <c r="J7" i="18"/>
  <c r="F59" i="67" l="1"/>
  <c r="L2" i="18"/>
  <c r="AB4" i="27"/>
  <c r="AC2" i="27"/>
  <c r="AB7" i="27"/>
  <c r="L3" i="18" l="1"/>
  <c r="AC3" i="27"/>
  <c r="AC13" i="27" s="1"/>
  <c r="L13" i="65" l="1"/>
  <c r="L12" i="65"/>
  <c r="L14" i="65"/>
  <c r="M2" i="18"/>
  <c r="L7" i="18"/>
  <c r="L4" i="18"/>
  <c r="AC4" i="27"/>
  <c r="AD2" i="27"/>
  <c r="AC7" i="27"/>
  <c r="M3" i="18" l="1"/>
  <c r="M14" i="65" s="1"/>
  <c r="AD3" i="27"/>
  <c r="AD13" i="27" s="1"/>
  <c r="M13" i="65" l="1"/>
  <c r="M12" i="65"/>
  <c r="N2" i="18"/>
  <c r="M4" i="18"/>
  <c r="M7" i="18"/>
  <c r="AD7" i="27"/>
  <c r="AE2" i="27"/>
  <c r="AD4" i="27"/>
  <c r="N3" i="18" l="1"/>
  <c r="AE3" i="27"/>
  <c r="AE13" i="27" s="1"/>
  <c r="N14" i="65" l="1"/>
  <c r="N13" i="65"/>
  <c r="N12" i="65"/>
  <c r="O2" i="18"/>
  <c r="N4" i="18"/>
  <c r="N7" i="18"/>
  <c r="AE4" i="27"/>
  <c r="AF2" i="27"/>
  <c r="AE7" i="27"/>
  <c r="O3" i="18" l="1"/>
  <c r="O12" i="65" s="1"/>
  <c r="AF3" i="27"/>
  <c r="AF13" i="27" s="1"/>
  <c r="O14" i="65" l="1"/>
  <c r="O13" i="65"/>
  <c r="P2" i="18"/>
  <c r="O7" i="18"/>
  <c r="O4" i="18"/>
  <c r="AF4" i="27"/>
  <c r="AG2" i="27"/>
  <c r="AF7" i="27"/>
  <c r="P3" i="18" l="1"/>
  <c r="AG3" i="27"/>
  <c r="AG13" i="27" s="1"/>
  <c r="P12" i="65" l="1"/>
  <c r="P14" i="65"/>
  <c r="P13" i="65"/>
  <c r="Q2" i="18"/>
  <c r="P4" i="18"/>
  <c r="P7" i="18"/>
  <c r="AG7" i="27"/>
  <c r="AG4" i="27"/>
  <c r="AH2" i="27"/>
  <c r="Q3" i="18" l="1"/>
  <c r="Q13" i="65" s="1"/>
  <c r="AH3" i="27"/>
  <c r="AH13" i="27" s="1"/>
  <c r="Q12" i="65" l="1"/>
  <c r="Q14" i="65"/>
  <c r="R2" i="18"/>
  <c r="Q7" i="18"/>
  <c r="Q4" i="18"/>
  <c r="AH4" i="27"/>
  <c r="AH7" i="27"/>
  <c r="AI2" i="27"/>
  <c r="R3" i="18" l="1"/>
  <c r="AI3" i="27"/>
  <c r="AI13" i="27" s="1"/>
  <c r="R13" i="65" l="1"/>
  <c r="R12" i="65"/>
  <c r="R14" i="65"/>
  <c r="S2" i="18"/>
  <c r="R4" i="18"/>
  <c r="R7" i="18"/>
  <c r="AJ2" i="27"/>
  <c r="AI4" i="27"/>
  <c r="AI7" i="27"/>
  <c r="S3" i="18" l="1"/>
  <c r="S14" i="65" s="1"/>
  <c r="AJ3" i="27"/>
  <c r="AJ13" i="27" s="1"/>
  <c r="S13" i="65" l="1"/>
  <c r="S12" i="65"/>
  <c r="T2" i="18"/>
  <c r="S7" i="18"/>
  <c r="S4" i="18"/>
  <c r="AJ4" i="27"/>
  <c r="AK2" i="27"/>
  <c r="AJ7" i="27"/>
  <c r="T3" i="18" l="1"/>
  <c r="AK3" i="27"/>
  <c r="AK13" i="27" s="1"/>
  <c r="T14" i="65" l="1"/>
  <c r="T13" i="65"/>
  <c r="T12" i="65"/>
  <c r="U2" i="18"/>
  <c r="T7" i="18"/>
  <c r="T4" i="18"/>
  <c r="AK7" i="27"/>
  <c r="AL2" i="27"/>
  <c r="AK4" i="27"/>
  <c r="U3" i="18" l="1"/>
  <c r="AL3" i="27"/>
  <c r="AL13" i="27" s="1"/>
  <c r="U14" i="65" l="1"/>
  <c r="U13" i="65"/>
  <c r="U12" i="65"/>
  <c r="V2" i="18"/>
  <c r="U4" i="18"/>
  <c r="U7" i="18"/>
  <c r="AL7" i="27"/>
  <c r="AM2" i="27"/>
  <c r="AL4" i="27"/>
  <c r="V3" i="18" l="1"/>
  <c r="AM3" i="27"/>
  <c r="AM13" i="27" s="1"/>
  <c r="V14" i="65" l="1"/>
  <c r="V13" i="65"/>
  <c r="V12" i="65"/>
  <c r="V4" i="18"/>
  <c r="V7" i="18"/>
  <c r="W2" i="18"/>
  <c r="AM4" i="27"/>
  <c r="AM7" i="27"/>
  <c r="AN2" i="27"/>
  <c r="W3" i="18" l="1"/>
  <c r="W12" i="65" s="1"/>
  <c r="AN3" i="27"/>
  <c r="AN13" i="27" s="1"/>
  <c r="W14" i="65" l="1"/>
  <c r="W13" i="65"/>
  <c r="X2" i="18"/>
  <c r="W7" i="18"/>
  <c r="W4" i="18"/>
  <c r="AN4" i="27"/>
  <c r="AO2" i="27"/>
  <c r="AN7" i="27"/>
  <c r="X3" i="18" l="1"/>
  <c r="X13" i="65" s="1"/>
  <c r="AO3" i="27"/>
  <c r="AO13" i="27" s="1"/>
  <c r="Y2" i="18" l="1"/>
  <c r="X7" i="18"/>
  <c r="X4" i="18"/>
  <c r="AP2" i="27"/>
  <c r="AO7" i="27"/>
  <c r="AO4" i="27"/>
  <c r="Y3" i="18" l="1"/>
  <c r="Y13" i="65" s="1"/>
  <c r="AP3" i="27"/>
  <c r="AP13" i="27" s="1"/>
  <c r="Z2" i="18" l="1"/>
  <c r="Y7" i="18"/>
  <c r="Y4" i="18"/>
  <c r="AP7" i="27"/>
  <c r="AP4" i="27"/>
  <c r="AQ2" i="27"/>
  <c r="Z3" i="18" l="1"/>
  <c r="Z13" i="65" s="1"/>
  <c r="AQ3" i="27"/>
  <c r="AQ13" i="27" s="1"/>
  <c r="AA2" i="18" l="1"/>
  <c r="Z4" i="18"/>
  <c r="Z7" i="18"/>
  <c r="AQ7" i="27"/>
  <c r="AQ4" i="27"/>
  <c r="AR2" i="27"/>
  <c r="AA3" i="18" l="1"/>
  <c r="AA13" i="65" s="1"/>
  <c r="AR3" i="27"/>
  <c r="AR13" i="27" s="1"/>
  <c r="AB2" i="18" l="1"/>
  <c r="AA4" i="18"/>
  <c r="AA7" i="18"/>
  <c r="AS2" i="27"/>
  <c r="AR4" i="27"/>
  <c r="AR7" i="27"/>
  <c r="AB3" i="18" l="1"/>
  <c r="AB13" i="65" s="1"/>
  <c r="AS3" i="27"/>
  <c r="AS13" i="27" s="1"/>
  <c r="AC2" i="18" l="1"/>
  <c r="AB4" i="18"/>
  <c r="AB7" i="18"/>
  <c r="AT2" i="27"/>
  <c r="AS4" i="27"/>
  <c r="AS7" i="27"/>
  <c r="AC3" i="18" l="1"/>
  <c r="AC13" i="65" s="1"/>
  <c r="AT3" i="27"/>
  <c r="AD2" i="18" l="1"/>
  <c r="AC4" i="18"/>
  <c r="AC7" i="18"/>
  <c r="AT4" i="27"/>
  <c r="AT7" i="27"/>
  <c r="AD3" i="18" l="1"/>
  <c r="AD13" i="65" l="1"/>
  <c r="AE2" i="18"/>
  <c r="AD4" i="18"/>
  <c r="AD7" i="18"/>
  <c r="AE3" i="18" l="1"/>
  <c r="AE13" i="65" l="1"/>
  <c r="AF2" i="18"/>
  <c r="AE7" i="18"/>
  <c r="AE4" i="18"/>
  <c r="AF3" i="18" l="1"/>
  <c r="AF13" i="65" l="1"/>
  <c r="AG2" i="18"/>
  <c r="AF7" i="18"/>
  <c r="AF4" i="18"/>
  <c r="AG3" i="18" l="1"/>
  <c r="AG13" i="65" l="1"/>
  <c r="AG4" i="18"/>
  <c r="AG7" i="18"/>
  <c r="AH2" i="18"/>
  <c r="AH3" i="18" l="1"/>
  <c r="AH13" i="65" l="1"/>
  <c r="AI2" i="18"/>
  <c r="AH4" i="18"/>
  <c r="AH7" i="18"/>
  <c r="AI3" i="18" l="1"/>
  <c r="AI13" i="65" l="1"/>
  <c r="AJ2" i="18"/>
  <c r="AI4" i="18"/>
  <c r="AI7" i="18"/>
  <c r="AJ3" i="18" l="1"/>
  <c r="AJ13" i="65" l="1"/>
  <c r="AK2" i="18"/>
  <c r="AJ7" i="18"/>
  <c r="AJ4" i="18"/>
  <c r="AK3" i="18" l="1"/>
  <c r="AK13" i="65" l="1"/>
  <c r="AL2" i="18"/>
  <c r="AK4" i="18"/>
  <c r="AK7" i="18"/>
  <c r="AL3" i="18" l="1"/>
  <c r="AL13" i="65" l="1"/>
  <c r="AM2" i="18"/>
  <c r="AL4" i="18"/>
  <c r="AL7" i="18"/>
  <c r="AM3" i="18" l="1"/>
  <c r="AM13" i="65" l="1"/>
  <c r="AN2" i="18"/>
  <c r="AM4" i="18"/>
  <c r="AM7" i="18"/>
  <c r="AN3" i="18" l="1"/>
  <c r="AN13" i="65" l="1"/>
  <c r="AO2" i="18"/>
  <c r="AN7" i="18"/>
  <c r="AN4" i="18"/>
  <c r="AO3" i="18" l="1"/>
  <c r="AO13" i="65" l="1"/>
  <c r="AO4" i="18"/>
  <c r="AO7" i="18"/>
  <c r="AP2" i="18"/>
  <c r="AP3" i="18" l="1"/>
  <c r="AP13" i="65" l="1"/>
  <c r="AQ2" i="18"/>
  <c r="AP7" i="18"/>
  <c r="AP4" i="18"/>
  <c r="AQ3" i="18" l="1"/>
  <c r="AQ13" i="65" l="1"/>
  <c r="AR2" i="18"/>
  <c r="AQ7" i="18"/>
  <c r="AQ4" i="18"/>
  <c r="AR3" i="18" l="1"/>
  <c r="AR13" i="65" l="1"/>
  <c r="AS2" i="18"/>
  <c r="AR4" i="18"/>
  <c r="AR7" i="18"/>
  <c r="AS3" i="18" l="1"/>
  <c r="AS13" i="65" l="1"/>
  <c r="AS4" i="18"/>
  <c r="AS7" i="18"/>
  <c r="AT2" i="18"/>
  <c r="AT3" i="18" l="1"/>
  <c r="AT13" i="65" l="1"/>
  <c r="AU2" i="18"/>
  <c r="AT4" i="18"/>
  <c r="AT7" i="18"/>
  <c r="AU3" i="18" l="1"/>
  <c r="AU13" i="65" s="1"/>
  <c r="AV2" i="18" l="1"/>
  <c r="AU7" i="18"/>
  <c r="AU4" i="18"/>
  <c r="AV3" i="18" l="1"/>
  <c r="AV13" i="65" s="1"/>
  <c r="AW2" i="18" l="1"/>
  <c r="AV4" i="18"/>
  <c r="AV7" i="18"/>
  <c r="AW3" i="18" l="1"/>
  <c r="AW13" i="65" s="1"/>
  <c r="AX2" i="18" l="1"/>
  <c r="AW7" i="18"/>
  <c r="AW4" i="18"/>
  <c r="AX3" i="18" l="1"/>
  <c r="AX13" i="65" l="1"/>
  <c r="AX7" i="18"/>
  <c r="AX4" i="18"/>
  <c r="AY2" i="18"/>
  <c r="AY3" i="18" l="1"/>
  <c r="AY13" i="65" s="1"/>
  <c r="AZ2" i="18" l="1"/>
  <c r="AY7" i="18"/>
  <c r="AY4" i="18"/>
  <c r="AZ3" i="18" l="1"/>
  <c r="AZ13" i="65" s="1"/>
  <c r="BA2" i="18" l="1"/>
  <c r="AZ4" i="18"/>
  <c r="AZ7" i="18"/>
  <c r="BA3" i="18" l="1"/>
  <c r="BA13" i="65" s="1"/>
  <c r="BB2" i="18" l="1"/>
  <c r="BA4" i="18"/>
  <c r="BA7" i="18"/>
  <c r="BB3" i="18" l="1"/>
  <c r="BB13" i="65" s="1"/>
  <c r="BB4" i="18" l="1"/>
  <c r="BB7" i="18"/>
  <c r="BC2" i="18"/>
  <c r="BC3" i="18" l="1"/>
  <c r="BC13" i="65" l="1"/>
  <c r="BD2" i="18"/>
  <c r="BC7" i="18"/>
  <c r="BC4" i="18"/>
  <c r="BD3" i="18" l="1"/>
  <c r="BD13" i="65" l="1"/>
  <c r="BE2" i="18"/>
  <c r="BD7" i="18"/>
  <c r="BD4" i="18"/>
  <c r="BE3" i="18" l="1"/>
  <c r="BE13" i="65" l="1"/>
  <c r="BE4" i="18"/>
  <c r="BE7" i="18"/>
  <c r="BF2" i="18"/>
  <c r="BF3" i="18" l="1"/>
  <c r="BF13" i="65" l="1"/>
  <c r="BG2" i="18"/>
  <c r="BF4" i="18"/>
  <c r="BF7" i="18"/>
  <c r="BG3" i="18" l="1"/>
  <c r="BG13" i="65" s="1"/>
  <c r="BH2" i="18" l="1"/>
  <c r="BG7" i="18"/>
  <c r="BG4" i="18"/>
  <c r="BH3" i="18" l="1"/>
  <c r="BH13" i="65" s="1"/>
  <c r="BI2" i="18" l="1"/>
  <c r="BH7" i="18"/>
  <c r="BH4" i="18"/>
  <c r="BI3" i="18" l="1"/>
  <c r="BI13" i="65" s="1"/>
  <c r="BJ2" i="18" l="1"/>
  <c r="BI4" i="18"/>
  <c r="BI7" i="18"/>
  <c r="BJ3" i="18" l="1"/>
  <c r="BJ13" i="65" s="1"/>
  <c r="BK2" i="18" l="1"/>
  <c r="BJ4" i="18"/>
  <c r="BJ7" i="18"/>
  <c r="BK3" i="18" l="1"/>
  <c r="BK13" i="65" l="1"/>
  <c r="BL2" i="18"/>
  <c r="BK7" i="18"/>
  <c r="BK4" i="18"/>
  <c r="BL3" i="18" l="1"/>
  <c r="BL13" i="65" l="1"/>
  <c r="BM2" i="18"/>
  <c r="BL7" i="18"/>
  <c r="BL4" i="18"/>
  <c r="BM3" i="18" l="1"/>
  <c r="BM13" i="65" s="1"/>
  <c r="BN2" i="18" l="1"/>
  <c r="BM4" i="18"/>
  <c r="BM7" i="18"/>
  <c r="BN3" i="18" l="1"/>
  <c r="BN13" i="65" s="1"/>
  <c r="BO2" i="18" l="1"/>
  <c r="BN7" i="18"/>
  <c r="BN4" i="18"/>
  <c r="BO3" i="18" l="1"/>
  <c r="BO13" i="65" s="1"/>
  <c r="BP2" i="18" l="1"/>
  <c r="BO7" i="18"/>
  <c r="BO4" i="18"/>
  <c r="BP3" i="18" l="1"/>
  <c r="BP13" i="65" l="1"/>
  <c r="BQ2" i="18"/>
  <c r="BP4" i="18"/>
  <c r="BP7" i="18"/>
  <c r="BQ3" i="18" l="1"/>
  <c r="BQ13" i="65" l="1"/>
  <c r="BQ4" i="18"/>
  <c r="BQ7" i="18"/>
  <c r="F42" i="18" l="1"/>
  <c r="F43" i="18" s="1"/>
  <c r="F27" i="18"/>
  <c r="F28" i="18" s="1"/>
  <c r="F30" i="18" s="1"/>
  <c r="F52" i="65" l="1"/>
  <c r="AX42" i="18"/>
  <c r="BE42" i="18"/>
  <c r="AQ42" i="18"/>
  <c r="AD42" i="18"/>
  <c r="BP42" i="18"/>
  <c r="K42" i="18"/>
  <c r="Y42" i="18"/>
  <c r="BL42" i="18"/>
  <c r="AT42" i="18"/>
  <c r="BN42" i="18"/>
  <c r="T42" i="18"/>
  <c r="BO42" i="18"/>
  <c r="AI42" i="18"/>
  <c r="AW42" i="18"/>
  <c r="Q42" i="18"/>
  <c r="AV42" i="18"/>
  <c r="BJ42" i="18"/>
  <c r="R42" i="18"/>
  <c r="AJ42" i="18"/>
  <c r="BG42" i="18"/>
  <c r="AA42" i="18"/>
  <c r="AO42" i="18"/>
  <c r="I42" i="18"/>
  <c r="N42" i="18"/>
  <c r="AH42" i="18"/>
  <c r="AZ42" i="18"/>
  <c r="AY42" i="18"/>
  <c r="S42" i="18"/>
  <c r="BM42" i="18"/>
  <c r="AG42" i="18"/>
  <c r="H42" i="18"/>
  <c r="F16" i="18"/>
  <c r="AN42" i="18"/>
  <c r="F17" i="18"/>
  <c r="F14" i="18"/>
  <c r="H27" i="18"/>
  <c r="I27" i="18"/>
  <c r="J27" i="18"/>
  <c r="K27" i="18"/>
  <c r="L27" i="18"/>
  <c r="M27" i="18"/>
  <c r="N27" i="18"/>
  <c r="O27" i="18"/>
  <c r="P27" i="18"/>
  <c r="Q27" i="18"/>
  <c r="R27" i="18"/>
  <c r="S27" i="18"/>
  <c r="T27" i="18"/>
  <c r="U27" i="18"/>
  <c r="V27" i="18"/>
  <c r="W27" i="18"/>
  <c r="X27" i="18"/>
  <c r="Y27" i="18"/>
  <c r="Z27" i="18"/>
  <c r="AA27" i="18"/>
  <c r="AB27" i="18"/>
  <c r="AC27" i="18"/>
  <c r="AD27" i="18"/>
  <c r="AE27" i="18"/>
  <c r="AF27" i="18"/>
  <c r="AG27" i="18"/>
  <c r="AH27" i="18"/>
  <c r="AI27" i="18"/>
  <c r="AJ27" i="18"/>
  <c r="AK27" i="18"/>
  <c r="AL27" i="18"/>
  <c r="AM27" i="18"/>
  <c r="AN27" i="18"/>
  <c r="AO27" i="18"/>
  <c r="AP27" i="18"/>
  <c r="AQ27" i="18"/>
  <c r="AR27" i="18"/>
  <c r="AS27" i="18"/>
  <c r="AT27" i="18"/>
  <c r="AU27" i="18"/>
  <c r="AV27" i="18"/>
  <c r="AW27" i="18"/>
  <c r="AX27" i="18"/>
  <c r="AY27" i="18"/>
  <c r="AZ27" i="18"/>
  <c r="BA27" i="18"/>
  <c r="BB27" i="18"/>
  <c r="BC27" i="18"/>
  <c r="BD27" i="18"/>
  <c r="BE27" i="18"/>
  <c r="BF27" i="18"/>
  <c r="BG27" i="18"/>
  <c r="BH27" i="18"/>
  <c r="BI27" i="18"/>
  <c r="BJ27" i="18"/>
  <c r="BK27" i="18"/>
  <c r="BL27" i="18"/>
  <c r="BM27" i="18"/>
  <c r="BN27" i="18"/>
  <c r="BO27" i="18"/>
  <c r="BP27" i="18"/>
  <c r="BQ27" i="18"/>
  <c r="V42" i="18"/>
  <c r="BB42" i="18"/>
  <c r="J42" i="18"/>
  <c r="AP42" i="18"/>
  <c r="AB42" i="18"/>
  <c r="BH42" i="18"/>
  <c r="BK42" i="18"/>
  <c r="AU42" i="18"/>
  <c r="AE42" i="18"/>
  <c r="O42" i="18"/>
  <c r="BI42" i="18"/>
  <c r="AS42" i="18"/>
  <c r="AC42" i="18"/>
  <c r="M42" i="18"/>
  <c r="AF42" i="18"/>
  <c r="X42" i="18"/>
  <c r="AL42" i="18"/>
  <c r="Z42" i="18"/>
  <c r="BF42" i="18"/>
  <c r="L42" i="18"/>
  <c r="AR42" i="18"/>
  <c r="BC42" i="18"/>
  <c r="AM42" i="18"/>
  <c r="W42" i="18"/>
  <c r="F45" i="18"/>
  <c r="BQ42" i="18"/>
  <c r="BA42" i="18"/>
  <c r="AK42" i="18"/>
  <c r="U42" i="18"/>
  <c r="BD42" i="18"/>
  <c r="P42" i="18"/>
  <c r="H54" i="65" l="1"/>
  <c r="I54" i="65"/>
  <c r="J54" i="65"/>
  <c r="K54" i="65"/>
  <c r="L54" i="65"/>
  <c r="M54" i="65"/>
  <c r="N54" i="65"/>
  <c r="O54" i="65"/>
  <c r="P54" i="65"/>
  <c r="Q54" i="65"/>
  <c r="R54" i="65"/>
  <c r="S54" i="65"/>
  <c r="T54" i="65"/>
  <c r="U54" i="65"/>
  <c r="V54" i="65"/>
  <c r="W54" i="65"/>
  <c r="BH12" i="18"/>
  <c r="BH19" i="18" s="1"/>
  <c r="P12" i="18"/>
  <c r="AK12" i="18"/>
  <c r="AZ12" i="18"/>
  <c r="AD12" i="18"/>
  <c r="AB12" i="18"/>
  <c r="Q12" i="18"/>
  <c r="X12" i="18"/>
  <c r="AV12" i="18"/>
  <c r="BG12" i="18"/>
  <c r="BG19" i="18" s="1"/>
  <c r="AW12" i="18"/>
  <c r="AX12" i="18"/>
  <c r="BA12" i="18"/>
  <c r="AH12" i="18"/>
  <c r="K12" i="18"/>
  <c r="AQ12" i="18"/>
  <c r="BO12" i="18"/>
  <c r="BO19" i="18" s="1"/>
  <c r="AS12" i="18"/>
  <c r="BJ12" i="18"/>
  <c r="BJ19" i="18" s="1"/>
  <c r="BI12" i="18"/>
  <c r="BI19" i="18" s="1"/>
  <c r="BP12" i="18"/>
  <c r="BP19" i="18" s="1"/>
  <c r="H12" i="18"/>
  <c r="O12" i="18"/>
  <c r="I12" i="18"/>
  <c r="AJ12" i="18"/>
  <c r="T12" i="18"/>
  <c r="T19" i="18" s="1"/>
  <c r="AL12" i="18"/>
  <c r="AL19" i="18" s="1"/>
  <c r="Y12" i="18"/>
  <c r="S12" i="18"/>
  <c r="BN12" i="18"/>
  <c r="BN19" i="18" s="1"/>
  <c r="AE12" i="18"/>
  <c r="AG12" i="18"/>
  <c r="BL12" i="18"/>
  <c r="BL19" i="18" s="1"/>
  <c r="N12" i="18"/>
  <c r="AU12" i="18"/>
  <c r="M12" i="18"/>
  <c r="BD12" i="18"/>
  <c r="BD19" i="18" s="1"/>
  <c r="Z12" i="18"/>
  <c r="AC12" i="18"/>
  <c r="AN12" i="18"/>
  <c r="J12" i="18"/>
  <c r="U12" i="18"/>
  <c r="BF12" i="18"/>
  <c r="BF19" i="18" s="1"/>
  <c r="BM12" i="18"/>
  <c r="BM19" i="18" s="1"/>
  <c r="AM12" i="18"/>
  <c r="BE12" i="18"/>
  <c r="BE19" i="18" s="1"/>
  <c r="BK12" i="18"/>
  <c r="BK19" i="18" s="1"/>
  <c r="AI12" i="18"/>
  <c r="AF12" i="18"/>
  <c r="AT12" i="18"/>
  <c r="AA12" i="18"/>
  <c r="L12" i="18"/>
  <c r="BQ12" i="18"/>
  <c r="BQ19" i="18" s="1"/>
  <c r="BB12" i="18"/>
  <c r="BB19" i="18" s="1"/>
  <c r="AR12" i="18"/>
  <c r="R12" i="18"/>
  <c r="AY12" i="18"/>
  <c r="BC12" i="18"/>
  <c r="BC19" i="18" s="1"/>
  <c r="W12" i="18"/>
  <c r="V12" i="18"/>
  <c r="AP12" i="18"/>
  <c r="AO12" i="18"/>
  <c r="I15" i="18"/>
  <c r="M15" i="18"/>
  <c r="Q15" i="18"/>
  <c r="U15" i="18"/>
  <c r="Y15" i="18"/>
  <c r="AC15" i="18"/>
  <c r="AG15" i="18"/>
  <c r="AK15" i="18"/>
  <c r="AO15" i="18"/>
  <c r="AS15" i="18"/>
  <c r="AW15" i="18"/>
  <c r="BA15" i="18"/>
  <c r="BE15" i="18"/>
  <c r="BI15" i="18"/>
  <c r="BM15" i="18"/>
  <c r="BQ15" i="18"/>
  <c r="H15" i="18"/>
  <c r="N15" i="18"/>
  <c r="S15" i="18"/>
  <c r="X15" i="18"/>
  <c r="AD15" i="18"/>
  <c r="AI15" i="18"/>
  <c r="AN15" i="18"/>
  <c r="AT15" i="18"/>
  <c r="AY15" i="18"/>
  <c r="BD15" i="18"/>
  <c r="BJ15" i="18"/>
  <c r="BO15" i="18"/>
  <c r="K15" i="18"/>
  <c r="P15" i="18"/>
  <c r="V15" i="18"/>
  <c r="AA15" i="18"/>
  <c r="AF15" i="18"/>
  <c r="AL15" i="18"/>
  <c r="AQ15" i="18"/>
  <c r="AV15" i="18"/>
  <c r="BB15" i="18"/>
  <c r="BG15" i="18"/>
  <c r="BL15" i="18"/>
  <c r="R15" i="18"/>
  <c r="AB15" i="18"/>
  <c r="AM15" i="18"/>
  <c r="AX15" i="18"/>
  <c r="BH15" i="18"/>
  <c r="AP15" i="18"/>
  <c r="L15" i="18"/>
  <c r="W15" i="18"/>
  <c r="AH15" i="18"/>
  <c r="AR15" i="18"/>
  <c r="BC15" i="18"/>
  <c r="BN15" i="18"/>
  <c r="O15" i="18"/>
  <c r="Z15" i="18"/>
  <c r="AJ15" i="18"/>
  <c r="AU15" i="18"/>
  <c r="BF15" i="18"/>
  <c r="BP15" i="18"/>
  <c r="J15" i="18"/>
  <c r="T15" i="18"/>
  <c r="AE15" i="18"/>
  <c r="AZ15" i="18"/>
  <c r="BK15" i="18"/>
  <c r="M5" i="59" l="1"/>
  <c r="M5" i="65"/>
  <c r="BF20" i="18"/>
  <c r="BF5" i="18" s="1"/>
  <c r="BH20" i="18"/>
  <c r="BH5" i="18" s="1"/>
  <c r="BE20" i="18"/>
  <c r="BE5" i="18" s="1"/>
  <c r="BG20" i="18"/>
  <c r="BG5" i="18" s="1"/>
  <c r="AZ19" i="18"/>
  <c r="AW19" i="18"/>
  <c r="AB19" i="18"/>
  <c r="BJ20" i="18"/>
  <c r="P19" i="18"/>
  <c r="U19" i="18"/>
  <c r="T20" i="18" s="1"/>
  <c r="T5" i="18" s="1"/>
  <c r="R19" i="18"/>
  <c r="Z19" i="18"/>
  <c r="AV19" i="18"/>
  <c r="AO19" i="18"/>
  <c r="W19" i="18"/>
  <c r="BQ20" i="18"/>
  <c r="BM20" i="18"/>
  <c r="AK19" i="18"/>
  <c r="AK20" i="18" s="1"/>
  <c r="AK5" i="18" s="1"/>
  <c r="AD19" i="18"/>
  <c r="AE19" i="18"/>
  <c r="AH19" i="18"/>
  <c r="AP19" i="18"/>
  <c r="BB20" i="18"/>
  <c r="BN20" i="18"/>
  <c r="BN5" i="18" s="1"/>
  <c r="AS19" i="18"/>
  <c r="H19" i="18"/>
  <c r="AQ19" i="18"/>
  <c r="AJ19" i="18"/>
  <c r="Q19" i="18"/>
  <c r="I19" i="18"/>
  <c r="J19" i="18" s="1"/>
  <c r="K19" i="18" s="1"/>
  <c r="L19" i="18" s="1"/>
  <c r="M19" i="18" s="1"/>
  <c r="AY19" i="18"/>
  <c r="S19" i="18"/>
  <c r="X19" i="18"/>
  <c r="AX19" i="18"/>
  <c r="Y19" i="18"/>
  <c r="AI19" i="18"/>
  <c r="AC19" i="18"/>
  <c r="O19" i="18"/>
  <c r="BO20" i="18"/>
  <c r="BO5" i="18" s="1"/>
  <c r="BA19" i="18"/>
  <c r="AM19" i="18"/>
  <c r="AL20" i="18" s="1"/>
  <c r="AN19" i="18"/>
  <c r="AR19" i="18"/>
  <c r="AF19" i="18"/>
  <c r="AU19" i="18"/>
  <c r="N19" i="18"/>
  <c r="BD20" i="18"/>
  <c r="BD5" i="18" s="1"/>
  <c r="AT19" i="18"/>
  <c r="V19" i="18"/>
  <c r="BL20" i="18"/>
  <c r="AG19" i="18"/>
  <c r="AA19" i="18"/>
  <c r="BC20" i="18"/>
  <c r="BI20" i="18"/>
  <c r="BI5" i="18" s="1"/>
  <c r="BP20" i="18"/>
  <c r="BP5" i="18" s="1"/>
  <c r="BK20" i="18"/>
  <c r="K21" i="18"/>
  <c r="K22" i="18"/>
  <c r="K6" i="18" s="1"/>
  <c r="K10" i="65"/>
  <c r="K55" i="65" s="1"/>
  <c r="O10" i="65"/>
  <c r="O55" i="65" s="1"/>
  <c r="S10" i="65"/>
  <c r="S55" i="65" s="1"/>
  <c r="W10" i="65"/>
  <c r="W55" i="65" s="1"/>
  <c r="I10" i="65"/>
  <c r="I55" i="65" s="1"/>
  <c r="M10" i="65"/>
  <c r="M55" i="65" s="1"/>
  <c r="Q10" i="65"/>
  <c r="Q55" i="65" s="1"/>
  <c r="U10" i="65"/>
  <c r="U55" i="65" s="1"/>
  <c r="L10" i="65"/>
  <c r="L55" i="65" s="1"/>
  <c r="T10" i="65"/>
  <c r="T55" i="65" s="1"/>
  <c r="H10" i="65"/>
  <c r="H55" i="65" s="1"/>
  <c r="P10" i="65"/>
  <c r="P55" i="65" s="1"/>
  <c r="N10" i="65"/>
  <c r="N55" i="65" s="1"/>
  <c r="R10" i="65"/>
  <c r="R55" i="65" s="1"/>
  <c r="V10" i="65"/>
  <c r="V55" i="65" s="1"/>
  <c r="J10" i="65"/>
  <c r="J55" i="65" s="1"/>
  <c r="J22" i="18"/>
  <c r="J21" i="18"/>
  <c r="L22" i="18"/>
  <c r="L6" i="18" s="1"/>
  <c r="L21" i="18"/>
  <c r="M21" i="18" s="1"/>
  <c r="N21" i="18" s="1"/>
  <c r="H21" i="18"/>
  <c r="H22" i="18"/>
  <c r="I21" i="18"/>
  <c r="I22" i="18"/>
  <c r="S5" i="59" l="1"/>
  <c r="S5" i="65"/>
  <c r="J5" i="59"/>
  <c r="J5" i="65"/>
  <c r="T5" i="59"/>
  <c r="T5" i="65"/>
  <c r="Q5" i="59"/>
  <c r="Q5" i="65"/>
  <c r="N5" i="59"/>
  <c r="N5" i="65"/>
  <c r="L5" i="59"/>
  <c r="L5" i="65"/>
  <c r="R5" i="59"/>
  <c r="R5" i="65"/>
  <c r="K5" i="59"/>
  <c r="K5" i="65"/>
  <c r="BL5" i="18"/>
  <c r="AL5" i="18"/>
  <c r="BB5" i="18"/>
  <c r="BQ5" i="18"/>
  <c r="BM5" i="18"/>
  <c r="BJ5" i="18"/>
  <c r="BK5" i="18"/>
  <c r="BC5" i="18"/>
  <c r="AZ20" i="18"/>
  <c r="AG20" i="18"/>
  <c r="Y20" i="18"/>
  <c r="AN20" i="18"/>
  <c r="O21" i="18"/>
  <c r="N22" i="18" s="1"/>
  <c r="N6" i="18" s="1"/>
  <c r="M22" i="18"/>
  <c r="AY20" i="18"/>
  <c r="AW20" i="18"/>
  <c r="AV20" i="18"/>
  <c r="O20" i="18"/>
  <c r="U20" i="18"/>
  <c r="P20" i="18"/>
  <c r="AO20" i="18"/>
  <c r="N20" i="18"/>
  <c r="AD20" i="18"/>
  <c r="AI20" i="18"/>
  <c r="Z20" i="18"/>
  <c r="R20" i="18"/>
  <c r="AP20" i="18"/>
  <c r="AU20" i="18"/>
  <c r="AX20" i="18"/>
  <c r="S20" i="18"/>
  <c r="S5" i="18" s="1"/>
  <c r="AQ20" i="18"/>
  <c r="AQ5" i="18" s="1"/>
  <c r="AF20" i="18"/>
  <c r="AC20" i="18"/>
  <c r="AS20" i="18"/>
  <c r="X20" i="18"/>
  <c r="W20" i="18"/>
  <c r="M20" i="18"/>
  <c r="BA20" i="18"/>
  <c r="Q20" i="18"/>
  <c r="AJ20" i="18"/>
  <c r="I20" i="18"/>
  <c r="AT20" i="18"/>
  <c r="AH20" i="18"/>
  <c r="AE20" i="18"/>
  <c r="AB20" i="18"/>
  <c r="H20" i="18"/>
  <c r="AM20" i="18"/>
  <c r="AR20" i="18"/>
  <c r="AA20" i="18"/>
  <c r="V20" i="18"/>
  <c r="AE5" i="27"/>
  <c r="AF5" i="27"/>
  <c r="L20" i="18"/>
  <c r="L5" i="18" s="1"/>
  <c r="K20" i="18"/>
  <c r="K5" i="18" s="1"/>
  <c r="J20" i="18"/>
  <c r="AG5" i="27"/>
  <c r="AN5" i="27"/>
  <c r="AL5" i="27"/>
  <c r="AA5" i="27"/>
  <c r="AM5" i="27"/>
  <c r="I6" i="18"/>
  <c r="AT5" i="27"/>
  <c r="AH5" i="27"/>
  <c r="AJ5" i="27"/>
  <c r="Z5" i="27"/>
  <c r="H6" i="18"/>
  <c r="AQ5" i="27"/>
  <c r="AK5" i="27"/>
  <c r="J6" i="18"/>
  <c r="M5" i="27"/>
  <c r="I6" i="59" l="1"/>
  <c r="I29" i="59" s="1"/>
  <c r="I6" i="65"/>
  <c r="P5" i="59"/>
  <c r="P5" i="65"/>
  <c r="W5" i="59"/>
  <c r="W5" i="65"/>
  <c r="H5" i="59"/>
  <c r="H5" i="65"/>
  <c r="V5" i="59"/>
  <c r="V5" i="65"/>
  <c r="U5" i="59"/>
  <c r="U5" i="65"/>
  <c r="O5" i="59"/>
  <c r="O5" i="65"/>
  <c r="H6" i="59"/>
  <c r="H29" i="59" s="1"/>
  <c r="H6" i="65"/>
  <c r="I26" i="59"/>
  <c r="O5" i="27"/>
  <c r="AR5" i="18"/>
  <c r="M5" i="18"/>
  <c r="P5" i="18"/>
  <c r="AV5" i="18"/>
  <c r="AB5" i="18"/>
  <c r="Q5" i="18"/>
  <c r="W5" i="18"/>
  <c r="AF5" i="18"/>
  <c r="AI5" i="18"/>
  <c r="N5" i="18"/>
  <c r="U5" i="18"/>
  <c r="AW5" i="18"/>
  <c r="M6" i="18"/>
  <c r="Y5" i="18"/>
  <c r="AA5" i="18"/>
  <c r="AT5" i="18"/>
  <c r="AJ5" i="18"/>
  <c r="AC5" i="18"/>
  <c r="AU5" i="18"/>
  <c r="AY5" i="18"/>
  <c r="AE5" i="18"/>
  <c r="BA5" i="18"/>
  <c r="AX5" i="18"/>
  <c r="AP5" i="18"/>
  <c r="O5" i="18"/>
  <c r="AG5" i="18"/>
  <c r="V5" i="18"/>
  <c r="AM5" i="18"/>
  <c r="AH5" i="18"/>
  <c r="X5" i="18"/>
  <c r="AS5" i="18"/>
  <c r="R5" i="18"/>
  <c r="Z5" i="18"/>
  <c r="AD5" i="18"/>
  <c r="AO5" i="18"/>
  <c r="AN5" i="18"/>
  <c r="AZ5" i="18"/>
  <c r="P21" i="18"/>
  <c r="Q21" i="18" s="1"/>
  <c r="K5" i="27"/>
  <c r="J5" i="27"/>
  <c r="Q5" i="27"/>
  <c r="N5" i="27"/>
  <c r="I5" i="18"/>
  <c r="H5" i="18"/>
  <c r="S5" i="27"/>
  <c r="V5" i="27"/>
  <c r="T5" i="27"/>
  <c r="R5" i="27"/>
  <c r="L5" i="27"/>
  <c r="AP5" i="27"/>
  <c r="AR5" i="27"/>
  <c r="AC5" i="27"/>
  <c r="AO5" i="27"/>
  <c r="AD5" i="27"/>
  <c r="AB5" i="27"/>
  <c r="AS5" i="27"/>
  <c r="X5" i="27"/>
  <c r="AI5" i="27"/>
  <c r="J5" i="18"/>
  <c r="Y5" i="27"/>
  <c r="H26" i="59" l="1"/>
  <c r="H66" i="65"/>
  <c r="H119" i="65"/>
  <c r="H259" i="65"/>
  <c r="H251" i="65"/>
  <c r="H233" i="65"/>
  <c r="H208" i="65"/>
  <c r="H125" i="65"/>
  <c r="H165" i="65"/>
  <c r="H118" i="65"/>
  <c r="H114" i="65"/>
  <c r="H267" i="65"/>
  <c r="H213" i="65"/>
  <c r="H212" i="65"/>
  <c r="H157" i="65"/>
  <c r="H140" i="65"/>
  <c r="H92" i="65"/>
  <c r="H62" i="65"/>
  <c r="H110" i="65"/>
  <c r="H255" i="65"/>
  <c r="H234" i="65"/>
  <c r="H166" i="65"/>
  <c r="H139" i="65"/>
  <c r="H172" i="65"/>
  <c r="H30" i="65"/>
  <c r="H266" i="65"/>
  <c r="H219" i="65"/>
  <c r="H93" i="65"/>
  <c r="H204" i="65"/>
  <c r="H173" i="65"/>
  <c r="H77" i="65"/>
  <c r="H281" i="65"/>
  <c r="H220" i="65"/>
  <c r="H187" i="65"/>
  <c r="H161" i="65"/>
  <c r="H71" i="65"/>
  <c r="H70" i="65"/>
  <c r="H280" i="65"/>
  <c r="H186" i="65"/>
  <c r="H260" i="65"/>
  <c r="H126" i="65"/>
  <c r="H78" i="65"/>
  <c r="J6" i="59"/>
  <c r="J6" i="65"/>
  <c r="I292" i="65"/>
  <c r="I273" i="65"/>
  <c r="I226" i="65"/>
  <c r="I141" i="65"/>
  <c r="I151" i="65"/>
  <c r="I282" i="65"/>
  <c r="I200" i="65"/>
  <c r="I179" i="65"/>
  <c r="I198" i="65"/>
  <c r="I132" i="65"/>
  <c r="I247" i="65"/>
  <c r="I84" i="65"/>
  <c r="I106" i="65"/>
  <c r="I94" i="65"/>
  <c r="I235" i="65"/>
  <c r="I245" i="65"/>
  <c r="I188" i="65"/>
  <c r="I294" i="65"/>
  <c r="I153" i="65"/>
  <c r="I104" i="65"/>
  <c r="H292" i="65"/>
  <c r="H294" i="65"/>
  <c r="H151" i="65"/>
  <c r="H141" i="65"/>
  <c r="H104" i="65"/>
  <c r="H273" i="65"/>
  <c r="H235" i="65"/>
  <c r="H188" i="65"/>
  <c r="H84" i="65"/>
  <c r="H179" i="65"/>
  <c r="H282" i="65"/>
  <c r="H153" i="65"/>
  <c r="H226" i="65"/>
  <c r="H94" i="65"/>
  <c r="H96" i="65" s="1"/>
  <c r="H198" i="65"/>
  <c r="H200" i="65"/>
  <c r="H106" i="65"/>
  <c r="H132" i="65"/>
  <c r="H247" i="65"/>
  <c r="H245" i="65"/>
  <c r="I5" i="59"/>
  <c r="I5" i="65"/>
  <c r="P5" i="27"/>
  <c r="U5" i="27"/>
  <c r="O22" i="18"/>
  <c r="H5" i="27"/>
  <c r="W5" i="27"/>
  <c r="AT6" i="27"/>
  <c r="I6" i="27"/>
  <c r="H6" i="27"/>
  <c r="R21" i="18"/>
  <c r="P22" i="18"/>
  <c r="P6" i="18" s="1"/>
  <c r="AS6" i="27"/>
  <c r="D16" i="66" l="1"/>
  <c r="C59" i="71" s="1"/>
  <c r="H28" i="65"/>
  <c r="H167" i="65"/>
  <c r="I164" i="65" s="1"/>
  <c r="H25" i="65"/>
  <c r="H72" i="65"/>
  <c r="H32" i="65"/>
  <c r="H127" i="65"/>
  <c r="H39" i="65"/>
  <c r="H37" i="65"/>
  <c r="I39" i="65"/>
  <c r="I43" i="65" s="1"/>
  <c r="H79" i="65"/>
  <c r="H26" i="65"/>
  <c r="H221" i="65"/>
  <c r="J273" i="65"/>
  <c r="J226" i="65"/>
  <c r="J84" i="65"/>
  <c r="J179" i="65"/>
  <c r="J132" i="65"/>
  <c r="H174" i="65"/>
  <c r="H261" i="65"/>
  <c r="I37" i="65"/>
  <c r="H33" i="65"/>
  <c r="H268" i="65"/>
  <c r="H23" i="65"/>
  <c r="H214" i="65"/>
  <c r="H120" i="65"/>
  <c r="H27" i="65"/>
  <c r="O6" i="18"/>
  <c r="I5" i="27"/>
  <c r="J6" i="27"/>
  <c r="AS29" i="27"/>
  <c r="AS30" i="27"/>
  <c r="AT30" i="27"/>
  <c r="AT29" i="27"/>
  <c r="Q22" i="18"/>
  <c r="Q6" i="18" s="1"/>
  <c r="S21" i="18"/>
  <c r="D16" i="69" l="1"/>
  <c r="I16" i="69" s="1"/>
  <c r="C59" i="67"/>
  <c r="I16" i="66"/>
  <c r="D73" i="67"/>
  <c r="D87" i="67"/>
  <c r="E87" i="67"/>
  <c r="E45" i="67"/>
  <c r="D45" i="67"/>
  <c r="D85" i="66"/>
  <c r="C87" i="71" s="1"/>
  <c r="D62" i="66"/>
  <c r="D39" i="66"/>
  <c r="C45" i="71" s="1"/>
  <c r="AS18" i="59"/>
  <c r="AU18" i="59"/>
  <c r="AY18" i="59"/>
  <c r="AV18" i="59"/>
  <c r="AX18" i="59"/>
  <c r="AT18" i="59"/>
  <c r="AW18" i="59"/>
  <c r="AZ18" i="59"/>
  <c r="H168" i="65"/>
  <c r="I218" i="65"/>
  <c r="H222" i="65"/>
  <c r="I171" i="65"/>
  <c r="H175" i="65"/>
  <c r="L6" i="59"/>
  <c r="L29" i="59" s="1"/>
  <c r="L6" i="65"/>
  <c r="H269" i="65"/>
  <c r="I265" i="65"/>
  <c r="H43" i="65"/>
  <c r="K6" i="59"/>
  <c r="K6" i="65"/>
  <c r="I117" i="65"/>
  <c r="H121" i="65"/>
  <c r="I76" i="65"/>
  <c r="H80" i="65"/>
  <c r="I69" i="65"/>
  <c r="H73" i="65"/>
  <c r="I211" i="65"/>
  <c r="H215" i="65"/>
  <c r="H262" i="65"/>
  <c r="I258" i="65"/>
  <c r="J37" i="65"/>
  <c r="I124" i="65"/>
  <c r="H128" i="65"/>
  <c r="K29" i="59"/>
  <c r="D44" i="66"/>
  <c r="C51" i="71" s="1"/>
  <c r="T21" i="18"/>
  <c r="R22" i="18"/>
  <c r="R6" i="18" s="1"/>
  <c r="E101" i="67" l="1"/>
  <c r="I62" i="66"/>
  <c r="C73" i="71"/>
  <c r="I44" i="66"/>
  <c r="D44" i="69"/>
  <c r="I44" i="69" s="1"/>
  <c r="D39" i="69"/>
  <c r="I39" i="69" s="1"/>
  <c r="I39" i="66"/>
  <c r="D62" i="69"/>
  <c r="I62" i="69" s="1"/>
  <c r="D85" i="69"/>
  <c r="I85" i="69" s="1"/>
  <c r="I85" i="66"/>
  <c r="C51" i="67"/>
  <c r="C87" i="67"/>
  <c r="C45" i="67"/>
  <c r="F87" i="67"/>
  <c r="C73" i="67"/>
  <c r="F45" i="67"/>
  <c r="D90" i="66"/>
  <c r="C93" i="71" s="1"/>
  <c r="D21" i="66"/>
  <c r="C65" i="71" s="1"/>
  <c r="D67" i="66"/>
  <c r="H34" i="65"/>
  <c r="M6" i="59"/>
  <c r="M6" i="65"/>
  <c r="H190" i="65"/>
  <c r="H284" i="65"/>
  <c r="H143" i="65"/>
  <c r="L245" i="65"/>
  <c r="L179" i="65"/>
  <c r="L198" i="65"/>
  <c r="L104" i="65"/>
  <c r="L292" i="65"/>
  <c r="L132" i="65"/>
  <c r="L84" i="65"/>
  <c r="L226" i="65"/>
  <c r="L151" i="65"/>
  <c r="L273" i="65"/>
  <c r="K273" i="65"/>
  <c r="K198" i="65"/>
  <c r="K84" i="65"/>
  <c r="K179" i="65"/>
  <c r="K292" i="65"/>
  <c r="K151" i="65"/>
  <c r="K226" i="65"/>
  <c r="K104" i="65"/>
  <c r="K245" i="65"/>
  <c r="K132" i="65"/>
  <c r="H237" i="65"/>
  <c r="M29" i="59"/>
  <c r="K6" i="27"/>
  <c r="L6" i="27"/>
  <c r="U21" i="18"/>
  <c r="S22" i="18"/>
  <c r="S6" i="18" s="1"/>
  <c r="C101" i="67" l="1"/>
  <c r="I67" i="66"/>
  <c r="C79" i="71"/>
  <c r="D21" i="69"/>
  <c r="I21" i="69" s="1"/>
  <c r="I21" i="66"/>
  <c r="D67" i="69"/>
  <c r="I67" i="69" s="1"/>
  <c r="D90" i="69"/>
  <c r="I90" i="69" s="1"/>
  <c r="I90" i="66"/>
  <c r="C93" i="67"/>
  <c r="C79" i="67"/>
  <c r="C65" i="67"/>
  <c r="N6" i="59"/>
  <c r="N29" i="59" s="1"/>
  <c r="N6" i="65"/>
  <c r="M226" i="65"/>
  <c r="M273" i="65"/>
  <c r="M151" i="65"/>
  <c r="M292" i="65"/>
  <c r="M132" i="65"/>
  <c r="M84" i="65"/>
  <c r="M104" i="65"/>
  <c r="M179" i="65"/>
  <c r="M245" i="65"/>
  <c r="M198" i="65"/>
  <c r="K37" i="65"/>
  <c r="L37" i="65"/>
  <c r="H44" i="65"/>
  <c r="H58" i="65"/>
  <c r="H29" i="27"/>
  <c r="AY25" i="59"/>
  <c r="AZ25" i="59"/>
  <c r="AT25" i="59"/>
  <c r="AX25" i="59"/>
  <c r="AS25" i="59"/>
  <c r="AV25" i="59"/>
  <c r="AU25" i="59"/>
  <c r="AW25" i="59"/>
  <c r="M6" i="27"/>
  <c r="T22" i="18"/>
  <c r="T6" i="18" s="1"/>
  <c r="V21" i="18"/>
  <c r="C107" i="67" l="1"/>
  <c r="O6" i="59"/>
  <c r="O29" i="59" s="1"/>
  <c r="O6" i="65"/>
  <c r="M37" i="65"/>
  <c r="N273" i="65"/>
  <c r="N226" i="65"/>
  <c r="N104" i="65"/>
  <c r="N84" i="65"/>
  <c r="N245" i="65"/>
  <c r="N151" i="65"/>
  <c r="N198" i="65"/>
  <c r="N179" i="65"/>
  <c r="N292" i="65"/>
  <c r="N132" i="65"/>
  <c r="W21" i="18"/>
  <c r="U22" i="18"/>
  <c r="U6" i="18" s="1"/>
  <c r="N6" i="27"/>
  <c r="P6" i="59" l="1"/>
  <c r="P6" i="65"/>
  <c r="N37" i="65"/>
  <c r="O226" i="65"/>
  <c r="O132" i="65"/>
  <c r="O273" i="65"/>
  <c r="O179" i="65"/>
  <c r="O198" i="65"/>
  <c r="O84" i="65"/>
  <c r="O245" i="65"/>
  <c r="O151" i="65"/>
  <c r="O292" i="65"/>
  <c r="O104" i="65"/>
  <c r="V22" i="18"/>
  <c r="V6" i="18" s="1"/>
  <c r="X21" i="18"/>
  <c r="O6" i="27"/>
  <c r="O37" i="65" l="1"/>
  <c r="Q6" i="59"/>
  <c r="Q29" i="59" s="1"/>
  <c r="Q6" i="65"/>
  <c r="P292" i="65"/>
  <c r="P198" i="65"/>
  <c r="P104" i="65"/>
  <c r="P151" i="65"/>
  <c r="P179" i="65"/>
  <c r="P226" i="65"/>
  <c r="P245" i="65"/>
  <c r="P273" i="65"/>
  <c r="P132" i="65"/>
  <c r="P84" i="65"/>
  <c r="P6" i="27"/>
  <c r="W22" i="18"/>
  <c r="W6" i="18" s="1"/>
  <c r="Y21" i="18"/>
  <c r="Q26" i="59" l="1"/>
  <c r="R6" i="59"/>
  <c r="R29" i="59" s="1"/>
  <c r="R6" i="65"/>
  <c r="P37" i="65"/>
  <c r="Q94" i="65"/>
  <c r="Q151" i="65"/>
  <c r="Q106" i="65"/>
  <c r="Q294" i="65"/>
  <c r="Q247" i="65"/>
  <c r="Q198" i="65"/>
  <c r="Q179" i="65"/>
  <c r="Q282" i="65"/>
  <c r="Q200" i="65"/>
  <c r="Q141" i="65"/>
  <c r="Q273" i="65"/>
  <c r="Q132" i="65"/>
  <c r="Q188" i="65"/>
  <c r="Q235" i="65"/>
  <c r="Q226" i="65"/>
  <c r="Q245" i="65"/>
  <c r="Q84" i="65"/>
  <c r="Q292" i="65"/>
  <c r="Q153" i="65"/>
  <c r="Q104" i="65"/>
  <c r="Q93" i="65"/>
  <c r="Q266" i="65"/>
  <c r="Q139" i="65"/>
  <c r="Q259" i="65"/>
  <c r="Q161" i="65"/>
  <c r="Q62" i="65"/>
  <c r="Q255" i="65"/>
  <c r="Q260" i="65"/>
  <c r="Q126" i="65"/>
  <c r="Q267" i="65"/>
  <c r="Q118" i="65"/>
  <c r="Q166" i="65"/>
  <c r="Q157" i="65"/>
  <c r="Q77" i="65"/>
  <c r="Q173" i="65"/>
  <c r="Q234" i="65"/>
  <c r="Q280" i="65"/>
  <c r="Q30" i="65"/>
  <c r="Q140" i="65"/>
  <c r="Q119" i="65"/>
  <c r="Q66" i="65"/>
  <c r="Q71" i="65"/>
  <c r="Q212" i="65"/>
  <c r="Q114" i="65"/>
  <c r="Q220" i="65"/>
  <c r="Q78" i="65"/>
  <c r="Q281" i="65"/>
  <c r="Q233" i="65"/>
  <c r="Q251" i="65"/>
  <c r="Q70" i="65"/>
  <c r="Q213" i="65"/>
  <c r="Q92" i="65"/>
  <c r="Q110" i="65"/>
  <c r="Q208" i="65"/>
  <c r="Q219" i="65"/>
  <c r="Q172" i="65"/>
  <c r="Q186" i="65"/>
  <c r="Q165" i="65"/>
  <c r="Q187" i="65"/>
  <c r="Q125" i="65"/>
  <c r="Q204" i="65"/>
  <c r="X22" i="18"/>
  <c r="X6" i="18" s="1"/>
  <c r="Z21" i="18"/>
  <c r="Q6" i="27"/>
  <c r="R26" i="59" l="1"/>
  <c r="Q33" i="65"/>
  <c r="Q23" i="65"/>
  <c r="Q26" i="65"/>
  <c r="Q37" i="65"/>
  <c r="S6" i="59"/>
  <c r="S29" i="59" s="1"/>
  <c r="S6" i="65"/>
  <c r="Q27" i="65"/>
  <c r="Q28" i="65"/>
  <c r="Q32" i="65"/>
  <c r="R84" i="65"/>
  <c r="R292" i="65"/>
  <c r="R226" i="65"/>
  <c r="R141" i="65"/>
  <c r="R151" i="65"/>
  <c r="R247" i="65"/>
  <c r="R188" i="65"/>
  <c r="R200" i="65"/>
  <c r="R235" i="65"/>
  <c r="R104" i="65"/>
  <c r="R245" i="65"/>
  <c r="R106" i="65"/>
  <c r="R294" i="65"/>
  <c r="R153" i="65"/>
  <c r="R282" i="65"/>
  <c r="R179" i="65"/>
  <c r="R273" i="65"/>
  <c r="R198" i="65"/>
  <c r="R132" i="65"/>
  <c r="R94" i="65"/>
  <c r="R30" i="65"/>
  <c r="R219" i="65"/>
  <c r="R125" i="65"/>
  <c r="R251" i="65"/>
  <c r="R119" i="65"/>
  <c r="R173" i="65"/>
  <c r="R71" i="65"/>
  <c r="R126" i="65"/>
  <c r="R77" i="65"/>
  <c r="R157" i="65"/>
  <c r="R280" i="65"/>
  <c r="R92" i="65"/>
  <c r="R281" i="65"/>
  <c r="R267" i="65"/>
  <c r="R233" i="65"/>
  <c r="R259" i="65"/>
  <c r="R172" i="65"/>
  <c r="R204" i="65"/>
  <c r="R140" i="65"/>
  <c r="R139" i="65"/>
  <c r="R70" i="65"/>
  <c r="R212" i="65"/>
  <c r="R220" i="65"/>
  <c r="R208" i="65"/>
  <c r="R118" i="65"/>
  <c r="R110" i="65"/>
  <c r="R78" i="65"/>
  <c r="R93" i="65"/>
  <c r="R266" i="65"/>
  <c r="R187" i="65"/>
  <c r="R165" i="65"/>
  <c r="R186" i="65"/>
  <c r="R114" i="65"/>
  <c r="R166" i="65"/>
  <c r="R66" i="65"/>
  <c r="R62" i="65"/>
  <c r="R161" i="65"/>
  <c r="R260" i="65"/>
  <c r="R213" i="65"/>
  <c r="R234" i="65"/>
  <c r="R255" i="65"/>
  <c r="Q25" i="65"/>
  <c r="Q39" i="65"/>
  <c r="Q43" i="65" s="1"/>
  <c r="R6" i="27"/>
  <c r="Y22" i="18"/>
  <c r="Y6" i="18" s="1"/>
  <c r="AA21" i="18"/>
  <c r="S26" i="59" l="1"/>
  <c r="R37" i="65"/>
  <c r="R27" i="65"/>
  <c r="R33" i="65"/>
  <c r="R23" i="65"/>
  <c r="R32" i="65"/>
  <c r="T6" i="59"/>
  <c r="T29" i="59" s="1"/>
  <c r="T6" i="65"/>
  <c r="R25" i="65"/>
  <c r="R26" i="65"/>
  <c r="S294" i="65"/>
  <c r="S247" i="65"/>
  <c r="S198" i="65"/>
  <c r="S151" i="65"/>
  <c r="S94" i="65"/>
  <c r="S282" i="65"/>
  <c r="S226" i="65"/>
  <c r="S132" i="65"/>
  <c r="S153" i="65"/>
  <c r="S273" i="65"/>
  <c r="S200" i="65"/>
  <c r="S106" i="65"/>
  <c r="S188" i="65"/>
  <c r="S245" i="65"/>
  <c r="S292" i="65"/>
  <c r="S179" i="65"/>
  <c r="S84" i="65"/>
  <c r="S235" i="65"/>
  <c r="S104" i="65"/>
  <c r="S141" i="65"/>
  <c r="S172" i="65"/>
  <c r="S118" i="65"/>
  <c r="S255" i="65"/>
  <c r="S70" i="65"/>
  <c r="S260" i="65"/>
  <c r="S266" i="65"/>
  <c r="S30" i="65"/>
  <c r="S220" i="65"/>
  <c r="S208" i="65"/>
  <c r="S165" i="65"/>
  <c r="S251" i="65"/>
  <c r="S186" i="65"/>
  <c r="S126" i="65"/>
  <c r="S157" i="65"/>
  <c r="S62" i="65"/>
  <c r="S66" i="65"/>
  <c r="S204" i="65"/>
  <c r="S280" i="65"/>
  <c r="S259" i="65"/>
  <c r="S281" i="65"/>
  <c r="S234" i="65"/>
  <c r="S267" i="65"/>
  <c r="S166" i="65"/>
  <c r="S114" i="65"/>
  <c r="S212" i="65"/>
  <c r="S77" i="65"/>
  <c r="S161" i="65"/>
  <c r="S213" i="65"/>
  <c r="S93" i="65"/>
  <c r="S78" i="65"/>
  <c r="S187" i="65"/>
  <c r="S233" i="65"/>
  <c r="S173" i="65"/>
  <c r="S71" i="65"/>
  <c r="S119" i="65"/>
  <c r="S219" i="65"/>
  <c r="S110" i="65"/>
  <c r="S140" i="65"/>
  <c r="S139" i="65"/>
  <c r="S92" i="65"/>
  <c r="S125" i="65"/>
  <c r="R28" i="65"/>
  <c r="R39" i="65"/>
  <c r="R43" i="65" s="1"/>
  <c r="S6" i="27"/>
  <c r="Z22" i="18"/>
  <c r="Z6" i="18" s="1"/>
  <c r="AB21" i="18"/>
  <c r="T26" i="59" l="1"/>
  <c r="S32" i="65"/>
  <c r="S33" i="65"/>
  <c r="S26" i="65"/>
  <c r="T226" i="65"/>
  <c r="T235" i="65"/>
  <c r="T188" i="65"/>
  <c r="T132" i="65"/>
  <c r="T273" i="65"/>
  <c r="T200" i="65"/>
  <c r="T198" i="65"/>
  <c r="T106" i="65"/>
  <c r="T294" i="65"/>
  <c r="T247" i="65"/>
  <c r="T94" i="65"/>
  <c r="T282" i="65"/>
  <c r="T141" i="65"/>
  <c r="T151" i="65"/>
  <c r="T245" i="65"/>
  <c r="T153" i="65"/>
  <c r="T84" i="65"/>
  <c r="T104" i="65"/>
  <c r="T292" i="65"/>
  <c r="T179" i="65"/>
  <c r="T78" i="65"/>
  <c r="T126" i="65"/>
  <c r="T114" i="65"/>
  <c r="T125" i="65"/>
  <c r="T119" i="65"/>
  <c r="T139" i="65"/>
  <c r="T186" i="65"/>
  <c r="T161" i="65"/>
  <c r="T118" i="65"/>
  <c r="T92" i="65"/>
  <c r="T30" i="65"/>
  <c r="T165" i="65"/>
  <c r="T212" i="65"/>
  <c r="T260" i="65"/>
  <c r="T266" i="65"/>
  <c r="T220" i="65"/>
  <c r="T219" i="65"/>
  <c r="T280" i="65"/>
  <c r="T187" i="65"/>
  <c r="T173" i="65"/>
  <c r="T255" i="65"/>
  <c r="T281" i="65"/>
  <c r="T259" i="65"/>
  <c r="T140" i="65"/>
  <c r="T267" i="65"/>
  <c r="T71" i="65"/>
  <c r="T172" i="65"/>
  <c r="T251" i="65"/>
  <c r="T62" i="65"/>
  <c r="T70" i="65"/>
  <c r="T213" i="65"/>
  <c r="T204" i="65"/>
  <c r="T77" i="65"/>
  <c r="T110" i="65"/>
  <c r="T233" i="65"/>
  <c r="T234" i="65"/>
  <c r="T93" i="65"/>
  <c r="T66" i="65"/>
  <c r="T157" i="65"/>
  <c r="T166" i="65"/>
  <c r="T208" i="65"/>
  <c r="S28" i="65"/>
  <c r="S27" i="65"/>
  <c r="S25" i="65"/>
  <c r="S39" i="65"/>
  <c r="S43" i="65" s="1"/>
  <c r="S37" i="65"/>
  <c r="U6" i="59"/>
  <c r="U29" i="59" s="1"/>
  <c r="U6" i="65"/>
  <c r="S23" i="65"/>
  <c r="T6" i="27"/>
  <c r="AA22" i="18"/>
  <c r="AA6" i="18" s="1"/>
  <c r="AC21" i="18"/>
  <c r="T37" i="65" l="1"/>
  <c r="T27" i="65"/>
  <c r="T32" i="65"/>
  <c r="T26" i="65"/>
  <c r="T25" i="65"/>
  <c r="Q58" i="65"/>
  <c r="Q44" i="65"/>
  <c r="T28" i="65"/>
  <c r="T33" i="65"/>
  <c r="T39" i="65"/>
  <c r="T43" i="65" s="1"/>
  <c r="T23" i="65"/>
  <c r="V6" i="59"/>
  <c r="V29" i="59" s="1"/>
  <c r="V6" i="65"/>
  <c r="U26" i="59"/>
  <c r="U106" i="65"/>
  <c r="U292" i="65"/>
  <c r="U247" i="65"/>
  <c r="U188" i="65"/>
  <c r="U179" i="65"/>
  <c r="U104" i="65"/>
  <c r="U294" i="65"/>
  <c r="U200" i="65"/>
  <c r="U226" i="65"/>
  <c r="U151" i="65"/>
  <c r="U282" i="65"/>
  <c r="U198" i="65"/>
  <c r="U94" i="65"/>
  <c r="U153" i="65"/>
  <c r="U235" i="65"/>
  <c r="U132" i="65"/>
  <c r="U245" i="65"/>
  <c r="U84" i="65"/>
  <c r="U141" i="65"/>
  <c r="U273" i="65"/>
  <c r="U266" i="65"/>
  <c r="U165" i="65"/>
  <c r="U267" i="65"/>
  <c r="U172" i="65"/>
  <c r="U157" i="65"/>
  <c r="U125" i="65"/>
  <c r="U114" i="65"/>
  <c r="U71" i="65"/>
  <c r="U70" i="65"/>
  <c r="U118" i="65"/>
  <c r="U255" i="65"/>
  <c r="U119" i="65"/>
  <c r="U66" i="65"/>
  <c r="U234" i="65"/>
  <c r="U219" i="65"/>
  <c r="U204" i="65"/>
  <c r="U186" i="65"/>
  <c r="U93" i="65"/>
  <c r="U187" i="65"/>
  <c r="U140" i="65"/>
  <c r="U77" i="65"/>
  <c r="U220" i="65"/>
  <c r="U161" i="65"/>
  <c r="U233" i="65"/>
  <c r="U110" i="65"/>
  <c r="U213" i="65"/>
  <c r="U126" i="65"/>
  <c r="U259" i="65"/>
  <c r="U260" i="65"/>
  <c r="U280" i="65"/>
  <c r="U30" i="65"/>
  <c r="U62" i="65"/>
  <c r="U166" i="65"/>
  <c r="U78" i="65"/>
  <c r="U212" i="65"/>
  <c r="U208" i="65"/>
  <c r="U281" i="65"/>
  <c r="U92" i="65"/>
  <c r="U251" i="65"/>
  <c r="U173" i="65"/>
  <c r="U139" i="65"/>
  <c r="AD21" i="18"/>
  <c r="AB22" i="18"/>
  <c r="AB6" i="18" s="1"/>
  <c r="U6" i="27"/>
  <c r="V26" i="59" l="1"/>
  <c r="U23" i="65"/>
  <c r="U27" i="65"/>
  <c r="U25" i="65"/>
  <c r="W6" i="59"/>
  <c r="W29" i="59" s="1"/>
  <c r="W6" i="65"/>
  <c r="R58" i="65"/>
  <c r="R44" i="65"/>
  <c r="V84" i="65"/>
  <c r="V294" i="65"/>
  <c r="V247" i="65"/>
  <c r="V188" i="65"/>
  <c r="V179" i="65"/>
  <c r="V106" i="65"/>
  <c r="V282" i="65"/>
  <c r="V198" i="65"/>
  <c r="V200" i="65"/>
  <c r="V94" i="65"/>
  <c r="V273" i="65"/>
  <c r="V132" i="65"/>
  <c r="V153" i="65"/>
  <c r="V226" i="65"/>
  <c r="V292" i="65"/>
  <c r="V151" i="65"/>
  <c r="V235" i="65"/>
  <c r="V141" i="65"/>
  <c r="V104" i="65"/>
  <c r="V245" i="65"/>
  <c r="V70" i="65"/>
  <c r="V204" i="65"/>
  <c r="V119" i="65"/>
  <c r="V259" i="65"/>
  <c r="V118" i="65"/>
  <c r="V157" i="65"/>
  <c r="V166" i="65"/>
  <c r="V255" i="65"/>
  <c r="V208" i="65"/>
  <c r="V172" i="65"/>
  <c r="V220" i="65"/>
  <c r="V77" i="65"/>
  <c r="V71" i="65"/>
  <c r="V125" i="65"/>
  <c r="V212" i="65"/>
  <c r="V187" i="65"/>
  <c r="V62" i="65"/>
  <c r="V281" i="65"/>
  <c r="V165" i="65"/>
  <c r="V93" i="65"/>
  <c r="V173" i="65"/>
  <c r="V280" i="65"/>
  <c r="V92" i="65"/>
  <c r="V110" i="65"/>
  <c r="V139" i="65"/>
  <c r="V78" i="65"/>
  <c r="V266" i="65"/>
  <c r="V114" i="65"/>
  <c r="V251" i="65"/>
  <c r="V161" i="65"/>
  <c r="V260" i="65"/>
  <c r="V213" i="65"/>
  <c r="V267" i="65"/>
  <c r="V233" i="65"/>
  <c r="V186" i="65"/>
  <c r="V30" i="65"/>
  <c r="V219" i="65"/>
  <c r="V234" i="65"/>
  <c r="V140" i="65"/>
  <c r="V126" i="65"/>
  <c r="V66" i="65"/>
  <c r="U32" i="65"/>
  <c r="U28" i="65"/>
  <c r="U33" i="65"/>
  <c r="U26" i="65"/>
  <c r="U37" i="65"/>
  <c r="U39" i="65"/>
  <c r="U43" i="65" s="1"/>
  <c r="V6" i="27"/>
  <c r="AE21" i="18"/>
  <c r="AC22" i="18"/>
  <c r="AC6" i="18" s="1"/>
  <c r="V32" i="65" l="1"/>
  <c r="W26" i="59"/>
  <c r="V27" i="65"/>
  <c r="V23" i="65"/>
  <c r="V37" i="65"/>
  <c r="S44" i="65"/>
  <c r="S58" i="65"/>
  <c r="V28" i="65"/>
  <c r="W294" i="65"/>
  <c r="W247" i="65"/>
  <c r="W198" i="65"/>
  <c r="W151" i="65"/>
  <c r="W84" i="65"/>
  <c r="W273" i="65"/>
  <c r="F274" i="65" s="1"/>
  <c r="W245" i="65"/>
  <c r="W153" i="65"/>
  <c r="W188" i="65"/>
  <c r="W292" i="65"/>
  <c r="W179" i="65"/>
  <c r="F180" i="65" s="1"/>
  <c r="W141" i="65"/>
  <c r="W226" i="65"/>
  <c r="F227" i="65" s="1"/>
  <c r="W282" i="65"/>
  <c r="W94" i="65"/>
  <c r="W235" i="65"/>
  <c r="W132" i="65"/>
  <c r="F133" i="65" s="1"/>
  <c r="W104" i="65"/>
  <c r="W106" i="65"/>
  <c r="W200" i="65"/>
  <c r="W280" i="65"/>
  <c r="W126" i="65"/>
  <c r="W186" i="65"/>
  <c r="W208" i="65"/>
  <c r="W71" i="65"/>
  <c r="W157" i="65"/>
  <c r="W119" i="65"/>
  <c r="W187" i="65"/>
  <c r="W165" i="65"/>
  <c r="W161" i="65"/>
  <c r="W114" i="65"/>
  <c r="W260" i="65"/>
  <c r="W110" i="65"/>
  <c r="W140" i="65"/>
  <c r="W220" i="65"/>
  <c r="W266" i="65"/>
  <c r="W255" i="65"/>
  <c r="W251" i="65"/>
  <c r="W172" i="65"/>
  <c r="W219" i="65"/>
  <c r="W234" i="65"/>
  <c r="W125" i="65"/>
  <c r="W139" i="65"/>
  <c r="W166" i="65"/>
  <c r="W30" i="65"/>
  <c r="W118" i="65"/>
  <c r="W62" i="65"/>
  <c r="W281" i="65"/>
  <c r="W93" i="65"/>
  <c r="W173" i="65"/>
  <c r="W78" i="65"/>
  <c r="W259" i="65"/>
  <c r="W233" i="65"/>
  <c r="W204" i="65"/>
  <c r="W66" i="65"/>
  <c r="W212" i="65"/>
  <c r="W92" i="65"/>
  <c r="W77" i="65"/>
  <c r="W213" i="65"/>
  <c r="W70" i="65"/>
  <c r="W267" i="65"/>
  <c r="V25" i="65"/>
  <c r="V26" i="65"/>
  <c r="V33" i="65"/>
  <c r="V39" i="65"/>
  <c r="V43" i="65" s="1"/>
  <c r="W6" i="27"/>
  <c r="AD22" i="18"/>
  <c r="AD6" i="18" s="1"/>
  <c r="AF21" i="18"/>
  <c r="W28" i="65" l="1"/>
  <c r="W32" i="65"/>
  <c r="J153" i="65"/>
  <c r="L153" i="65"/>
  <c r="K153" i="65"/>
  <c r="M153" i="65"/>
  <c r="N153" i="65"/>
  <c r="O153" i="65"/>
  <c r="P153" i="65"/>
  <c r="W25" i="65"/>
  <c r="W27" i="65"/>
  <c r="W33" i="65"/>
  <c r="W23" i="65"/>
  <c r="W39" i="65"/>
  <c r="W43" i="65" s="1"/>
  <c r="J200" i="65"/>
  <c r="L200" i="65"/>
  <c r="K200" i="65"/>
  <c r="M200" i="65"/>
  <c r="N200" i="65"/>
  <c r="O200" i="65"/>
  <c r="P200" i="65"/>
  <c r="T44" i="65"/>
  <c r="T58" i="65"/>
  <c r="J247" i="65"/>
  <c r="L247" i="65"/>
  <c r="K247" i="65"/>
  <c r="M247" i="65"/>
  <c r="N247" i="65"/>
  <c r="O247" i="65"/>
  <c r="P247" i="65"/>
  <c r="W37" i="65"/>
  <c r="F37" i="65" s="1"/>
  <c r="F85" i="65"/>
  <c r="W26" i="65"/>
  <c r="J294" i="65"/>
  <c r="L294" i="65"/>
  <c r="K294" i="65"/>
  <c r="M294" i="65"/>
  <c r="N294" i="65"/>
  <c r="O294" i="65"/>
  <c r="P294" i="65"/>
  <c r="AG21" i="18"/>
  <c r="AE22" i="18"/>
  <c r="AE6" i="18" s="1"/>
  <c r="X6" i="27"/>
  <c r="F247" i="65" l="1"/>
  <c r="J106" i="65"/>
  <c r="K106" i="65"/>
  <c r="K39" i="65" s="1"/>
  <c r="K43" i="65" s="1"/>
  <c r="L106" i="65"/>
  <c r="L39" i="65" s="1"/>
  <c r="L43" i="65" s="1"/>
  <c r="M106" i="65"/>
  <c r="M39" i="65" s="1"/>
  <c r="M43" i="65" s="1"/>
  <c r="N106" i="65"/>
  <c r="N39" i="65" s="1"/>
  <c r="N43" i="65" s="1"/>
  <c r="O106" i="65"/>
  <c r="O39" i="65" s="1"/>
  <c r="O43" i="65" s="1"/>
  <c r="P106" i="65"/>
  <c r="P39" i="65" s="1"/>
  <c r="P43" i="65" s="1"/>
  <c r="F200" i="65"/>
  <c r="F294" i="65"/>
  <c r="U58" i="65"/>
  <c r="U44" i="65"/>
  <c r="F153" i="65"/>
  <c r="Y6" i="27"/>
  <c r="AF22" i="18"/>
  <c r="AF6" i="18" s="1"/>
  <c r="AH21" i="18"/>
  <c r="V58" i="65" l="1"/>
  <c r="V44" i="65"/>
  <c r="J39" i="65"/>
  <c r="F106" i="65"/>
  <c r="Z6" i="27"/>
  <c r="AG22" i="18"/>
  <c r="AG6" i="18" s="1"/>
  <c r="AI21" i="18"/>
  <c r="J43" i="65" l="1"/>
  <c r="F39" i="65"/>
  <c r="W44" i="65"/>
  <c r="W58" i="65"/>
  <c r="AJ21" i="18"/>
  <c r="AH22" i="18"/>
  <c r="AH6" i="18" s="1"/>
  <c r="AA6" i="27"/>
  <c r="AB6" i="27" l="1"/>
  <c r="AI22" i="18"/>
  <c r="AI6" i="18" s="1"/>
  <c r="AK21" i="18"/>
  <c r="AJ22" i="18" l="1"/>
  <c r="AJ6" i="18" s="1"/>
  <c r="AL21" i="18"/>
  <c r="AC6" i="27"/>
  <c r="AD6" i="27" l="1"/>
  <c r="AK22" i="18"/>
  <c r="AK6" i="18" s="1"/>
  <c r="AM21" i="18"/>
  <c r="AN21" i="18" l="1"/>
  <c r="AL22" i="18"/>
  <c r="AL6" i="18" s="1"/>
  <c r="AE6" i="27"/>
  <c r="AM22" i="18" l="1"/>
  <c r="AM6" i="18" s="1"/>
  <c r="AO21" i="18"/>
  <c r="AF6" i="27"/>
  <c r="AG6" i="27" l="1"/>
  <c r="AN22" i="18"/>
  <c r="AN6" i="18" s="1"/>
  <c r="AP21" i="18"/>
  <c r="AO22" i="18" l="1"/>
  <c r="AO6" i="18" s="1"/>
  <c r="AQ21" i="18"/>
  <c r="AH6" i="27"/>
  <c r="AP22" i="18" l="1"/>
  <c r="AP6" i="18" s="1"/>
  <c r="AR21" i="18"/>
  <c r="AI6" i="27"/>
  <c r="AQ22" i="18" l="1"/>
  <c r="AQ6" i="18" s="1"/>
  <c r="AS21" i="18"/>
  <c r="AJ6" i="27"/>
  <c r="AK6" i="27" l="1"/>
  <c r="AR22" i="18"/>
  <c r="AR6" i="18" s="1"/>
  <c r="AT21" i="18"/>
  <c r="AL6" i="27" l="1"/>
  <c r="AS22" i="18"/>
  <c r="AS6" i="18" s="1"/>
  <c r="AU21" i="18"/>
  <c r="AM6" i="27" l="1"/>
  <c r="AV21" i="18"/>
  <c r="AT22" i="18"/>
  <c r="AT6" i="18" s="1"/>
  <c r="AN6" i="27" l="1"/>
  <c r="AW21" i="18"/>
  <c r="AU22" i="18"/>
  <c r="AU6" i="18" s="1"/>
  <c r="AO6" i="27" l="1"/>
  <c r="AV22" i="18"/>
  <c r="AV6" i="18" s="1"/>
  <c r="AX21" i="18"/>
  <c r="AY21" i="18" l="1"/>
  <c r="AW22" i="18"/>
  <c r="AW6" i="18" s="1"/>
  <c r="AP6" i="27"/>
  <c r="AQ6" i="27" l="1"/>
  <c r="AX22" i="18"/>
  <c r="AX6" i="18" s="1"/>
  <c r="AZ21" i="18"/>
  <c r="AR6" i="27"/>
  <c r="AY22" i="18" l="1"/>
  <c r="AY6" i="18" s="1"/>
  <c r="BA21" i="18"/>
  <c r="BB21" i="18" l="1"/>
  <c r="AZ22" i="18"/>
  <c r="AZ6" i="18" s="1"/>
  <c r="BC21" i="18" l="1"/>
  <c r="BA22" i="18"/>
  <c r="BA6" i="18" s="1"/>
  <c r="K66" i="65" l="1"/>
  <c r="L66" i="65"/>
  <c r="N66" i="65"/>
  <c r="M66" i="65"/>
  <c r="O66" i="65"/>
  <c r="P66" i="65"/>
  <c r="BB22" i="18"/>
  <c r="BB6" i="18" s="1"/>
  <c r="BD21" i="18"/>
  <c r="M161" i="65" l="1"/>
  <c r="L161" i="65"/>
  <c r="N161" i="65"/>
  <c r="O161" i="65"/>
  <c r="P161" i="65"/>
  <c r="L208" i="65"/>
  <c r="M208" i="65"/>
  <c r="N208" i="65"/>
  <c r="O208" i="65"/>
  <c r="P208" i="65"/>
  <c r="M255" i="65"/>
  <c r="N255" i="65"/>
  <c r="O255" i="65"/>
  <c r="P255" i="65"/>
  <c r="M114" i="65"/>
  <c r="N114" i="65"/>
  <c r="O114" i="65"/>
  <c r="P114" i="65"/>
  <c r="BE21" i="18"/>
  <c r="BC22" i="18"/>
  <c r="BC6" i="18" s="1"/>
  <c r="M27" i="65" l="1"/>
  <c r="P27" i="65"/>
  <c r="N27" i="65"/>
  <c r="O27" i="65"/>
  <c r="K208" i="65"/>
  <c r="K114" i="65"/>
  <c r="L114" i="65"/>
  <c r="K255" i="65"/>
  <c r="L255" i="65"/>
  <c r="K161" i="65"/>
  <c r="BD22" i="18"/>
  <c r="BD6" i="18" s="1"/>
  <c r="BF21" i="18"/>
  <c r="L27" i="65" l="1"/>
  <c r="K27" i="65"/>
  <c r="BE22" i="18"/>
  <c r="BE6" i="18" s="1"/>
  <c r="BG21" i="18"/>
  <c r="BH21" i="18" l="1"/>
  <c r="BF22" i="18"/>
  <c r="BF6" i="18" s="1"/>
  <c r="BG22" i="18" l="1"/>
  <c r="BG6" i="18" s="1"/>
  <c r="BI21" i="18"/>
  <c r="BH22" i="18" l="1"/>
  <c r="BH6" i="18" s="1"/>
  <c r="BJ21" i="18"/>
  <c r="BK21" i="18" l="1"/>
  <c r="BI22" i="18"/>
  <c r="BI6" i="18" s="1"/>
  <c r="BJ22" i="18" l="1"/>
  <c r="BJ6" i="18" s="1"/>
  <c r="BL21" i="18"/>
  <c r="BM21" i="18" l="1"/>
  <c r="BK22" i="18"/>
  <c r="BK6" i="18" s="1"/>
  <c r="BL22" i="18" l="1"/>
  <c r="BL6" i="18" s="1"/>
  <c r="BN21" i="18"/>
  <c r="BM22" i="18" l="1"/>
  <c r="BM6" i="18" s="1"/>
  <c r="BO21" i="18"/>
  <c r="BP21" i="18" l="1"/>
  <c r="BN22" i="18"/>
  <c r="BN6" i="18" s="1"/>
  <c r="BO22" i="18" l="1"/>
  <c r="BO6" i="18" s="1"/>
  <c r="BQ21" i="18"/>
  <c r="BP22" i="18" l="1"/>
  <c r="BP6" i="18" s="1"/>
  <c r="BQ22" i="18" l="1"/>
  <c r="BQ6" i="18" s="1"/>
  <c r="AK29" i="27" l="1"/>
  <c r="AK30" i="27"/>
  <c r="AJ30" i="27"/>
  <c r="AJ29" i="27"/>
  <c r="AM29" i="27"/>
  <c r="AM30" i="27"/>
  <c r="AO29" i="27"/>
  <c r="AO30" i="27"/>
  <c r="AR30" i="27"/>
  <c r="AR29" i="27"/>
  <c r="AN30" i="27"/>
  <c r="AN29" i="27"/>
  <c r="AP30" i="27"/>
  <c r="AP29" i="27"/>
  <c r="AQ29" i="27"/>
  <c r="AQ30" i="27"/>
  <c r="AL30" i="27"/>
  <c r="AL29" i="27"/>
  <c r="AH18" i="59" l="1"/>
  <c r="Z18" i="59"/>
  <c r="AC29" i="27"/>
  <c r="U30" i="27"/>
  <c r="S29" i="27"/>
  <c r="AA30" i="27"/>
  <c r="W29" i="27"/>
  <c r="AG29" i="27"/>
  <c r="Y30" i="27"/>
  <c r="Q29" i="27"/>
  <c r="AH29" i="27"/>
  <c r="AH30" i="27"/>
  <c r="AD29" i="27"/>
  <c r="AD30" i="27"/>
  <c r="Z29" i="27"/>
  <c r="Z30" i="27"/>
  <c r="V29" i="27"/>
  <c r="R29" i="27"/>
  <c r="R18" i="59" l="1"/>
  <c r="R25" i="59" s="1"/>
  <c r="AG18" i="59"/>
  <c r="AI18" i="59"/>
  <c r="AN18" i="59"/>
  <c r="AC18" i="59"/>
  <c r="AD18" i="59"/>
  <c r="AB18" i="59"/>
  <c r="AR18" i="59"/>
  <c r="AM18" i="59"/>
  <c r="AA18" i="59"/>
  <c r="AP18" i="59"/>
  <c r="AJ18" i="59"/>
  <c r="AK18" i="59"/>
  <c r="X18" i="59"/>
  <c r="AO18" i="59"/>
  <c r="AL18" i="59"/>
  <c r="AF18" i="59"/>
  <c r="Y18" i="59"/>
  <c r="AQ18" i="59"/>
  <c r="AE18" i="59"/>
  <c r="AA29" i="27"/>
  <c r="AC30" i="27"/>
  <c r="AG30" i="27"/>
  <c r="U29" i="27"/>
  <c r="Y29" i="27"/>
  <c r="R30" i="27"/>
  <c r="Q30" i="27"/>
  <c r="AE30" i="27"/>
  <c r="AE29" i="27"/>
  <c r="V30" i="27"/>
  <c r="AI29" i="27"/>
  <c r="AI30" i="27"/>
  <c r="X29" i="27"/>
  <c r="W30" i="27"/>
  <c r="X30" i="27"/>
  <c r="T29" i="27"/>
  <c r="S30" i="27"/>
  <c r="T30" i="27"/>
  <c r="AF29" i="27"/>
  <c r="AF30" i="27"/>
  <c r="AB29" i="27"/>
  <c r="AB30" i="27"/>
  <c r="V18" i="59" l="1"/>
  <c r="V25" i="59" s="1"/>
  <c r="Q18" i="59"/>
  <c r="Q25" i="59" s="1"/>
  <c r="U18" i="59"/>
  <c r="U25" i="59" s="1"/>
  <c r="T18" i="59"/>
  <c r="T25" i="59" s="1"/>
  <c r="S18" i="59"/>
  <c r="S25" i="59" s="1"/>
  <c r="W18" i="59"/>
  <c r="W25" i="59" s="1"/>
  <c r="Z25" i="59"/>
  <c r="AH25" i="59"/>
  <c r="AE25" i="59" l="1"/>
  <c r="AR25" i="59"/>
  <c r="AO25" i="59"/>
  <c r="AI25" i="59"/>
  <c r="AP25" i="59"/>
  <c r="AJ25" i="59"/>
  <c r="AG25" i="59"/>
  <c r="AQ25" i="59"/>
  <c r="AL25" i="59"/>
  <c r="Y25" i="59"/>
  <c r="AB25" i="59"/>
  <c r="X25" i="59"/>
  <c r="AC25" i="59"/>
  <c r="AM25" i="59"/>
  <c r="AN25" i="59"/>
  <c r="AA25" i="59"/>
  <c r="AF25" i="59"/>
  <c r="AK25" i="59"/>
  <c r="AD25" i="59"/>
  <c r="AA36" i="27" l="1"/>
  <c r="AB22" i="27"/>
  <c r="AE22" i="27"/>
  <c r="AG22" i="27"/>
  <c r="AI36" i="27"/>
  <c r="AM22" i="27"/>
  <c r="AO36" i="27"/>
  <c r="AQ36" i="27"/>
  <c r="Y22" i="27"/>
  <c r="Y36" i="27"/>
  <c r="AS36" i="27" l="1"/>
  <c r="AS22" i="27"/>
  <c r="AK22" i="27"/>
  <c r="AK36" i="27"/>
  <c r="AC22" i="27"/>
  <c r="AC36" i="27"/>
  <c r="AN22" i="27"/>
  <c r="AN36" i="27"/>
  <c r="AF22" i="27"/>
  <c r="AF36" i="27"/>
  <c r="AR36" i="27"/>
  <c r="AR22" i="27"/>
  <c r="AJ22" i="27"/>
  <c r="AJ36" i="27"/>
  <c r="X22" i="27"/>
  <c r="X36" i="27"/>
  <c r="AB36" i="27"/>
  <c r="AO22" i="27"/>
  <c r="AG36" i="27"/>
  <c r="AH36" i="27"/>
  <c r="AH22" i="27"/>
  <c r="AL36" i="27"/>
  <c r="AL22" i="27"/>
  <c r="AP36" i="27"/>
  <c r="AP22" i="27"/>
  <c r="Z36" i="27"/>
  <c r="Z22" i="27"/>
  <c r="AM36" i="27"/>
  <c r="AQ22" i="27"/>
  <c r="AA22" i="27"/>
  <c r="AD36" i="27"/>
  <c r="AD22" i="27"/>
  <c r="AE36" i="27"/>
  <c r="AT36" i="27"/>
  <c r="AT22" i="27"/>
  <c r="AI22" i="27"/>
  <c r="X20" i="27"/>
  <c r="Y20" i="27"/>
  <c r="Z20" i="27"/>
  <c r="AA20" i="27"/>
  <c r="AB20" i="27"/>
  <c r="AC20" i="27"/>
  <c r="AD20" i="27"/>
  <c r="AE20" i="27"/>
  <c r="AF20" i="27"/>
  <c r="AG20" i="27"/>
  <c r="AH20" i="27"/>
  <c r="AI20" i="27"/>
  <c r="AJ20" i="27"/>
  <c r="AK20" i="27"/>
  <c r="AL20" i="27"/>
  <c r="AM20" i="27"/>
  <c r="AN20" i="27"/>
  <c r="AO20" i="27"/>
  <c r="AP20" i="27"/>
  <c r="AQ20" i="27"/>
  <c r="AR20" i="27"/>
  <c r="AS20" i="27"/>
  <c r="AA34" i="27"/>
  <c r="AF34" i="27"/>
  <c r="AI35" i="27"/>
  <c r="AJ15" i="27"/>
  <c r="AK15" i="27"/>
  <c r="AO15" i="27"/>
  <c r="AO34" i="27" l="1"/>
  <c r="AG34" i="27"/>
  <c r="AA15" i="27"/>
  <c r="AM35" i="27"/>
  <c r="X35" i="27"/>
  <c r="AN35" i="27"/>
  <c r="AQ15" i="27"/>
  <c r="AE34" i="27"/>
  <c r="AI15" i="27"/>
  <c r="AE35" i="27"/>
  <c r="AI34" i="27"/>
  <c r="AA38" i="27"/>
  <c r="AK34" i="27"/>
  <c r="AJ34" i="27"/>
  <c r="AC34" i="27"/>
  <c r="AF35" i="27"/>
  <c r="AS34" i="27"/>
  <c r="Y34" i="27"/>
  <c r="AJ17" i="27"/>
  <c r="AN16" i="27"/>
  <c r="X16" i="27"/>
  <c r="AN15" i="27"/>
  <c r="AR35" i="27"/>
  <c r="AJ35" i="27"/>
  <c r="AB35" i="27"/>
  <c r="AR34" i="27"/>
  <c r="AM34" i="27"/>
  <c r="AB34" i="27"/>
  <c r="AM15" i="27"/>
  <c r="AE15" i="27"/>
  <c r="AN34" i="27"/>
  <c r="X34" i="27"/>
  <c r="AF15" i="27"/>
  <c r="X15" i="27"/>
  <c r="AQ35" i="27"/>
  <c r="AA35" i="27"/>
  <c r="AQ34" i="27"/>
  <c r="AR15" i="27"/>
  <c r="AB15" i="27"/>
  <c r="AE38" i="27"/>
  <c r="AE17" i="27"/>
  <c r="Y16" i="27"/>
  <c r="AQ17" i="27"/>
  <c r="AQ38" i="27"/>
  <c r="AT38" i="27"/>
  <c r="AC38" i="27"/>
  <c r="AT35" i="27"/>
  <c r="AP35" i="27"/>
  <c r="AL35" i="27"/>
  <c r="AH35" i="27"/>
  <c r="AD35" i="27"/>
  <c r="Z35" i="27"/>
  <c r="AT37" i="27"/>
  <c r="AQ16" i="27"/>
  <c r="AE16" i="27"/>
  <c r="AP15" i="27"/>
  <c r="AL15" i="27"/>
  <c r="AH15" i="27"/>
  <c r="AD15" i="27"/>
  <c r="Z15" i="27"/>
  <c r="AS16" i="27"/>
  <c r="AG16" i="27"/>
  <c r="AC16" i="27"/>
  <c r="AS35" i="27"/>
  <c r="AO35" i="27"/>
  <c r="AK35" i="27"/>
  <c r="AG35" i="27"/>
  <c r="AC35" i="27"/>
  <c r="Y35" i="27"/>
  <c r="AT34" i="27"/>
  <c r="AP34" i="27"/>
  <c r="AL34" i="27"/>
  <c r="AH34" i="27"/>
  <c r="AD34" i="27"/>
  <c r="Z34" i="27"/>
  <c r="AS15" i="27"/>
  <c r="AG15" i="27"/>
  <c r="AC15" i="27"/>
  <c r="Y15" i="27"/>
  <c r="AR38" i="27"/>
  <c r="AR16" i="27"/>
  <c r="AB16" i="27"/>
  <c r="AP16" i="27"/>
  <c r="AL16" i="27"/>
  <c r="AH16" i="27"/>
  <c r="AD16" i="27"/>
  <c r="Z16" i="27"/>
  <c r="AJ16" i="27" l="1"/>
  <c r="AK16" i="27"/>
  <c r="AJ37" i="27"/>
  <c r="AI16" i="27"/>
  <c r="AA16" i="27"/>
  <c r="AF16" i="27"/>
  <c r="AJ38" i="27"/>
  <c r="AF38" i="27"/>
  <c r="AO16" i="27"/>
  <c r="X38" i="27"/>
  <c r="AF17" i="27"/>
  <c r="AF37" i="27"/>
  <c r="X37" i="27"/>
  <c r="X17" i="27"/>
  <c r="AM16" i="27"/>
  <c r="AN38" i="27"/>
  <c r="AQ37" i="27"/>
  <c r="AB38" i="27"/>
  <c r="AG38" i="27"/>
  <c r="Y38" i="27"/>
  <c r="AS38" i="27"/>
  <c r="AC17" i="27"/>
  <c r="AC37" i="27"/>
  <c r="AE37" i="27"/>
  <c r="Z38" i="27"/>
  <c r="AP38" i="27"/>
  <c r="AH38" i="27"/>
  <c r="AD38" i="27"/>
  <c r="AL38" i="27"/>
  <c r="AI38" i="27" l="1"/>
  <c r="AI17" i="27"/>
  <c r="AI37" i="27"/>
  <c r="AO38" i="27"/>
  <c r="AA37" i="27"/>
  <c r="AA17" i="27"/>
  <c r="AK38" i="27"/>
  <c r="AN17" i="27"/>
  <c r="AN37" i="27"/>
  <c r="AM38" i="27"/>
  <c r="AG17" i="27"/>
  <c r="AG37" i="27"/>
  <c r="AO17" i="27"/>
  <c r="AO37" i="27"/>
  <c r="Y17" i="27"/>
  <c r="Y37" i="27"/>
  <c r="AR17" i="27"/>
  <c r="AR37" i="27"/>
  <c r="AB17" i="27"/>
  <c r="AB37" i="27"/>
  <c r="AS37" i="27"/>
  <c r="AS17" i="27"/>
  <c r="AP17" i="27"/>
  <c r="AP37" i="27"/>
  <c r="AL37" i="27"/>
  <c r="AL17" i="27"/>
  <c r="AD17" i="27"/>
  <c r="AD37" i="27"/>
  <c r="AH17" i="27"/>
  <c r="AH37" i="27"/>
  <c r="Z17" i="27"/>
  <c r="Z37" i="27"/>
  <c r="AK17" i="27" l="1"/>
  <c r="AK37" i="27"/>
  <c r="H33" i="27"/>
  <c r="AM37" i="27"/>
  <c r="AM17" i="27"/>
  <c r="X19" i="27" l="1"/>
  <c r="Y19" i="27" l="1"/>
  <c r="Z19" i="27" l="1"/>
  <c r="AA19" i="27" l="1"/>
  <c r="AB19" i="27" l="1"/>
  <c r="AC19" i="27" l="1"/>
  <c r="AD19" i="27" l="1"/>
  <c r="AE19" i="27" l="1"/>
  <c r="AF19" i="27" l="1"/>
  <c r="AG19" i="27" l="1"/>
  <c r="AH19" i="27" l="1"/>
  <c r="AI19" i="27" l="1"/>
  <c r="AJ19" i="27" l="1"/>
  <c r="AK19" i="27" l="1"/>
  <c r="AL19" i="27" l="1"/>
  <c r="AM19" i="27" l="1"/>
  <c r="AN19" i="27" l="1"/>
  <c r="AO19" i="27" l="1"/>
  <c r="AP19" i="27" l="1"/>
  <c r="AQ19" i="27" l="1"/>
  <c r="AR19" i="27" l="1"/>
  <c r="AS19" i="27" l="1"/>
  <c r="H36" i="27" l="1"/>
  <c r="H22" i="27" l="1"/>
  <c r="H24" i="27" l="1"/>
  <c r="H18" i="59" l="1"/>
  <c r="H25" i="59" s="1"/>
  <c r="H27" i="59" s="1"/>
  <c r="I24" i="59" s="1"/>
  <c r="H26" i="27"/>
  <c r="H31" i="27" l="1"/>
  <c r="H32" i="27"/>
  <c r="X23" i="27"/>
  <c r="Y23" i="27"/>
  <c r="Z23" i="27"/>
  <c r="AA23" i="27"/>
  <c r="AB23" i="27"/>
  <c r="AC23" i="27"/>
  <c r="AD23" i="27"/>
  <c r="AE23" i="27"/>
  <c r="AF23" i="27"/>
  <c r="AG23" i="27"/>
  <c r="AH23" i="27"/>
  <c r="AI23" i="27"/>
  <c r="AJ23" i="27"/>
  <c r="AK23" i="27"/>
  <c r="AL23" i="27"/>
  <c r="AM23" i="27"/>
  <c r="AN23" i="27"/>
  <c r="AO23" i="27"/>
  <c r="AP23" i="27"/>
  <c r="AQ23" i="27"/>
  <c r="AR23" i="27"/>
  <c r="AS23" i="27"/>
  <c r="AT23" i="27"/>
  <c r="X24" i="27"/>
  <c r="Y24" i="27"/>
  <c r="Z24" i="27"/>
  <c r="AA24" i="27"/>
  <c r="AB24" i="27"/>
  <c r="AC24" i="27"/>
  <c r="AD24" i="27"/>
  <c r="AE24" i="27"/>
  <c r="AF24" i="27"/>
  <c r="AG24" i="27"/>
  <c r="AH24" i="27"/>
  <c r="AI24" i="27"/>
  <c r="AJ24" i="27"/>
  <c r="AK24" i="27"/>
  <c r="AL24" i="27"/>
  <c r="AM24" i="27"/>
  <c r="AN24" i="27"/>
  <c r="AO24" i="27"/>
  <c r="AP24" i="27"/>
  <c r="AQ24" i="27"/>
  <c r="AR24" i="27"/>
  <c r="AS24" i="27"/>
  <c r="AT24" i="27"/>
  <c r="X25" i="27"/>
  <c r="Y25" i="27"/>
  <c r="Z25" i="27"/>
  <c r="AA25" i="27"/>
  <c r="AB25" i="27"/>
  <c r="AC25" i="27"/>
  <c r="AD25" i="27"/>
  <c r="AE25" i="27"/>
  <c r="AF25" i="27"/>
  <c r="AG25" i="27"/>
  <c r="AH25" i="27"/>
  <c r="AI25" i="27"/>
  <c r="AJ25" i="27"/>
  <c r="AK25" i="27"/>
  <c r="AL25" i="27"/>
  <c r="AM25" i="27"/>
  <c r="AN25" i="27"/>
  <c r="AO25" i="27"/>
  <c r="AP25" i="27"/>
  <c r="AQ25" i="27"/>
  <c r="AR25" i="27"/>
  <c r="AS25" i="27"/>
  <c r="AT25" i="27"/>
  <c r="X26" i="27"/>
  <c r="Y26" i="27"/>
  <c r="Z26" i="27"/>
  <c r="AA26" i="27"/>
  <c r="AB26" i="27"/>
  <c r="AC26" i="27"/>
  <c r="AD26" i="27"/>
  <c r="AE26" i="27"/>
  <c r="AF26" i="27"/>
  <c r="AG26" i="27"/>
  <c r="AH26" i="27"/>
  <c r="AI26" i="27"/>
  <c r="AJ26" i="27"/>
  <c r="AK26" i="27"/>
  <c r="AL26" i="27"/>
  <c r="AM26" i="27"/>
  <c r="AN26" i="27"/>
  <c r="AO26" i="27"/>
  <c r="AP26" i="27"/>
  <c r="AQ26" i="27"/>
  <c r="AR26" i="27"/>
  <c r="AS26" i="27"/>
  <c r="AT26" i="27"/>
  <c r="Y32" i="27"/>
  <c r="Z32" i="27"/>
  <c r="AA32" i="27"/>
  <c r="AB32" i="27"/>
  <c r="AC32" i="27"/>
  <c r="AD31" i="27"/>
  <c r="AE31" i="27"/>
  <c r="AG32" i="27"/>
  <c r="AH32" i="27"/>
  <c r="AI32" i="27"/>
  <c r="AJ31" i="27"/>
  <c r="AK32" i="27"/>
  <c r="AL32" i="27"/>
  <c r="AM31" i="27"/>
  <c r="AO32" i="27"/>
  <c r="AP31" i="27"/>
  <c r="AQ32" i="27"/>
  <c r="AR31" i="27"/>
  <c r="AS32" i="27"/>
  <c r="AT31" i="27"/>
  <c r="AF32" i="27"/>
  <c r="AN32" i="27"/>
  <c r="AA31" i="27"/>
  <c r="AF31" i="27"/>
  <c r="AN31" i="27"/>
  <c r="AQ31" i="27"/>
  <c r="X33" i="27"/>
  <c r="Z33" i="27"/>
  <c r="AA33" i="27"/>
  <c r="AB33" i="27"/>
  <c r="AC33" i="27"/>
  <c r="AD33" i="27"/>
  <c r="AE33" i="27"/>
  <c r="AF33" i="27"/>
  <c r="AG33" i="27"/>
  <c r="AH33" i="27"/>
  <c r="AI33" i="27"/>
  <c r="AJ33" i="27"/>
  <c r="AK33" i="27"/>
  <c r="AL33" i="27"/>
  <c r="AM33" i="27"/>
  <c r="AN33" i="27"/>
  <c r="AO33" i="27"/>
  <c r="AP33" i="27"/>
  <c r="AQ33" i="27"/>
  <c r="AR33" i="27"/>
  <c r="AS33" i="27"/>
  <c r="AT33" i="27"/>
  <c r="Y33" i="27"/>
  <c r="AM32" i="27" l="1"/>
  <c r="AI31" i="27"/>
  <c r="AE32" i="27"/>
  <c r="AD32" i="27"/>
  <c r="AS31" i="27"/>
  <c r="AK31" i="27"/>
  <c r="AC31" i="27"/>
  <c r="AR32" i="27"/>
  <c r="AJ32" i="27"/>
  <c r="AB31" i="27"/>
  <c r="AO31" i="27"/>
  <c r="Y31" i="27"/>
  <c r="AG31" i="27"/>
  <c r="AP32" i="27"/>
  <c r="AT32" i="27"/>
  <c r="AL31" i="27"/>
  <c r="AH31" i="27"/>
  <c r="Z31" i="27"/>
  <c r="H20" i="27" l="1"/>
  <c r="F32" i="18" l="1"/>
  <c r="F34" i="18" l="1"/>
  <c r="BN31" i="18"/>
  <c r="BJ31" i="18"/>
  <c r="BF31" i="18"/>
  <c r="BB31" i="18"/>
  <c r="AX31" i="18"/>
  <c r="AT31" i="18"/>
  <c r="AP31" i="18"/>
  <c r="AL31" i="18"/>
  <c r="AH31" i="18"/>
  <c r="AD31" i="18"/>
  <c r="Z31" i="18"/>
  <c r="V31" i="18"/>
  <c r="R31" i="18"/>
  <c r="N31" i="18"/>
  <c r="J31" i="18"/>
  <c r="BQ31" i="18"/>
  <c r="BM31" i="18"/>
  <c r="BE31" i="18"/>
  <c r="AW31" i="18"/>
  <c r="AO31" i="18"/>
  <c r="AG31" i="18"/>
  <c r="Y31" i="18"/>
  <c r="U31" i="18"/>
  <c r="M31" i="18"/>
  <c r="BP31" i="18"/>
  <c r="BL31" i="18"/>
  <c r="BH31" i="18"/>
  <c r="BD31" i="18"/>
  <c r="AZ31" i="18"/>
  <c r="AV31" i="18"/>
  <c r="AR31" i="18"/>
  <c r="AN31" i="18"/>
  <c r="AJ31" i="18"/>
  <c r="AF31" i="18"/>
  <c r="AB31" i="18"/>
  <c r="X31" i="18"/>
  <c r="T31" i="18"/>
  <c r="P31" i="18"/>
  <c r="L31" i="18"/>
  <c r="H31" i="18"/>
  <c r="BO31" i="18"/>
  <c r="BK31" i="18"/>
  <c r="BG31" i="18"/>
  <c r="BC31" i="18"/>
  <c r="AY31" i="18"/>
  <c r="AU31" i="18"/>
  <c r="AQ31" i="18"/>
  <c r="AM31" i="18"/>
  <c r="AI31" i="18"/>
  <c r="AE31" i="18"/>
  <c r="AA31" i="18"/>
  <c r="W31" i="18"/>
  <c r="S31" i="18"/>
  <c r="O31" i="18"/>
  <c r="K31" i="18"/>
  <c r="BI31" i="18"/>
  <c r="BA31" i="18"/>
  <c r="AS31" i="18"/>
  <c r="AK31" i="18"/>
  <c r="AC31" i="18"/>
  <c r="Q31" i="18"/>
  <c r="I31" i="18"/>
  <c r="F46" i="18"/>
  <c r="F47" i="18" s="1"/>
  <c r="F50" i="18"/>
  <c r="F36" i="18" l="1"/>
  <c r="BP35" i="18" s="1"/>
  <c r="AM46" i="18"/>
  <c r="O46" i="18"/>
  <c r="AU46" i="18"/>
  <c r="W46" i="18"/>
  <c r="BK46" i="18"/>
  <c r="AE46" i="18"/>
  <c r="BC46" i="18"/>
  <c r="AA46" i="18"/>
  <c r="H46" i="18"/>
  <c r="AN46" i="18"/>
  <c r="X46" i="18"/>
  <c r="AQ46" i="18"/>
  <c r="BD46" i="18"/>
  <c r="K46" i="18"/>
  <c r="BG46" i="18"/>
  <c r="AJ46" i="18"/>
  <c r="BH46" i="18"/>
  <c r="AI46" i="18"/>
  <c r="AF46" i="18"/>
  <c r="AH46" i="18"/>
  <c r="AB46" i="18"/>
  <c r="T46" i="18"/>
  <c r="BL46" i="18"/>
  <c r="BO46" i="18"/>
  <c r="AZ46" i="18"/>
  <c r="P46" i="18"/>
  <c r="BN46" i="18"/>
  <c r="BF46" i="18"/>
  <c r="AX46" i="18"/>
  <c r="R46" i="18"/>
  <c r="F49" i="18"/>
  <c r="F51" i="18" s="1"/>
  <c r="AV46" i="18"/>
  <c r="AY46" i="18"/>
  <c r="AR46" i="18"/>
  <c r="BJ46" i="18"/>
  <c r="AT46" i="18"/>
  <c r="AD46" i="18"/>
  <c r="N46" i="18"/>
  <c r="BQ46" i="18"/>
  <c r="AP46" i="18"/>
  <c r="Z46" i="18"/>
  <c r="J46" i="18"/>
  <c r="AS46" i="18"/>
  <c r="S46" i="18"/>
  <c r="L46" i="18"/>
  <c r="BP46" i="18"/>
  <c r="BB46" i="18"/>
  <c r="AL46" i="18"/>
  <c r="V46" i="18"/>
  <c r="BM46" i="18"/>
  <c r="AO46" i="18"/>
  <c r="BI46" i="18"/>
  <c r="AC46" i="18"/>
  <c r="BE46" i="18"/>
  <c r="BA46" i="18"/>
  <c r="Y46" i="18"/>
  <c r="I46" i="18"/>
  <c r="AK46" i="18"/>
  <c r="Q46" i="18"/>
  <c r="AW46" i="18"/>
  <c r="AG46" i="18"/>
  <c r="M46" i="18"/>
  <c r="U46" i="18"/>
  <c r="W35" i="18" l="1"/>
  <c r="BC35" i="18"/>
  <c r="AB35" i="18"/>
  <c r="Q35" i="18"/>
  <c r="AG35" i="18"/>
  <c r="AW35" i="18"/>
  <c r="BM35" i="18"/>
  <c r="V35" i="18"/>
  <c r="AE35" i="18"/>
  <c r="BK35" i="18"/>
  <c r="AJ35" i="18"/>
  <c r="U35" i="18"/>
  <c r="AK35" i="18"/>
  <c r="BA35" i="18"/>
  <c r="BQ35" i="18"/>
  <c r="Z35" i="18"/>
  <c r="AM35" i="18"/>
  <c r="L35" i="18"/>
  <c r="I35" i="18"/>
  <c r="Y35" i="18"/>
  <c r="AO35" i="18"/>
  <c r="BE35" i="18"/>
  <c r="J35" i="18"/>
  <c r="AL35" i="18"/>
  <c r="O35" i="18"/>
  <c r="AU35" i="18"/>
  <c r="T35" i="18"/>
  <c r="M35" i="18"/>
  <c r="AC35" i="18"/>
  <c r="AS35" i="18"/>
  <c r="BI35" i="18"/>
  <c r="N35" i="18"/>
  <c r="BB35" i="18"/>
  <c r="AP35" i="18"/>
  <c r="BF35" i="18"/>
  <c r="AD35" i="18"/>
  <c r="AT35" i="18"/>
  <c r="K35" i="18"/>
  <c r="R35" i="18"/>
  <c r="AH35" i="18"/>
  <c r="AX35" i="18"/>
  <c r="AA35" i="18"/>
  <c r="BG35" i="18"/>
  <c r="BN35" i="18"/>
  <c r="X35" i="18"/>
  <c r="BO35" i="18"/>
  <c r="BJ35" i="18"/>
  <c r="AQ35" i="18"/>
  <c r="AF35" i="18"/>
  <c r="AN35" i="18"/>
  <c r="AI35" i="18"/>
  <c r="H35" i="18"/>
  <c r="BD35" i="18"/>
  <c r="S35" i="18"/>
  <c r="AY35" i="18"/>
  <c r="P35" i="18"/>
  <c r="AV35" i="18"/>
  <c r="BH35" i="18"/>
  <c r="AR35" i="18"/>
  <c r="BL35" i="18"/>
  <c r="AZ35" i="18"/>
  <c r="BP50" i="18"/>
  <c r="Q50" i="18"/>
  <c r="L50" i="18"/>
  <c r="AK50" i="18"/>
  <c r="BC50" i="18"/>
  <c r="BM50" i="18"/>
  <c r="AR50" i="18"/>
  <c r="Y50" i="18"/>
  <c r="X50" i="18"/>
  <c r="AC50" i="18"/>
  <c r="AY50" i="18"/>
  <c r="S50" i="18"/>
  <c r="AB50" i="18"/>
  <c r="AW50" i="18"/>
  <c r="BD50" i="18"/>
  <c r="AJ50" i="18"/>
  <c r="I50" i="18"/>
  <c r="BL50" i="18"/>
  <c r="P50" i="18"/>
  <c r="BA50" i="18"/>
  <c r="U50" i="18"/>
  <c r="BK50" i="18"/>
  <c r="AU50" i="18"/>
  <c r="AE50" i="18"/>
  <c r="O50" i="18"/>
  <c r="BB50" i="18"/>
  <c r="AL50" i="18"/>
  <c r="V50" i="18"/>
  <c r="BH50" i="18"/>
  <c r="AO50" i="18"/>
  <c r="AN50" i="18"/>
  <c r="BQ50" i="18"/>
  <c r="AM50" i="18"/>
  <c r="W50" i="18"/>
  <c r="BJ50" i="18"/>
  <c r="AT50" i="18"/>
  <c r="AD50" i="18"/>
  <c r="N50" i="18"/>
  <c r="AZ50" i="18"/>
  <c r="BI50" i="18"/>
  <c r="BO50" i="18"/>
  <c r="AI50" i="18"/>
  <c r="BF50" i="18"/>
  <c r="AP50" i="18"/>
  <c r="Z50" i="18"/>
  <c r="J50" i="18"/>
  <c r="AG50" i="18"/>
  <c r="AF50" i="18"/>
  <c r="T50" i="18"/>
  <c r="BE50" i="18"/>
  <c r="AV50" i="18"/>
  <c r="H50" i="18"/>
  <c r="AS50" i="18"/>
  <c r="M50" i="18"/>
  <c r="BG50" i="18"/>
  <c r="AQ50" i="18"/>
  <c r="AA50" i="18"/>
  <c r="K50" i="18"/>
  <c r="BN50" i="18"/>
  <c r="AX50" i="18"/>
  <c r="AH50" i="18"/>
  <c r="R50" i="18"/>
  <c r="P119" i="65" l="1"/>
  <c r="P260" i="65"/>
  <c r="P126" i="65"/>
  <c r="I213" i="65"/>
  <c r="I78" i="65"/>
  <c r="I267" i="65"/>
  <c r="I126" i="65"/>
  <c r="I173" i="65"/>
  <c r="P166" i="65"/>
  <c r="I260" i="65"/>
  <c r="P173" i="65"/>
  <c r="P220" i="65"/>
  <c r="I166" i="65"/>
  <c r="P71" i="65"/>
  <c r="P78" i="65"/>
  <c r="I71" i="65"/>
  <c r="P267" i="65"/>
  <c r="I220" i="65"/>
  <c r="I119" i="65"/>
  <c r="P213" i="65"/>
  <c r="P33" i="65" l="1"/>
  <c r="I32" i="65"/>
  <c r="P32" i="65"/>
  <c r="I33" i="65"/>
  <c r="I58" i="65" l="1"/>
  <c r="I44" i="65"/>
  <c r="H30" i="27"/>
  <c r="I29" i="27"/>
  <c r="J267" i="65" l="1"/>
  <c r="J173" i="65"/>
  <c r="J78" i="65"/>
  <c r="J220" i="65"/>
  <c r="J126" i="65"/>
  <c r="J33" i="65" l="1"/>
  <c r="J58" i="65" l="1"/>
  <c r="J44" i="65"/>
  <c r="I30" i="27"/>
  <c r="J29" i="27"/>
  <c r="P30" i="27" l="1"/>
  <c r="P58" i="65" l="1"/>
  <c r="P44" i="65"/>
  <c r="P29" i="27"/>
  <c r="X31" i="59" l="1"/>
  <c r="Y31" i="59"/>
  <c r="Z31" i="59"/>
  <c r="AA31" i="59"/>
  <c r="AB31" i="59"/>
  <c r="AC31" i="59"/>
  <c r="AD31" i="59"/>
  <c r="AE31" i="59"/>
  <c r="AF31" i="59"/>
  <c r="AG31" i="59"/>
  <c r="AH31" i="59"/>
  <c r="AI31" i="59"/>
  <c r="AJ31" i="59"/>
  <c r="AK31" i="59"/>
  <c r="AL31" i="59"/>
  <c r="AM31" i="59"/>
  <c r="AN31" i="59"/>
  <c r="AO31" i="59"/>
  <c r="AP31" i="59"/>
  <c r="AQ31" i="59"/>
  <c r="AR31" i="59"/>
  <c r="AS31" i="59"/>
  <c r="AT31" i="59"/>
  <c r="AU31" i="59"/>
  <c r="AV31" i="59"/>
  <c r="AW31" i="59"/>
  <c r="AX31" i="59"/>
  <c r="AY31" i="59"/>
  <c r="AZ31" i="59"/>
  <c r="P29" i="59" l="1"/>
  <c r="O220" i="65" l="1"/>
  <c r="O126" i="65"/>
  <c r="O173" i="65" l="1"/>
  <c r="O267" i="65"/>
  <c r="O78" i="65" l="1"/>
  <c r="O33" i="65" s="1"/>
  <c r="J33" i="27" l="1"/>
  <c r="I33" i="27" l="1"/>
  <c r="N33" i="27" l="1"/>
  <c r="M33" i="27"/>
  <c r="L33" i="27"/>
  <c r="K33" i="27" l="1"/>
  <c r="U33" i="27" l="1"/>
  <c r="Q33" i="27"/>
  <c r="S33" i="27"/>
  <c r="P33" i="27"/>
  <c r="W33" i="27"/>
  <c r="T33" i="27"/>
  <c r="V33" i="27"/>
  <c r="R33" i="27"/>
  <c r="X32" i="27" l="1"/>
  <c r="X31" i="27"/>
  <c r="O33" i="27"/>
  <c r="F33" i="27" s="1"/>
  <c r="O30" i="27" l="1"/>
  <c r="O44" i="65" l="1"/>
  <c r="O58" i="65"/>
  <c r="O29" i="27"/>
  <c r="I96" i="65" l="1"/>
  <c r="Q96" i="65"/>
  <c r="R96" i="65"/>
  <c r="S96" i="65"/>
  <c r="T96" i="65"/>
  <c r="U96" i="65"/>
  <c r="V96" i="65"/>
  <c r="W96" i="65"/>
  <c r="I143" i="65"/>
  <c r="Q143" i="65"/>
  <c r="R143" i="65"/>
  <c r="S143" i="65"/>
  <c r="T143" i="65"/>
  <c r="U143" i="65"/>
  <c r="V143" i="65"/>
  <c r="W143" i="65"/>
  <c r="I190" i="65"/>
  <c r="Q190" i="65"/>
  <c r="R190" i="65"/>
  <c r="S190" i="65"/>
  <c r="T190" i="65"/>
  <c r="U190" i="65"/>
  <c r="V190" i="65"/>
  <c r="W190" i="65"/>
  <c r="I237" i="65"/>
  <c r="Q237" i="65"/>
  <c r="R237" i="65"/>
  <c r="S237" i="65"/>
  <c r="T237" i="65"/>
  <c r="U237" i="65"/>
  <c r="V237" i="65"/>
  <c r="W237" i="65"/>
  <c r="I284" i="65"/>
  <c r="Q284" i="65"/>
  <c r="R284" i="65"/>
  <c r="S284" i="65"/>
  <c r="T284" i="65"/>
  <c r="U284" i="65"/>
  <c r="V284" i="65"/>
  <c r="W284" i="65"/>
  <c r="J31" i="27" l="1"/>
  <c r="J26" i="27"/>
  <c r="I26" i="27"/>
  <c r="J32" i="27" l="1"/>
  <c r="I32" i="27"/>
  <c r="I31" i="27"/>
  <c r="K26" i="27"/>
  <c r="O26" i="27"/>
  <c r="P26" i="27"/>
  <c r="S26" i="27"/>
  <c r="U26" i="27"/>
  <c r="V26" i="27"/>
  <c r="W26" i="27"/>
  <c r="Q32" i="27" l="1"/>
  <c r="R26" i="27"/>
  <c r="M32" i="27"/>
  <c r="M26" i="27"/>
  <c r="Q26" i="27"/>
  <c r="V31" i="27"/>
  <c r="U32" i="27"/>
  <c r="N26" i="27"/>
  <c r="N31" i="27"/>
  <c r="M31" i="27"/>
  <c r="O31" i="27"/>
  <c r="Q31" i="27"/>
  <c r="T26" i="27"/>
  <c r="L26" i="27"/>
  <c r="R31" i="27"/>
  <c r="R32" i="27"/>
  <c r="O32" i="27" l="1"/>
  <c r="V32" i="27"/>
  <c r="N32" i="27"/>
  <c r="U31" i="27"/>
  <c r="K31" i="27"/>
  <c r="S31" i="27"/>
  <c r="S32" i="27"/>
  <c r="P32" i="27"/>
  <c r="P31" i="27"/>
  <c r="T32" i="27"/>
  <c r="T31" i="27"/>
  <c r="W32" i="27"/>
  <c r="W31" i="27"/>
  <c r="L32" i="27"/>
  <c r="L31" i="27"/>
  <c r="K32" i="27"/>
  <c r="F32" i="27" l="1"/>
  <c r="F31" i="27"/>
  <c r="I20" i="27" l="1"/>
  <c r="O20" i="27"/>
  <c r="P20" i="27"/>
  <c r="Q20" i="27"/>
  <c r="U20" i="27"/>
  <c r="T20" i="27"/>
  <c r="V20" i="27" l="1"/>
  <c r="J20" i="27"/>
  <c r="S20" i="27"/>
  <c r="W20" i="27"/>
  <c r="R20" i="27"/>
  <c r="K20" i="27"/>
  <c r="L20" i="27"/>
  <c r="M20" i="27"/>
  <c r="N20" i="27"/>
  <c r="J30" i="27"/>
  <c r="K30" i="27"/>
  <c r="L30" i="27"/>
  <c r="M30" i="27"/>
  <c r="N30" i="27"/>
  <c r="F30" i="27" l="1"/>
  <c r="N29" i="27"/>
  <c r="M58" i="65"/>
  <c r="M44" i="65"/>
  <c r="N58" i="65"/>
  <c r="N44" i="65"/>
  <c r="M29" i="27"/>
  <c r="F20" i="27"/>
  <c r="L44" i="65"/>
  <c r="L58" i="65"/>
  <c r="L29" i="27"/>
  <c r="K44" i="65"/>
  <c r="K58" i="65"/>
  <c r="K29" i="27"/>
  <c r="F29" i="27" l="1"/>
  <c r="J172" i="65" l="1"/>
  <c r="J125" i="65"/>
  <c r="J266" i="65" l="1"/>
  <c r="J219" i="65"/>
  <c r="J77" i="65" l="1"/>
  <c r="J26" i="65" s="1"/>
  <c r="J30" i="65" l="1"/>
  <c r="K125" i="65" l="1"/>
  <c r="K172" i="65"/>
  <c r="K266" i="65" l="1"/>
  <c r="K219" i="65"/>
  <c r="K77" i="65" l="1"/>
  <c r="K26" i="65" s="1"/>
  <c r="L125" i="65" l="1"/>
  <c r="L172" i="65"/>
  <c r="L219" i="65" l="1"/>
  <c r="L266" i="65"/>
  <c r="L77" i="65" l="1"/>
  <c r="L26" i="65" s="1"/>
  <c r="M125" i="65" l="1"/>
  <c r="M172" i="65"/>
  <c r="M219" i="65" l="1"/>
  <c r="M266" i="65"/>
  <c r="M77" i="65" l="1"/>
  <c r="M26" i="65" s="1"/>
  <c r="N172" i="65" l="1"/>
  <c r="N125" i="65"/>
  <c r="N266" i="65" l="1"/>
  <c r="N219" i="65"/>
  <c r="N77" i="65" l="1"/>
  <c r="N26" i="65" s="1"/>
  <c r="O172" i="65" l="1"/>
  <c r="O125" i="65"/>
  <c r="O219" i="65" l="1"/>
  <c r="O266" i="65"/>
  <c r="O77" i="65" l="1"/>
  <c r="O26" i="65" s="1"/>
  <c r="P172" i="65" l="1"/>
  <c r="P125" i="65"/>
  <c r="P266" i="65" l="1"/>
  <c r="P219" i="65"/>
  <c r="I125" i="65" l="1"/>
  <c r="I172" i="65"/>
  <c r="I127" i="65" l="1"/>
  <c r="F125" i="65"/>
  <c r="I266" i="65"/>
  <c r="I174" i="65"/>
  <c r="F172" i="65"/>
  <c r="I219" i="65"/>
  <c r="P77" i="65"/>
  <c r="P26" i="65" s="1"/>
  <c r="I221" i="65" l="1"/>
  <c r="F219" i="65"/>
  <c r="L173" i="65"/>
  <c r="M126" i="65"/>
  <c r="K173" i="65"/>
  <c r="K126" i="65"/>
  <c r="J171" i="65"/>
  <c r="I175" i="65"/>
  <c r="M173" i="65"/>
  <c r="L126" i="65"/>
  <c r="F266" i="65"/>
  <c r="I268" i="65"/>
  <c r="J124" i="65"/>
  <c r="I128" i="65"/>
  <c r="J218" i="65" l="1"/>
  <c r="I222" i="65"/>
  <c r="J127" i="65"/>
  <c r="K124" i="65" s="1"/>
  <c r="K220" i="65"/>
  <c r="L220" i="65"/>
  <c r="L267" i="65"/>
  <c r="J174" i="65"/>
  <c r="K171" i="65" s="1"/>
  <c r="M220" i="65"/>
  <c r="M267" i="65"/>
  <c r="J265" i="65"/>
  <c r="I269" i="65"/>
  <c r="K267" i="65"/>
  <c r="J128" i="65" l="1"/>
  <c r="K127" i="65"/>
  <c r="L124" i="65" s="1"/>
  <c r="J221" i="65"/>
  <c r="K218" i="65" s="1"/>
  <c r="N173" i="65"/>
  <c r="F173" i="65" s="1"/>
  <c r="K174" i="65"/>
  <c r="L171" i="65" s="1"/>
  <c r="I77" i="65"/>
  <c r="J268" i="65"/>
  <c r="K265" i="65" s="1"/>
  <c r="J175" i="65"/>
  <c r="N126" i="65"/>
  <c r="F126" i="65" s="1"/>
  <c r="K175" i="65" l="1"/>
  <c r="J222" i="65"/>
  <c r="L127" i="65"/>
  <c r="M124" i="65" s="1"/>
  <c r="N220" i="65"/>
  <c r="F220" i="65" s="1"/>
  <c r="K268" i="65"/>
  <c r="L265" i="65" s="1"/>
  <c r="N267" i="65"/>
  <c r="F267" i="65" s="1"/>
  <c r="K128" i="65"/>
  <c r="J269" i="65"/>
  <c r="I79" i="65"/>
  <c r="F77" i="65"/>
  <c r="I26" i="65"/>
  <c r="F26" i="65" s="1"/>
  <c r="L174" i="65"/>
  <c r="M171" i="65" s="1"/>
  <c r="K221" i="65"/>
  <c r="L218" i="65" s="1"/>
  <c r="K269" i="65" l="1"/>
  <c r="L128" i="65"/>
  <c r="L221" i="65"/>
  <c r="M218" i="65" s="1"/>
  <c r="L268" i="65"/>
  <c r="M265" i="65" s="1"/>
  <c r="K78" i="65"/>
  <c r="M174" i="65"/>
  <c r="N171" i="65" s="1"/>
  <c r="I80" i="65"/>
  <c r="J76" i="65"/>
  <c r="M78" i="65"/>
  <c r="M33" i="65" s="1"/>
  <c r="L78" i="65"/>
  <c r="L33" i="65" s="1"/>
  <c r="M127" i="65"/>
  <c r="N124" i="65" s="1"/>
  <c r="K222" i="65"/>
  <c r="L175" i="65"/>
  <c r="L269" i="65" l="1"/>
  <c r="M175" i="65"/>
  <c r="L222" i="65"/>
  <c r="N127" i="65"/>
  <c r="O124" i="65" s="1"/>
  <c r="N174" i="65"/>
  <c r="O171" i="65" s="1"/>
  <c r="J79" i="65"/>
  <c r="K76" i="65" s="1"/>
  <c r="I30" i="65"/>
  <c r="K33" i="65"/>
  <c r="M268" i="65"/>
  <c r="N265" i="65" s="1"/>
  <c r="M221" i="65"/>
  <c r="N218" i="65" s="1"/>
  <c r="M128" i="65"/>
  <c r="M269" i="65" l="1"/>
  <c r="J80" i="65"/>
  <c r="N175" i="65"/>
  <c r="M222" i="65"/>
  <c r="N78" i="65"/>
  <c r="O127" i="65"/>
  <c r="P124" i="65" s="1"/>
  <c r="N268" i="65"/>
  <c r="O265" i="65" s="1"/>
  <c r="N128" i="65"/>
  <c r="N221" i="65"/>
  <c r="O218" i="65" s="1"/>
  <c r="K79" i="65"/>
  <c r="L76" i="65" s="1"/>
  <c r="O174" i="65"/>
  <c r="P171" i="65" s="1"/>
  <c r="N222" i="65" l="1"/>
  <c r="N269" i="65"/>
  <c r="O175" i="65"/>
  <c r="L79" i="65"/>
  <c r="M76" i="65" s="1"/>
  <c r="P127" i="65"/>
  <c r="Q124" i="65" s="1"/>
  <c r="O221" i="65"/>
  <c r="P218" i="65" s="1"/>
  <c r="O268" i="65"/>
  <c r="P265" i="65" s="1"/>
  <c r="N33" i="65"/>
  <c r="F33" i="65" s="1"/>
  <c r="F78" i="65"/>
  <c r="P174" i="65"/>
  <c r="Q171" i="65" s="1"/>
  <c r="K80" i="65"/>
  <c r="O128" i="65"/>
  <c r="P175" i="65" l="1"/>
  <c r="P128" i="65"/>
  <c r="O269" i="65"/>
  <c r="L80" i="65"/>
  <c r="Q127" i="65"/>
  <c r="R124" i="65" s="1"/>
  <c r="M79" i="65"/>
  <c r="N76" i="65" s="1"/>
  <c r="P221" i="65"/>
  <c r="Q218" i="65" s="1"/>
  <c r="Q174" i="65"/>
  <c r="R171" i="65" s="1"/>
  <c r="P268" i="65"/>
  <c r="Q265" i="65" s="1"/>
  <c r="O222" i="65"/>
  <c r="M80" i="65" l="1"/>
  <c r="P269" i="65"/>
  <c r="Q175" i="65"/>
  <c r="P222" i="65"/>
  <c r="Q128" i="65"/>
  <c r="Q268" i="65"/>
  <c r="R265" i="65" s="1"/>
  <c r="N79" i="65"/>
  <c r="O76" i="65" s="1"/>
  <c r="R174" i="65"/>
  <c r="S171" i="65" s="1"/>
  <c r="Q221" i="65"/>
  <c r="R218" i="65" s="1"/>
  <c r="R127" i="65"/>
  <c r="S124" i="65" s="1"/>
  <c r="Q222" i="65" l="1"/>
  <c r="K30" i="65"/>
  <c r="Q269" i="65"/>
  <c r="N80" i="65"/>
  <c r="R175" i="65"/>
  <c r="R268" i="65"/>
  <c r="S265" i="65" s="1"/>
  <c r="R128" i="65"/>
  <c r="R221" i="65"/>
  <c r="S218" i="65" s="1"/>
  <c r="S174" i="65"/>
  <c r="T171" i="65" s="1"/>
  <c r="O79" i="65"/>
  <c r="P76" i="65" s="1"/>
  <c r="S127" i="65"/>
  <c r="T124" i="65" s="1"/>
  <c r="O80" i="65" l="1"/>
  <c r="R222" i="65"/>
  <c r="S128" i="65"/>
  <c r="T174" i="65"/>
  <c r="U171" i="65" s="1"/>
  <c r="P79" i="65"/>
  <c r="Q76" i="65" s="1"/>
  <c r="S221" i="65"/>
  <c r="T218" i="65" s="1"/>
  <c r="S268" i="65"/>
  <c r="T265" i="65" s="1"/>
  <c r="T127" i="65"/>
  <c r="U124" i="65" s="1"/>
  <c r="R269" i="65"/>
  <c r="S175" i="65"/>
  <c r="P80" i="65" l="1"/>
  <c r="T175" i="65"/>
  <c r="T128" i="65"/>
  <c r="T221" i="65"/>
  <c r="U218" i="65" s="1"/>
  <c r="T268" i="65"/>
  <c r="U265" i="65" s="1"/>
  <c r="Q79" i="65"/>
  <c r="R76" i="65" s="1"/>
  <c r="U174" i="65"/>
  <c r="V171" i="65" s="1"/>
  <c r="U127" i="65"/>
  <c r="V124" i="65" s="1"/>
  <c r="S269" i="65"/>
  <c r="S222" i="65"/>
  <c r="U128" i="65" l="1"/>
  <c r="U175" i="65"/>
  <c r="Q80" i="65"/>
  <c r="T269" i="65"/>
  <c r="T222" i="65"/>
  <c r="V127" i="65"/>
  <c r="W124" i="65" s="1"/>
  <c r="U221" i="65"/>
  <c r="V218" i="65" s="1"/>
  <c r="V174" i="65"/>
  <c r="W171" i="65" s="1"/>
  <c r="R79" i="65"/>
  <c r="S76" i="65" s="1"/>
  <c r="U268" i="65"/>
  <c r="V265" i="65" s="1"/>
  <c r="U222" i="65" l="1"/>
  <c r="R80" i="65"/>
  <c r="W174" i="65"/>
  <c r="W175" i="65" s="1"/>
  <c r="V128" i="65"/>
  <c r="S79" i="65"/>
  <c r="T76" i="65" s="1"/>
  <c r="V221" i="65"/>
  <c r="W218" i="65" s="1"/>
  <c r="V268" i="65"/>
  <c r="W265" i="65" s="1"/>
  <c r="L30" i="65"/>
  <c r="W127" i="65"/>
  <c r="W128" i="65" s="1"/>
  <c r="U269" i="65"/>
  <c r="V175" i="65"/>
  <c r="V269" i="65" l="1"/>
  <c r="F128" i="65"/>
  <c r="F175" i="65"/>
  <c r="T79" i="65"/>
  <c r="U76" i="65" s="1"/>
  <c r="W221" i="65"/>
  <c r="W222" i="65" s="1"/>
  <c r="W268" i="65"/>
  <c r="W269" i="65" s="1"/>
  <c r="V222" i="65"/>
  <c r="S80" i="65"/>
  <c r="F269" i="65" l="1"/>
  <c r="T80" i="65"/>
  <c r="F222" i="65"/>
  <c r="U79" i="65"/>
  <c r="V76" i="65" s="1"/>
  <c r="U80" i="65" l="1"/>
  <c r="V79" i="65"/>
  <c r="W76" i="65" s="1"/>
  <c r="M30" i="65" l="1"/>
  <c r="V80" i="65"/>
  <c r="W79" i="65"/>
  <c r="W80" i="65" s="1"/>
  <c r="F80" i="65" l="1"/>
  <c r="N30" i="65" l="1"/>
  <c r="O30" i="65" l="1"/>
  <c r="P30" i="65" l="1"/>
  <c r="J66" i="65" l="1"/>
  <c r="J114" i="65"/>
  <c r="J161" i="65"/>
  <c r="J208" i="65"/>
  <c r="J255" i="65"/>
  <c r="J27" i="65" l="1"/>
  <c r="F19" i="59"/>
  <c r="J29" i="59"/>
  <c r="E42" i="67"/>
  <c r="E44" i="67"/>
  <c r="E46" i="67"/>
  <c r="E56" i="67"/>
  <c r="E58" i="67"/>
  <c r="E60" i="67"/>
  <c r="E84" i="67"/>
  <c r="E86" i="67"/>
  <c r="E88" i="67"/>
  <c r="E61" i="67" l="1"/>
  <c r="E47" i="67"/>
  <c r="E50" i="67" s="1"/>
  <c r="E64" i="67"/>
  <c r="E66" i="67"/>
  <c r="E89" i="67"/>
  <c r="E92" i="67" s="1"/>
  <c r="F42" i="67"/>
  <c r="F44" i="67"/>
  <c r="F46" i="67"/>
  <c r="F56" i="67"/>
  <c r="F58" i="67"/>
  <c r="F60" i="67"/>
  <c r="F70" i="67"/>
  <c r="F72" i="67"/>
  <c r="F74" i="67"/>
  <c r="F84" i="67"/>
  <c r="F86" i="67"/>
  <c r="F88" i="67"/>
  <c r="E52" i="67" l="1"/>
  <c r="F61" i="67"/>
  <c r="F64" i="67" s="1"/>
  <c r="E94" i="67"/>
  <c r="F89" i="67"/>
  <c r="F92" i="67" s="1"/>
  <c r="F75" i="67"/>
  <c r="F47" i="67"/>
  <c r="D42" i="67"/>
  <c r="D44" i="67"/>
  <c r="D46" i="67"/>
  <c r="D56" i="67"/>
  <c r="D58" i="67"/>
  <c r="D60" i="67"/>
  <c r="D70" i="67"/>
  <c r="D72" i="67"/>
  <c r="D74" i="67"/>
  <c r="D84" i="67"/>
  <c r="D86" i="67"/>
  <c r="D88" i="67"/>
  <c r="F66" i="67" l="1"/>
  <c r="I52" i="67"/>
  <c r="F94" i="67"/>
  <c r="D89" i="67"/>
  <c r="D94" i="67" s="1"/>
  <c r="F50" i="67"/>
  <c r="F52" i="67"/>
  <c r="D75" i="67"/>
  <c r="D80" i="67" s="1"/>
  <c r="D61" i="67"/>
  <c r="D47" i="67"/>
  <c r="F78" i="67"/>
  <c r="F80" i="67"/>
  <c r="D92" i="67" l="1"/>
  <c r="D78" i="67"/>
  <c r="D66" i="67"/>
  <c r="D64" i="67"/>
  <c r="D52" i="67"/>
  <c r="D50" i="67"/>
  <c r="I22" i="27" l="1"/>
  <c r="I36" i="27" l="1"/>
  <c r="V91" i="65" l="1"/>
  <c r="V138" i="65"/>
  <c r="V185" i="65"/>
  <c r="V279" i="65"/>
  <c r="V232" i="65"/>
  <c r="R91" i="65"/>
  <c r="R138" i="65"/>
  <c r="R279" i="65"/>
  <c r="R185" i="65"/>
  <c r="R232" i="65"/>
  <c r="N91" i="65"/>
  <c r="N138" i="65"/>
  <c r="N185" i="65"/>
  <c r="N279" i="65"/>
  <c r="N232" i="65"/>
  <c r="J91" i="65"/>
  <c r="J138" i="65"/>
  <c r="J279" i="65"/>
  <c r="J185" i="65"/>
  <c r="J232" i="65"/>
  <c r="T91" i="65"/>
  <c r="T185" i="65"/>
  <c r="T138" i="65"/>
  <c r="T232" i="65"/>
  <c r="T279" i="65"/>
  <c r="P185" i="65"/>
  <c r="P232" i="65"/>
  <c r="P279" i="65"/>
  <c r="P91" i="65"/>
  <c r="P138" i="65"/>
  <c r="L91" i="65"/>
  <c r="L185" i="65"/>
  <c r="L138" i="65"/>
  <c r="L232" i="65"/>
  <c r="L279" i="65"/>
  <c r="H185" i="65"/>
  <c r="H91" i="65"/>
  <c r="H232" i="65"/>
  <c r="H138" i="65"/>
  <c r="H279" i="65"/>
  <c r="W91" i="65"/>
  <c r="W138" i="65"/>
  <c r="W232" i="65"/>
  <c r="W185" i="65"/>
  <c r="W279" i="65"/>
  <c r="S138" i="65"/>
  <c r="S91" i="65"/>
  <c r="S185" i="65"/>
  <c r="S232" i="65"/>
  <c r="S279" i="65"/>
  <c r="O91" i="65"/>
  <c r="O138" i="65"/>
  <c r="O232" i="65"/>
  <c r="O185" i="65"/>
  <c r="O279" i="65"/>
  <c r="K138" i="65"/>
  <c r="K185" i="65"/>
  <c r="K232" i="65"/>
  <c r="K91" i="65"/>
  <c r="K279" i="65"/>
  <c r="U91" i="65"/>
  <c r="U185" i="65"/>
  <c r="U279" i="65"/>
  <c r="U138" i="65"/>
  <c r="U232" i="65"/>
  <c r="Q91" i="65"/>
  <c r="Q185" i="65"/>
  <c r="Q138" i="65"/>
  <c r="Q279" i="65"/>
  <c r="Q232" i="65"/>
  <c r="M91" i="65"/>
  <c r="M185" i="65"/>
  <c r="M279" i="65"/>
  <c r="M138" i="65"/>
  <c r="M232" i="65"/>
  <c r="I91" i="65"/>
  <c r="I185" i="65"/>
  <c r="I138" i="65"/>
  <c r="I279" i="65"/>
  <c r="I232" i="65"/>
  <c r="H49" i="65" l="1"/>
  <c r="D16" i="67"/>
  <c r="E16" i="67" s="1"/>
  <c r="D16" i="71"/>
  <c r="E16" i="71" s="1"/>
  <c r="K22" i="27" l="1"/>
  <c r="J22" i="27" l="1"/>
  <c r="L22" i="27" l="1"/>
  <c r="M22" i="27" l="1"/>
  <c r="N22" i="27" l="1"/>
  <c r="U22" i="27" l="1"/>
  <c r="T22" i="27"/>
  <c r="T36" i="27"/>
  <c r="S36" i="27"/>
  <c r="S22" i="27"/>
  <c r="Q36" i="27"/>
  <c r="Q22" i="27"/>
  <c r="U36" i="27"/>
  <c r="R36" i="27"/>
  <c r="R22" i="27"/>
  <c r="O22" i="27"/>
  <c r="V22" i="27" l="1"/>
  <c r="V36" i="27"/>
  <c r="P22" i="27"/>
  <c r="P36" i="27"/>
  <c r="W36" i="27" l="1"/>
  <c r="W22" i="27"/>
  <c r="N92" i="65" l="1"/>
  <c r="M92" i="65"/>
  <c r="L92" i="65"/>
  <c r="K92" i="65"/>
  <c r="P92" i="65"/>
  <c r="O92" i="65"/>
  <c r="J92" i="65"/>
  <c r="P70" i="65"/>
  <c r="I70" i="65" l="1"/>
  <c r="I72" i="65" s="1"/>
  <c r="L70" i="65"/>
  <c r="K70" i="65"/>
  <c r="N70" i="65"/>
  <c r="M70" i="65"/>
  <c r="K62" i="65"/>
  <c r="M62" i="65"/>
  <c r="N62" i="65"/>
  <c r="P62" i="65"/>
  <c r="O70" i="65"/>
  <c r="L62" i="65"/>
  <c r="J70" i="65"/>
  <c r="O62" i="65"/>
  <c r="J62" i="65"/>
  <c r="H17" i="65" l="1"/>
  <c r="D11" i="66"/>
  <c r="J69" i="65"/>
  <c r="I73" i="65"/>
  <c r="I62" i="65"/>
  <c r="F70" i="65"/>
  <c r="I66" i="65" l="1"/>
  <c r="F62" i="65"/>
  <c r="N71" i="65"/>
  <c r="J71" i="65"/>
  <c r="J72" i="65" s="1"/>
  <c r="K69" i="65" s="1"/>
  <c r="L71" i="65"/>
  <c r="K71" i="65"/>
  <c r="D11" i="69"/>
  <c r="I11" i="69" s="1"/>
  <c r="I11" i="66"/>
  <c r="M71" i="65"/>
  <c r="D8" i="66" l="1"/>
  <c r="C56" i="71" s="1"/>
  <c r="J73" i="65"/>
  <c r="D10" i="66"/>
  <c r="K72" i="65"/>
  <c r="L69" i="65" s="1"/>
  <c r="F66" i="65"/>
  <c r="D12" i="66"/>
  <c r="I92" i="65"/>
  <c r="D8" i="69" l="1"/>
  <c r="I8" i="69" s="1"/>
  <c r="C56" i="67"/>
  <c r="I8" i="66"/>
  <c r="K73" i="65"/>
  <c r="O71" i="65"/>
  <c r="D12" i="69"/>
  <c r="I12" i="69" s="1"/>
  <c r="I12" i="66"/>
  <c r="D10" i="69"/>
  <c r="I10" i="69" s="1"/>
  <c r="I10" i="66"/>
  <c r="L93" i="65"/>
  <c r="M94" i="65" s="1"/>
  <c r="M96" i="65" s="1"/>
  <c r="P93" i="65"/>
  <c r="I93" i="65"/>
  <c r="J94" i="65" s="1"/>
  <c r="J96" i="65" s="1"/>
  <c r="M93" i="65"/>
  <c r="N94" i="65" s="1"/>
  <c r="N96" i="65" s="1"/>
  <c r="J93" i="65"/>
  <c r="K94" i="65" s="1"/>
  <c r="K96" i="65" s="1"/>
  <c r="K93" i="65"/>
  <c r="L94" i="65" s="1"/>
  <c r="L96" i="65" s="1"/>
  <c r="O93" i="65"/>
  <c r="P94" i="65" s="1"/>
  <c r="P96" i="65" s="1"/>
  <c r="N93" i="65"/>
  <c r="O94" i="65" s="1"/>
  <c r="O96" i="65" s="1"/>
  <c r="L72" i="65"/>
  <c r="M69" i="65" s="1"/>
  <c r="D15" i="66" l="1"/>
  <c r="I15" i="66" s="1"/>
  <c r="F63" i="65"/>
  <c r="M72" i="65"/>
  <c r="N69" i="65" s="1"/>
  <c r="F71" i="65"/>
  <c r="L73" i="65"/>
  <c r="F96" i="65"/>
  <c r="F98" i="65"/>
  <c r="F99" i="65" s="1"/>
  <c r="C60" i="71" l="1"/>
  <c r="D15" i="69"/>
  <c r="I15" i="69" s="1"/>
  <c r="C60" i="67"/>
  <c r="M73" i="65"/>
  <c r="F104" i="65"/>
  <c r="F105" i="65" s="1"/>
  <c r="N72" i="65"/>
  <c r="O69" i="65" s="1"/>
  <c r="N73" i="65" l="1"/>
  <c r="J104" i="65"/>
  <c r="J105" i="65"/>
  <c r="N105" i="65"/>
  <c r="N103" i="65" s="1"/>
  <c r="R105" i="65"/>
  <c r="R103" i="65" s="1"/>
  <c r="V105" i="65"/>
  <c r="V103" i="65" s="1"/>
  <c r="K105" i="65"/>
  <c r="K103" i="65" s="1"/>
  <c r="O105" i="65"/>
  <c r="O103" i="65" s="1"/>
  <c r="S105" i="65"/>
  <c r="S103" i="65" s="1"/>
  <c r="W105" i="65"/>
  <c r="W103" i="65" s="1"/>
  <c r="L105" i="65"/>
  <c r="L103" i="65" s="1"/>
  <c r="T105" i="65"/>
  <c r="T103" i="65" s="1"/>
  <c r="M105" i="65"/>
  <c r="M103" i="65" s="1"/>
  <c r="U105" i="65"/>
  <c r="U103" i="65" s="1"/>
  <c r="H105" i="65"/>
  <c r="H103" i="65" s="1"/>
  <c r="I105" i="65"/>
  <c r="I103" i="65" s="1"/>
  <c r="P105" i="65"/>
  <c r="P103" i="65" s="1"/>
  <c r="Q105" i="65"/>
  <c r="Q103" i="65" s="1"/>
  <c r="O72" i="65"/>
  <c r="P69" i="65" s="1"/>
  <c r="P72" i="65" l="1"/>
  <c r="Q69" i="65" s="1"/>
  <c r="O73" i="65"/>
  <c r="J103" i="65"/>
  <c r="P73" i="65" l="1"/>
  <c r="Q72" i="65"/>
  <c r="R69" i="65" s="1"/>
  <c r="F103" i="65"/>
  <c r="I17" i="65" s="1"/>
  <c r="J17" i="65" s="1"/>
  <c r="R72" i="65" l="1"/>
  <c r="S69" i="65" s="1"/>
  <c r="Q73" i="65"/>
  <c r="D14" i="66" l="1"/>
  <c r="R73" i="65"/>
  <c r="S72" i="65"/>
  <c r="T69" i="65" s="1"/>
  <c r="T72" i="65" l="1"/>
  <c r="U69" i="65" s="1"/>
  <c r="S73" i="65"/>
  <c r="C58" i="67"/>
  <c r="C61" i="67" s="1"/>
  <c r="D14" i="69"/>
  <c r="I14" i="69" s="1"/>
  <c r="I14" i="66"/>
  <c r="C58" i="71"/>
  <c r="C61" i="71" s="1"/>
  <c r="D17" i="66"/>
  <c r="D17" i="69" l="1"/>
  <c r="I17" i="69" s="1"/>
  <c r="I17" i="66"/>
  <c r="C64" i="67"/>
  <c r="C66" i="67"/>
  <c r="U72" i="65"/>
  <c r="V69" i="65" s="1"/>
  <c r="C64" i="71"/>
  <c r="C66" i="71"/>
  <c r="T73" i="65"/>
  <c r="U73" i="65" l="1"/>
  <c r="V72" i="65"/>
  <c r="W69" i="65" s="1"/>
  <c r="V73" i="65" l="1"/>
  <c r="W72" i="65"/>
  <c r="W73" i="65" s="1"/>
  <c r="F73" i="65" l="1"/>
  <c r="O157" i="65" l="1"/>
  <c r="K157" i="65"/>
  <c r="M157" i="65"/>
  <c r="N157" i="65"/>
  <c r="J157" i="65"/>
  <c r="P186" i="65"/>
  <c r="N186" i="65"/>
  <c r="J186" i="65"/>
  <c r="P157" i="65"/>
  <c r="L157" i="65"/>
  <c r="I157" i="65" l="1"/>
  <c r="F157" i="65" s="1"/>
  <c r="K186" i="65"/>
  <c r="M186" i="65"/>
  <c r="O186" i="65"/>
  <c r="L186" i="65"/>
  <c r="N165" i="65" l="1"/>
  <c r="H19" i="65"/>
  <c r="P165" i="65"/>
  <c r="L165" i="65"/>
  <c r="O165" i="65"/>
  <c r="K165" i="65"/>
  <c r="I165" i="65"/>
  <c r="M165" i="65"/>
  <c r="D54" i="66" l="1"/>
  <c r="I167" i="65"/>
  <c r="I161" i="65"/>
  <c r="F161" i="65" s="1"/>
  <c r="D58" i="66" l="1"/>
  <c r="D58" i="69" s="1"/>
  <c r="I58" i="69" s="1"/>
  <c r="I186" i="65"/>
  <c r="O187" i="65" s="1"/>
  <c r="P188" i="65" s="1"/>
  <c r="P190" i="65" s="1"/>
  <c r="C70" i="67"/>
  <c r="C70" i="71"/>
  <c r="D54" i="69"/>
  <c r="I54" i="69" s="1"/>
  <c r="I54" i="66"/>
  <c r="D56" i="66"/>
  <c r="L187" i="65"/>
  <c r="M188" i="65" s="1"/>
  <c r="M190" i="65" s="1"/>
  <c r="J165" i="65"/>
  <c r="F165" i="65" s="1"/>
  <c r="I168" i="65"/>
  <c r="J164" i="65"/>
  <c r="I58" i="66" l="1"/>
  <c r="M187" i="65"/>
  <c r="N188" i="65" s="1"/>
  <c r="N190" i="65" s="1"/>
  <c r="N187" i="65"/>
  <c r="O188" i="65" s="1"/>
  <c r="O190" i="65" s="1"/>
  <c r="K187" i="65"/>
  <c r="L188" i="65" s="1"/>
  <c r="L190" i="65" s="1"/>
  <c r="P187" i="65"/>
  <c r="J187" i="65"/>
  <c r="K188" i="65" s="1"/>
  <c r="K190" i="65" s="1"/>
  <c r="F190" i="65" s="1"/>
  <c r="I187" i="65"/>
  <c r="J188" i="65" s="1"/>
  <c r="J190" i="65" s="1"/>
  <c r="D56" i="69"/>
  <c r="I56" i="69" s="1"/>
  <c r="I56" i="66"/>
  <c r="D57" i="66"/>
  <c r="F192" i="65" l="1"/>
  <c r="F193" i="65" s="1"/>
  <c r="F198" i="65" s="1"/>
  <c r="F199" i="65" s="1"/>
  <c r="F158" i="65"/>
  <c r="K166" i="65"/>
  <c r="J166" i="65"/>
  <c r="D57" i="69"/>
  <c r="I57" i="69" s="1"/>
  <c r="I57" i="66"/>
  <c r="N166" i="65"/>
  <c r="M166" i="65"/>
  <c r="L166" i="65"/>
  <c r="J167" i="65" l="1"/>
  <c r="H199" i="65"/>
  <c r="H197" i="65" s="1"/>
  <c r="L199" i="65"/>
  <c r="L197" i="65" s="1"/>
  <c r="P199" i="65"/>
  <c r="P197" i="65" s="1"/>
  <c r="T199" i="65"/>
  <c r="T197" i="65" s="1"/>
  <c r="I199" i="65"/>
  <c r="I197" i="65" s="1"/>
  <c r="M199" i="65"/>
  <c r="M197" i="65" s="1"/>
  <c r="Q199" i="65"/>
  <c r="Q197" i="65" s="1"/>
  <c r="U199" i="65"/>
  <c r="U197" i="65" s="1"/>
  <c r="O199" i="65"/>
  <c r="O197" i="65" s="1"/>
  <c r="W199" i="65"/>
  <c r="W197" i="65" s="1"/>
  <c r="J199" i="65"/>
  <c r="R199" i="65"/>
  <c r="R197" i="65" s="1"/>
  <c r="N199" i="65"/>
  <c r="N197" i="65" s="1"/>
  <c r="J198" i="65"/>
  <c r="V199" i="65"/>
  <c r="V197" i="65" s="1"/>
  <c r="S199" i="65"/>
  <c r="S197" i="65" s="1"/>
  <c r="K199" i="65"/>
  <c r="K197" i="65" s="1"/>
  <c r="K164" i="65" l="1"/>
  <c r="J168" i="65"/>
  <c r="J197" i="65"/>
  <c r="F197" i="65" s="1"/>
  <c r="I19" i="65" s="1"/>
  <c r="J19" i="65" s="1"/>
  <c r="O166" i="65"/>
  <c r="F166" i="65" s="1"/>
  <c r="D60" i="66" l="1"/>
  <c r="K167" i="65"/>
  <c r="L164" i="65" s="1"/>
  <c r="K168" i="65" l="1"/>
  <c r="D60" i="69"/>
  <c r="I60" i="69" s="1"/>
  <c r="C72" i="71"/>
  <c r="I60" i="66"/>
  <c r="C72" i="67"/>
  <c r="D61" i="66"/>
  <c r="D63" i="66" s="1"/>
  <c r="L167" i="65"/>
  <c r="M164" i="65" s="1"/>
  <c r="L168" i="65" l="1"/>
  <c r="D63" i="69"/>
  <c r="I63" i="69" s="1"/>
  <c r="I63" i="66"/>
  <c r="M167" i="65"/>
  <c r="N164" i="65" s="1"/>
  <c r="D61" i="69"/>
  <c r="I61" i="69" s="1"/>
  <c r="C74" i="67"/>
  <c r="C75" i="67" s="1"/>
  <c r="C74" i="71"/>
  <c r="C75" i="71" s="1"/>
  <c r="I61" i="66"/>
  <c r="C78" i="71" l="1"/>
  <c r="C80" i="71"/>
  <c r="C78" i="67"/>
  <c r="C80" i="67"/>
  <c r="M168" i="65"/>
  <c r="N167" i="65"/>
  <c r="O164" i="65" s="1"/>
  <c r="N168" i="65" l="1"/>
  <c r="O167" i="65"/>
  <c r="P164" i="65" s="1"/>
  <c r="O168" i="65"/>
  <c r="P167" i="65" l="1"/>
  <c r="Q164" i="65" s="1"/>
  <c r="Q167" i="65" l="1"/>
  <c r="R164" i="65" s="1"/>
  <c r="P168" i="65"/>
  <c r="Q168" i="65" l="1"/>
  <c r="R167" i="65"/>
  <c r="S164" i="65" s="1"/>
  <c r="R168" i="65" l="1"/>
  <c r="S167" i="65"/>
  <c r="T164" i="65" s="1"/>
  <c r="S168" i="65" l="1"/>
  <c r="T167" i="65"/>
  <c r="U164" i="65" s="1"/>
  <c r="T168" i="65" l="1"/>
  <c r="U167" i="65"/>
  <c r="V164" i="65" s="1"/>
  <c r="U168" i="65" l="1"/>
  <c r="V167" i="65"/>
  <c r="W164" i="65" s="1"/>
  <c r="V168" i="65"/>
  <c r="W167" i="65" l="1"/>
  <c r="W168" i="65" s="1"/>
  <c r="F168" i="65" s="1"/>
  <c r="O233" i="65" l="1"/>
  <c r="N233" i="65"/>
  <c r="M233" i="65"/>
  <c r="L233" i="65"/>
  <c r="K233" i="65"/>
  <c r="J233" i="65"/>
  <c r="M204" i="65"/>
  <c r="I204" i="65"/>
  <c r="N204" i="65"/>
  <c r="J204" i="65"/>
  <c r="O204" i="65"/>
  <c r="K204" i="65"/>
  <c r="P204" i="65"/>
  <c r="L204" i="65"/>
  <c r="P233" i="65" l="1"/>
  <c r="H20" i="65"/>
  <c r="F204" i="65"/>
  <c r="N212" i="65" l="1"/>
  <c r="O212" i="65"/>
  <c r="K212" i="65"/>
  <c r="P212" i="65"/>
  <c r="L212" i="65"/>
  <c r="I208" i="65"/>
  <c r="F208" i="65" s="1"/>
  <c r="M212" i="65"/>
  <c r="J212" i="65"/>
  <c r="D77" i="66"/>
  <c r="I212" i="65"/>
  <c r="D80" i="66" l="1"/>
  <c r="D77" i="69"/>
  <c r="I77" i="69" s="1"/>
  <c r="C84" i="67"/>
  <c r="I77" i="66"/>
  <c r="C84" i="71"/>
  <c r="D79" i="66"/>
  <c r="I214" i="65"/>
  <c r="F212" i="65"/>
  <c r="L213" i="65" l="1"/>
  <c r="I79" i="66"/>
  <c r="D79" i="69"/>
  <c r="I79" i="69" s="1"/>
  <c r="D80" i="69"/>
  <c r="I80" i="69" s="1"/>
  <c r="I80" i="66"/>
  <c r="M213" i="65"/>
  <c r="K213" i="65"/>
  <c r="J211" i="65"/>
  <c r="I215" i="65"/>
  <c r="N213" i="65"/>
  <c r="J213" i="65"/>
  <c r="J214" i="65" l="1"/>
  <c r="K211" i="65" s="1"/>
  <c r="I233" i="65"/>
  <c r="D81" i="66"/>
  <c r="J215" i="65" l="1"/>
  <c r="I81" i="66"/>
  <c r="D81" i="69"/>
  <c r="I81" i="69" s="1"/>
  <c r="K214" i="65"/>
  <c r="L211" i="65" s="1"/>
  <c r="L234" i="65"/>
  <c r="M235" i="65" s="1"/>
  <c r="M237" i="65" s="1"/>
  <c r="P234" i="65"/>
  <c r="I234" i="65"/>
  <c r="J235" i="65" s="1"/>
  <c r="J237" i="65" s="1"/>
  <c r="N234" i="65"/>
  <c r="O235" i="65" s="1"/>
  <c r="O237" i="65" s="1"/>
  <c r="J234" i="65"/>
  <c r="O234" i="65"/>
  <c r="P235" i="65" s="1"/>
  <c r="P237" i="65" s="1"/>
  <c r="K234" i="65"/>
  <c r="L235" i="65" s="1"/>
  <c r="L237" i="65" s="1"/>
  <c r="M234" i="65"/>
  <c r="N235" i="65" s="1"/>
  <c r="N237" i="65" s="1"/>
  <c r="O213" i="65"/>
  <c r="F213" i="65" s="1"/>
  <c r="K215" i="65" l="1"/>
  <c r="L214" i="65"/>
  <c r="M211" i="65" s="1"/>
  <c r="L215" i="65"/>
  <c r="K235" i="65"/>
  <c r="K237" i="65" s="1"/>
  <c r="F237" i="65" s="1"/>
  <c r="F205" i="65"/>
  <c r="M214" i="65" l="1"/>
  <c r="N211" i="65" s="1"/>
  <c r="M215" i="65"/>
  <c r="F239" i="65"/>
  <c r="F240" i="65" s="1"/>
  <c r="D84" i="66"/>
  <c r="I84" i="66" l="1"/>
  <c r="C88" i="71"/>
  <c r="C88" i="67"/>
  <c r="D84" i="69"/>
  <c r="I84" i="69" s="1"/>
  <c r="N214" i="65"/>
  <c r="O211" i="65" s="1"/>
  <c r="F245" i="65"/>
  <c r="F246" i="65" s="1"/>
  <c r="J245" i="65" l="1"/>
  <c r="J246" i="65"/>
  <c r="N246" i="65"/>
  <c r="N244" i="65" s="1"/>
  <c r="R246" i="65"/>
  <c r="R244" i="65" s="1"/>
  <c r="V246" i="65"/>
  <c r="V244" i="65" s="1"/>
  <c r="K246" i="65"/>
  <c r="K244" i="65" s="1"/>
  <c r="P246" i="65"/>
  <c r="P244" i="65" s="1"/>
  <c r="U246" i="65"/>
  <c r="U244" i="65" s="1"/>
  <c r="L246" i="65"/>
  <c r="L244" i="65" s="1"/>
  <c r="Q246" i="65"/>
  <c r="Q244" i="65" s="1"/>
  <c r="W246" i="65"/>
  <c r="W244" i="65" s="1"/>
  <c r="H246" i="65"/>
  <c r="H244" i="65" s="1"/>
  <c r="M246" i="65"/>
  <c r="M244" i="65" s="1"/>
  <c r="S246" i="65"/>
  <c r="S244" i="65" s="1"/>
  <c r="T246" i="65"/>
  <c r="T244" i="65" s="1"/>
  <c r="I246" i="65"/>
  <c r="I244" i="65" s="1"/>
  <c r="O246" i="65"/>
  <c r="O244" i="65" s="1"/>
  <c r="O214" i="65"/>
  <c r="P211" i="65" s="1"/>
  <c r="N215" i="65"/>
  <c r="D83" i="66" l="1"/>
  <c r="O215" i="65"/>
  <c r="P214" i="65"/>
  <c r="Q211" i="65" s="1"/>
  <c r="J244" i="65"/>
  <c r="F244" i="65" s="1"/>
  <c r="I20" i="65" s="1"/>
  <c r="J20" i="65" s="1"/>
  <c r="P215" i="65" l="1"/>
  <c r="Q214" i="65"/>
  <c r="R211" i="65" s="1"/>
  <c r="C86" i="71"/>
  <c r="D86" i="66"/>
  <c r="D83" i="69"/>
  <c r="I83" i="69" s="1"/>
  <c r="I83" i="66"/>
  <c r="C86" i="67"/>
  <c r="D86" i="69" l="1"/>
  <c r="I86" i="69" s="1"/>
  <c r="I86" i="66"/>
  <c r="C89" i="67"/>
  <c r="C89" i="71"/>
  <c r="Q215" i="65"/>
  <c r="R214" i="65"/>
  <c r="S211" i="65" s="1"/>
  <c r="R215" i="65" l="1"/>
  <c r="C94" i="71"/>
  <c r="C92" i="71"/>
  <c r="C92" i="67"/>
  <c r="C94" i="67"/>
  <c r="S214" i="65"/>
  <c r="T211" i="65" s="1"/>
  <c r="S215" i="65" l="1"/>
  <c r="T214" i="65"/>
  <c r="U211" i="65" s="1"/>
  <c r="T215" i="65" l="1"/>
  <c r="U214" i="65"/>
  <c r="V211" i="65" s="1"/>
  <c r="U215" i="65"/>
  <c r="V214" i="65" l="1"/>
  <c r="W211" i="65" s="1"/>
  <c r="V215" i="65" l="1"/>
  <c r="W214" i="65"/>
  <c r="W215" i="65"/>
  <c r="F215" i="65" l="1"/>
  <c r="I251" i="65" l="1"/>
  <c r="O280" i="65"/>
  <c r="N280" i="65"/>
  <c r="L280" i="65"/>
  <c r="P251" i="65"/>
  <c r="O251" i="65"/>
  <c r="N251" i="65"/>
  <c r="M251" i="65"/>
  <c r="L251" i="65"/>
  <c r="K251" i="65"/>
  <c r="J251" i="65"/>
  <c r="K280" i="65" l="1"/>
  <c r="M280" i="65"/>
  <c r="J280" i="65"/>
  <c r="H21" i="65"/>
  <c r="F251" i="65"/>
  <c r="P280" i="65"/>
  <c r="J259" i="65"/>
  <c r="P259" i="65" l="1"/>
  <c r="O259" i="65"/>
  <c r="I255" i="65"/>
  <c r="F255" i="65" s="1"/>
  <c r="N259" i="65"/>
  <c r="M259" i="65"/>
  <c r="L259" i="65"/>
  <c r="K259" i="65"/>
  <c r="F33" i="67"/>
  <c r="D136" i="67" l="1"/>
  <c r="E98" i="67"/>
  <c r="F136" i="67"/>
  <c r="F33" i="71"/>
  <c r="E136" i="67"/>
  <c r="I259" i="65" l="1"/>
  <c r="F98" i="71"/>
  <c r="D98" i="71"/>
  <c r="E98" i="71"/>
  <c r="I280" i="65" l="1"/>
  <c r="I261" i="65"/>
  <c r="F259" i="65"/>
  <c r="J260" i="65" l="1"/>
  <c r="L260" i="65"/>
  <c r="K260" i="65"/>
  <c r="K281" i="65"/>
  <c r="L282" i="65" s="1"/>
  <c r="L284" i="65" s="1"/>
  <c r="O281" i="65"/>
  <c r="P282" i="65" s="1"/>
  <c r="P284" i="65" s="1"/>
  <c r="L281" i="65"/>
  <c r="M282" i="65" s="1"/>
  <c r="M284" i="65" s="1"/>
  <c r="P281" i="65"/>
  <c r="M281" i="65"/>
  <c r="N282" i="65" s="1"/>
  <c r="N284" i="65" s="1"/>
  <c r="N281" i="65"/>
  <c r="O282" i="65" s="1"/>
  <c r="O284" i="65" s="1"/>
  <c r="I281" i="65"/>
  <c r="J282" i="65" s="1"/>
  <c r="J284" i="65" s="1"/>
  <c r="J281" i="65"/>
  <c r="K282" i="65" s="1"/>
  <c r="K284" i="65" s="1"/>
  <c r="N260" i="65"/>
  <c r="M260" i="65"/>
  <c r="J258" i="65"/>
  <c r="I262" i="65"/>
  <c r="J261" i="65" l="1"/>
  <c r="K258" i="65" s="1"/>
  <c r="F284" i="65"/>
  <c r="F286" i="65"/>
  <c r="F287" i="65" s="1"/>
  <c r="F252" i="65"/>
  <c r="J262" i="65" l="1"/>
  <c r="K261" i="65"/>
  <c r="L258" i="65" s="1"/>
  <c r="F292" i="65"/>
  <c r="F293" i="65" s="1"/>
  <c r="O260" i="65"/>
  <c r="F260" i="65" s="1"/>
  <c r="K262" i="65" l="1"/>
  <c r="L261" i="65"/>
  <c r="M258" i="65" s="1"/>
  <c r="F37" i="67"/>
  <c r="I293" i="65"/>
  <c r="I291" i="65" s="1"/>
  <c r="M293" i="65"/>
  <c r="M291" i="65" s="1"/>
  <c r="Q293" i="65"/>
  <c r="Q291" i="65" s="1"/>
  <c r="U293" i="65"/>
  <c r="U291" i="65" s="1"/>
  <c r="L293" i="65"/>
  <c r="L291" i="65" s="1"/>
  <c r="R293" i="65"/>
  <c r="R291" i="65" s="1"/>
  <c r="W293" i="65"/>
  <c r="W291" i="65" s="1"/>
  <c r="H293" i="65"/>
  <c r="H291" i="65" s="1"/>
  <c r="N293" i="65"/>
  <c r="N291" i="65" s="1"/>
  <c r="S293" i="65"/>
  <c r="S291" i="65" s="1"/>
  <c r="O293" i="65"/>
  <c r="O291" i="65" s="1"/>
  <c r="J292" i="65"/>
  <c r="P293" i="65"/>
  <c r="P291" i="65" s="1"/>
  <c r="J293" i="65"/>
  <c r="K293" i="65"/>
  <c r="K291" i="65" s="1"/>
  <c r="T293" i="65"/>
  <c r="T291" i="65" s="1"/>
  <c r="V293" i="65"/>
  <c r="V291" i="65" s="1"/>
  <c r="L262" i="65" l="1"/>
  <c r="J291" i="65"/>
  <c r="F291" i="65" s="1"/>
  <c r="I21" i="65" s="1"/>
  <c r="J21" i="65" s="1"/>
  <c r="E102" i="67"/>
  <c r="F37" i="71"/>
  <c r="M261" i="65"/>
  <c r="N258" i="65" s="1"/>
  <c r="M262" i="65" l="1"/>
  <c r="F35" i="67"/>
  <c r="N261" i="65"/>
  <c r="O258" i="65" s="1"/>
  <c r="N262" i="65" l="1"/>
  <c r="O261" i="65"/>
  <c r="P258" i="65" s="1"/>
  <c r="E100" i="67"/>
  <c r="E103" i="67" s="1"/>
  <c r="E108" i="67" s="1"/>
  <c r="D138" i="67"/>
  <c r="F35" i="71"/>
  <c r="F38" i="67"/>
  <c r="F138" i="67"/>
  <c r="C138" i="67"/>
  <c r="E138" i="67"/>
  <c r="F100" i="71" l="1"/>
  <c r="F38" i="71"/>
  <c r="D100" i="71"/>
  <c r="E100" i="71"/>
  <c r="C100" i="71"/>
  <c r="D142" i="67"/>
  <c r="D146" i="67"/>
  <c r="F142" i="67"/>
  <c r="F146" i="67"/>
  <c r="E142" i="67"/>
  <c r="E146" i="67"/>
  <c r="P261" i="65"/>
  <c r="Q258" i="65" s="1"/>
  <c r="C146" i="67"/>
  <c r="C142" i="67"/>
  <c r="O262" i="65"/>
  <c r="P262" i="65" l="1"/>
  <c r="Q261" i="65"/>
  <c r="R258" i="65" s="1"/>
  <c r="E104" i="71"/>
  <c r="E108" i="71"/>
  <c r="D104" i="71"/>
  <c r="D108" i="71"/>
  <c r="C104" i="71"/>
  <c r="C108" i="71"/>
  <c r="F104" i="71"/>
  <c r="F108" i="71"/>
  <c r="Q262" i="65" l="1"/>
  <c r="R261" i="65"/>
  <c r="S258" i="65" s="1"/>
  <c r="R262" i="65" l="1"/>
  <c r="S261" i="65"/>
  <c r="T258" i="65" s="1"/>
  <c r="T261" i="65" l="1"/>
  <c r="U258" i="65" s="1"/>
  <c r="S262" i="65"/>
  <c r="T262" i="65" l="1"/>
  <c r="U261" i="65"/>
  <c r="V258" i="65" s="1"/>
  <c r="V261" i="65" l="1"/>
  <c r="W258" i="65" s="1"/>
  <c r="U262" i="65"/>
  <c r="V262" i="65" l="1"/>
  <c r="W261" i="65"/>
  <c r="W262" i="65" s="1"/>
  <c r="F262" i="65" l="1"/>
  <c r="K139" i="65"/>
  <c r="K28" i="65" s="1"/>
  <c r="N110" i="65" l="1"/>
  <c r="N23" i="65" s="1"/>
  <c r="O139" i="65"/>
  <c r="O28" i="65" s="1"/>
  <c r="P110" i="65"/>
  <c r="P23" i="65" s="1"/>
  <c r="O110" i="65"/>
  <c r="O23" i="65" s="1"/>
  <c r="M110" i="65"/>
  <c r="M23" i="65" s="1"/>
  <c r="L110" i="65"/>
  <c r="L23" i="65" s="1"/>
  <c r="K110" i="65"/>
  <c r="K23" i="65" s="1"/>
  <c r="J110" i="65"/>
  <c r="J23" i="65" s="1"/>
  <c r="M139" i="65" l="1"/>
  <c r="M28" i="65" s="1"/>
  <c r="P139" i="65"/>
  <c r="P28" i="65" s="1"/>
  <c r="N139" i="65"/>
  <c r="N28" i="65" s="1"/>
  <c r="I110" i="65"/>
  <c r="L139" i="65"/>
  <c r="L28" i="65" s="1"/>
  <c r="J139" i="65"/>
  <c r="J28" i="65" s="1"/>
  <c r="P118" i="65"/>
  <c r="P25" i="65" s="1"/>
  <c r="M118" i="65" l="1"/>
  <c r="M25" i="65" s="1"/>
  <c r="O118" i="65"/>
  <c r="O25" i="65" s="1"/>
  <c r="N118" i="65"/>
  <c r="N25" i="65" s="1"/>
  <c r="L118" i="65"/>
  <c r="L25" i="65" s="1"/>
  <c r="H18" i="65"/>
  <c r="F110" i="65"/>
  <c r="I23" i="65"/>
  <c r="F23" i="65" s="1"/>
  <c r="K118" i="65"/>
  <c r="K25" i="65" s="1"/>
  <c r="J118" i="65"/>
  <c r="J25" i="65" s="1"/>
  <c r="I114" i="65" l="1"/>
  <c r="D31" i="66"/>
  <c r="D33" i="66" l="1"/>
  <c r="I118" i="65"/>
  <c r="I31" i="66"/>
  <c r="C42" i="71"/>
  <c r="C98" i="71" s="1"/>
  <c r="C42" i="67"/>
  <c r="D31" i="69"/>
  <c r="I31" i="69" s="1"/>
  <c r="I27" i="65"/>
  <c r="F27" i="65" s="1"/>
  <c r="F114" i="65"/>
  <c r="C98" i="67" l="1"/>
  <c r="C136" i="67"/>
  <c r="K18" i="59"/>
  <c r="K25" i="59" s="1"/>
  <c r="I25" i="65"/>
  <c r="F25" i="65" s="1"/>
  <c r="I120" i="65"/>
  <c r="F118" i="65"/>
  <c r="O18" i="59"/>
  <c r="O25" i="59" s="1"/>
  <c r="D23" i="67"/>
  <c r="E23" i="67" s="1"/>
  <c r="D23" i="71"/>
  <c r="E23" i="71" s="1"/>
  <c r="L18" i="59"/>
  <c r="L25" i="59" s="1"/>
  <c r="N18" i="59"/>
  <c r="N25" i="59" s="1"/>
  <c r="P18" i="59"/>
  <c r="P25" i="59" s="1"/>
  <c r="D34" i="66"/>
  <c r="C44" i="71"/>
  <c r="D33" i="69"/>
  <c r="I33" i="69" s="1"/>
  <c r="I33" i="66"/>
  <c r="M18" i="59"/>
  <c r="M25" i="59" s="1"/>
  <c r="J18" i="59"/>
  <c r="J25" i="59" s="1"/>
  <c r="I139" i="65"/>
  <c r="D35" i="66"/>
  <c r="J119" i="65" l="1"/>
  <c r="I35" i="66"/>
  <c r="D35" i="69"/>
  <c r="I35" i="69" s="1"/>
  <c r="M119" i="65"/>
  <c r="M32" i="65" s="1"/>
  <c r="I140" i="65"/>
  <c r="J141" i="65" s="1"/>
  <c r="J143" i="65" s="1"/>
  <c r="M140" i="65"/>
  <c r="N141" i="65" s="1"/>
  <c r="N143" i="65" s="1"/>
  <c r="J140" i="65"/>
  <c r="O140" i="65"/>
  <c r="P141" i="65" s="1"/>
  <c r="P143" i="65" s="1"/>
  <c r="L140" i="65"/>
  <c r="M141" i="65" s="1"/>
  <c r="M143" i="65" s="1"/>
  <c r="I28" i="65"/>
  <c r="F28" i="65" s="1"/>
  <c r="N140" i="65"/>
  <c r="O141" i="65" s="1"/>
  <c r="O143" i="65" s="1"/>
  <c r="P140" i="65"/>
  <c r="K140" i="65"/>
  <c r="L141" i="65" s="1"/>
  <c r="L143" i="65" s="1"/>
  <c r="I34" i="66"/>
  <c r="D34" i="69"/>
  <c r="I34" i="69" s="1"/>
  <c r="L119" i="65"/>
  <c r="L32" i="65" s="1"/>
  <c r="N119" i="65"/>
  <c r="N32" i="65" s="1"/>
  <c r="J117" i="65"/>
  <c r="I121" i="65"/>
  <c r="H48" i="65"/>
  <c r="D22" i="71"/>
  <c r="E22" i="71" s="1"/>
  <c r="D22" i="67"/>
  <c r="E22" i="67" s="1"/>
  <c r="K119" i="65"/>
  <c r="K32" i="65" s="1"/>
  <c r="I34" i="65" l="1"/>
  <c r="J120" i="65"/>
  <c r="K117" i="65" s="1"/>
  <c r="K141" i="65"/>
  <c r="K143" i="65" s="1"/>
  <c r="F143" i="65" s="1"/>
  <c r="F111" i="65"/>
  <c r="J32" i="65"/>
  <c r="K120" i="65" l="1"/>
  <c r="L117" i="65" s="1"/>
  <c r="H50" i="65"/>
  <c r="D21" i="67"/>
  <c r="D21" i="71"/>
  <c r="O119" i="65"/>
  <c r="F145" i="65"/>
  <c r="F146" i="65" s="1"/>
  <c r="J121" i="65"/>
  <c r="K121" i="65" l="1"/>
  <c r="K34" i="65" s="1"/>
  <c r="D38" i="66"/>
  <c r="C46" i="67" s="1"/>
  <c r="C102" i="67" s="1"/>
  <c r="U24" i="27"/>
  <c r="I24" i="27"/>
  <c r="O24" i="27"/>
  <c r="R24" i="27"/>
  <c r="F151" i="65"/>
  <c r="L120" i="65"/>
  <c r="M117" i="65" s="1"/>
  <c r="L24" i="27"/>
  <c r="P24" i="27"/>
  <c r="K24" i="27"/>
  <c r="N24" i="27"/>
  <c r="J34" i="65"/>
  <c r="O32" i="65"/>
  <c r="F32" i="65" s="1"/>
  <c r="F119" i="65"/>
  <c r="E21" i="71"/>
  <c r="D24" i="71"/>
  <c r="E24" i="71" s="1"/>
  <c r="T24" i="27"/>
  <c r="W24" i="27"/>
  <c r="J24" i="27"/>
  <c r="E21" i="67"/>
  <c r="D24" i="67"/>
  <c r="E24" i="67" s="1"/>
  <c r="M24" i="27"/>
  <c r="Q24" i="27"/>
  <c r="S24" i="27"/>
  <c r="V24" i="27"/>
  <c r="I38" i="66" l="1"/>
  <c r="D38" i="69"/>
  <c r="I38" i="69" s="1"/>
  <c r="L121" i="65"/>
  <c r="L34" i="65" s="1"/>
  <c r="C46" i="71"/>
  <c r="C47" i="71" s="1"/>
  <c r="C50" i="71" s="1"/>
  <c r="M120" i="65"/>
  <c r="N117" i="65" s="1"/>
  <c r="K152" i="65"/>
  <c r="K150" i="65" s="1"/>
  <c r="K38" i="65" s="1"/>
  <c r="K42" i="65" s="1"/>
  <c r="O152" i="65"/>
  <c r="O150" i="65" s="1"/>
  <c r="O38" i="65" s="1"/>
  <c r="O42" i="65" s="1"/>
  <c r="S152" i="65"/>
  <c r="S150" i="65" s="1"/>
  <c r="S38" i="65" s="1"/>
  <c r="S42" i="65" s="1"/>
  <c r="W152" i="65"/>
  <c r="W150" i="65" s="1"/>
  <c r="W38" i="65" s="1"/>
  <c r="W42" i="65" s="1"/>
  <c r="J151" i="65"/>
  <c r="L152" i="65"/>
  <c r="L150" i="65" s="1"/>
  <c r="L38" i="65" s="1"/>
  <c r="L42" i="65" s="1"/>
  <c r="Q152" i="65"/>
  <c r="Q150" i="65" s="1"/>
  <c r="Q38" i="65" s="1"/>
  <c r="Q42" i="65" s="1"/>
  <c r="V152" i="65"/>
  <c r="V150" i="65" s="1"/>
  <c r="V38" i="65" s="1"/>
  <c r="V42" i="65" s="1"/>
  <c r="I152" i="65"/>
  <c r="I150" i="65" s="1"/>
  <c r="I38" i="65" s="1"/>
  <c r="I42" i="65" s="1"/>
  <c r="P152" i="65"/>
  <c r="P150" i="65" s="1"/>
  <c r="P38" i="65" s="1"/>
  <c r="P42" i="65" s="1"/>
  <c r="J152" i="65"/>
  <c r="R152" i="65"/>
  <c r="R150" i="65" s="1"/>
  <c r="R38" i="65" s="1"/>
  <c r="R42" i="65" s="1"/>
  <c r="M152" i="65"/>
  <c r="M150" i="65" s="1"/>
  <c r="M38" i="65" s="1"/>
  <c r="M42" i="65" s="1"/>
  <c r="N152" i="65"/>
  <c r="N150" i="65" s="1"/>
  <c r="N38" i="65" s="1"/>
  <c r="N42" i="65" s="1"/>
  <c r="T152" i="65"/>
  <c r="T150" i="65" s="1"/>
  <c r="T38" i="65" s="1"/>
  <c r="T42" i="65" s="1"/>
  <c r="U152" i="65"/>
  <c r="U150" i="65" s="1"/>
  <c r="U38" i="65" s="1"/>
  <c r="U42" i="65" s="1"/>
  <c r="H152" i="65"/>
  <c r="H150" i="65" s="1"/>
  <c r="F152" i="65"/>
  <c r="C52" i="71"/>
  <c r="M121" i="65" l="1"/>
  <c r="M34" i="65" s="1"/>
  <c r="J150" i="65"/>
  <c r="J38" i="65" s="1"/>
  <c r="J42" i="65" s="1"/>
  <c r="I18" i="59"/>
  <c r="H38" i="65"/>
  <c r="N121" i="65"/>
  <c r="N120" i="65"/>
  <c r="O117" i="65" s="1"/>
  <c r="F150" i="65" l="1"/>
  <c r="I18" i="65" s="1"/>
  <c r="J18" i="65" s="1"/>
  <c r="N34" i="65"/>
  <c r="H42" i="65"/>
  <c r="F38" i="65"/>
  <c r="I25" i="59"/>
  <c r="F18" i="59"/>
  <c r="F22" i="59" s="1"/>
  <c r="O120" i="65"/>
  <c r="P117" i="65" s="1"/>
  <c r="O121" i="65" l="1"/>
  <c r="O34" i="65" s="1"/>
  <c r="M26" i="59"/>
  <c r="N26" i="59"/>
  <c r="J26" i="59"/>
  <c r="O26" i="59"/>
  <c r="L26" i="59"/>
  <c r="K26" i="59"/>
  <c r="P26" i="59"/>
  <c r="T35" i="27"/>
  <c r="T15" i="27"/>
  <c r="T34" i="27"/>
  <c r="I27" i="59"/>
  <c r="J24" i="59" s="1"/>
  <c r="J27" i="59" s="1"/>
  <c r="K24" i="59" s="1"/>
  <c r="V34" i="27"/>
  <c r="V15" i="27"/>
  <c r="V35" i="27"/>
  <c r="S15" i="27"/>
  <c r="S34" i="27"/>
  <c r="S35" i="27"/>
  <c r="U34" i="27"/>
  <c r="U35" i="27"/>
  <c r="U15" i="27"/>
  <c r="R35" i="27"/>
  <c r="R15" i="27"/>
  <c r="R34" i="27"/>
  <c r="W15" i="27"/>
  <c r="W34" i="27"/>
  <c r="W35" i="27"/>
  <c r="Q34" i="27"/>
  <c r="Q15" i="27"/>
  <c r="Q35" i="27"/>
  <c r="P120" i="65"/>
  <c r="Q117" i="65" s="1"/>
  <c r="K27" i="59" l="1"/>
  <c r="L24" i="59" s="1"/>
  <c r="L27" i="59" s="1"/>
  <c r="M24" i="59" s="1"/>
  <c r="M27" i="59" s="1"/>
  <c r="N24" i="59" s="1"/>
  <c r="N27" i="59" s="1"/>
  <c r="O24" i="59" s="1"/>
  <c r="O27" i="59" s="1"/>
  <c r="P24" i="59" s="1"/>
  <c r="P27" i="59" s="1"/>
  <c r="Q24" i="59" s="1"/>
  <c r="Q27" i="59" s="1"/>
  <c r="R24" i="59" s="1"/>
  <c r="R27" i="59" s="1"/>
  <c r="S24" i="59" s="1"/>
  <c r="S27" i="59" s="1"/>
  <c r="T24" i="59" s="1"/>
  <c r="T27" i="59" s="1"/>
  <c r="U24" i="59" s="1"/>
  <c r="U27" i="59" s="1"/>
  <c r="V24" i="59" s="1"/>
  <c r="V27" i="59" s="1"/>
  <c r="W24" i="59" s="1"/>
  <c r="W27" i="59" s="1"/>
  <c r="X24" i="59" s="1"/>
  <c r="X27" i="59" s="1"/>
  <c r="Y24" i="59" s="1"/>
  <c r="Y27" i="59" s="1"/>
  <c r="Z24" i="59" s="1"/>
  <c r="Z27" i="59" s="1"/>
  <c r="AA24" i="59" s="1"/>
  <c r="AA27" i="59" s="1"/>
  <c r="AB24" i="59" s="1"/>
  <c r="AB27" i="59" s="1"/>
  <c r="AC24" i="59" s="1"/>
  <c r="AC27" i="59" s="1"/>
  <c r="AD24" i="59" s="1"/>
  <c r="AD27" i="59" s="1"/>
  <c r="AE24" i="59" s="1"/>
  <c r="AE27" i="59" s="1"/>
  <c r="AF24" i="59" s="1"/>
  <c r="AF27" i="59" s="1"/>
  <c r="AG24" i="59" s="1"/>
  <c r="AG27" i="59" s="1"/>
  <c r="AH24" i="59" s="1"/>
  <c r="AH27" i="59" s="1"/>
  <c r="AI24" i="59" s="1"/>
  <c r="AI27" i="59" s="1"/>
  <c r="AJ24" i="59" s="1"/>
  <c r="AJ27" i="59" s="1"/>
  <c r="AK24" i="59" s="1"/>
  <c r="AK27" i="59" s="1"/>
  <c r="AL24" i="59" s="1"/>
  <c r="AL27" i="59" s="1"/>
  <c r="AM24" i="59" s="1"/>
  <c r="AM27" i="59" s="1"/>
  <c r="AN24" i="59" s="1"/>
  <c r="AN27" i="59" s="1"/>
  <c r="AO24" i="59" s="1"/>
  <c r="AO27" i="59" s="1"/>
  <c r="AP24" i="59" s="1"/>
  <c r="AP27" i="59" s="1"/>
  <c r="AQ24" i="59" s="1"/>
  <c r="AQ27" i="59" s="1"/>
  <c r="AR24" i="59" s="1"/>
  <c r="AR27" i="59" s="1"/>
  <c r="AS24" i="59" s="1"/>
  <c r="AS27" i="59" s="1"/>
  <c r="AT24" i="59" s="1"/>
  <c r="AT27" i="59" s="1"/>
  <c r="AU24" i="59" s="1"/>
  <c r="AU27" i="59" s="1"/>
  <c r="AV24" i="59" s="1"/>
  <c r="AV27" i="59" s="1"/>
  <c r="AW24" i="59" s="1"/>
  <c r="AW27" i="59" s="1"/>
  <c r="AX24" i="59" s="1"/>
  <c r="AX27" i="59" s="1"/>
  <c r="AY24" i="59" s="1"/>
  <c r="AY27" i="59" s="1"/>
  <c r="AZ24" i="59" s="1"/>
  <c r="AZ27" i="59" s="1"/>
  <c r="D37" i="66"/>
  <c r="T16" i="27"/>
  <c r="Q16" i="27"/>
  <c r="V16" i="27"/>
  <c r="L15" i="27"/>
  <c r="I34" i="27"/>
  <c r="I15" i="27"/>
  <c r="I35" i="27"/>
  <c r="Q120" i="65"/>
  <c r="R117" i="65" s="1"/>
  <c r="O15" i="27"/>
  <c r="N15" i="27"/>
  <c r="R16" i="27"/>
  <c r="U16" i="27"/>
  <c r="W16" i="27"/>
  <c r="P15" i="27"/>
  <c r="K15" i="27"/>
  <c r="P121" i="65"/>
  <c r="S16" i="27"/>
  <c r="M15" i="27"/>
  <c r="F26" i="59"/>
  <c r="R120" i="65" l="1"/>
  <c r="S117" i="65" s="1"/>
  <c r="H35" i="27"/>
  <c r="H15" i="27"/>
  <c r="H34" i="27"/>
  <c r="P34" i="65"/>
  <c r="W38" i="27"/>
  <c r="N16" i="27"/>
  <c r="N34" i="27"/>
  <c r="I16" i="27"/>
  <c r="Q38" i="27"/>
  <c r="D40" i="66"/>
  <c r="T38" i="27"/>
  <c r="K16" i="27"/>
  <c r="R38" i="27"/>
  <c r="O34" i="27"/>
  <c r="O16" i="27"/>
  <c r="I37" i="66"/>
  <c r="C44" i="67"/>
  <c r="D37" i="69"/>
  <c r="I37" i="69" s="1"/>
  <c r="M34" i="27"/>
  <c r="M16" i="27"/>
  <c r="S38" i="27"/>
  <c r="F15" i="27"/>
  <c r="P34" i="27"/>
  <c r="P16" i="27"/>
  <c r="U38" i="27"/>
  <c r="Q121" i="65"/>
  <c r="Q34" i="65" s="1"/>
  <c r="J15" i="27"/>
  <c r="L16" i="27"/>
  <c r="L34" i="27"/>
  <c r="V38" i="27"/>
  <c r="R121" i="65" l="1"/>
  <c r="R34" i="65" s="1"/>
  <c r="K34" i="27"/>
  <c r="F34" i="27" s="1"/>
  <c r="O38" i="27"/>
  <c r="I40" i="66"/>
  <c r="D40" i="69"/>
  <c r="I40" i="69" s="1"/>
  <c r="H16" i="27"/>
  <c r="J16" i="27"/>
  <c r="J34" i="27"/>
  <c r="F16" i="27"/>
  <c r="S120" i="65"/>
  <c r="T117" i="65" s="1"/>
  <c r="L38" i="27"/>
  <c r="I38" i="27"/>
  <c r="C47" i="67"/>
  <c r="C100" i="67"/>
  <c r="C103" i="67" s="1"/>
  <c r="C108" i="67" s="1"/>
  <c r="P38" i="27"/>
  <c r="M38" i="27"/>
  <c r="N38" i="27"/>
  <c r="D48" i="66" l="1"/>
  <c r="K38" i="27"/>
  <c r="F38" i="27" s="1"/>
  <c r="J38" i="27"/>
  <c r="H38" i="27"/>
  <c r="C52" i="67"/>
  <c r="C50" i="67"/>
  <c r="T120" i="65"/>
  <c r="U117" i="65" s="1"/>
  <c r="T121" i="65"/>
  <c r="T34" i="65" s="1"/>
  <c r="S121" i="65"/>
  <c r="S34" i="65" s="1"/>
  <c r="I48" i="66" l="1"/>
  <c r="D48" i="69"/>
  <c r="I48" i="69" s="1"/>
  <c r="D25" i="66"/>
  <c r="D71" i="66"/>
  <c r="D24" i="66"/>
  <c r="D70" i="66"/>
  <c r="D47" i="66"/>
  <c r="U120" i="65"/>
  <c r="V117" i="65" s="1"/>
  <c r="I24" i="66" l="1"/>
  <c r="D24" i="69"/>
  <c r="I24" i="69" s="1"/>
  <c r="I47" i="66"/>
  <c r="D47" i="69"/>
  <c r="I47" i="69" s="1"/>
  <c r="D94" i="69"/>
  <c r="I94" i="69" s="1"/>
  <c r="D94" i="66"/>
  <c r="I94" i="66" s="1"/>
  <c r="D93" i="66"/>
  <c r="I93" i="66" s="1"/>
  <c r="D93" i="69"/>
  <c r="I93" i="69" s="1"/>
  <c r="D71" i="69"/>
  <c r="I71" i="69" s="1"/>
  <c r="I71" i="66"/>
  <c r="D70" i="69"/>
  <c r="I70" i="69" s="1"/>
  <c r="I70" i="66"/>
  <c r="I25" i="66"/>
  <c r="D25" i="69"/>
  <c r="I25" i="69" s="1"/>
  <c r="U121" i="65"/>
  <c r="U34" i="65" s="1"/>
  <c r="V120" i="65"/>
  <c r="W117" i="65" s="1"/>
  <c r="V121" i="65" l="1"/>
  <c r="V34" i="65" s="1"/>
  <c r="W120" i="65"/>
  <c r="W121" i="65" s="1"/>
  <c r="W34" i="65" l="1"/>
  <c r="F34" i="65" s="1"/>
  <c r="F121" i="65"/>
  <c r="H37" i="27" l="1"/>
  <c r="H17" i="27"/>
  <c r="H19" i="27"/>
  <c r="H25" i="27" l="1"/>
  <c r="I17" i="27" l="1"/>
  <c r="I37" i="27"/>
  <c r="I19" i="27"/>
  <c r="I25" i="27" l="1"/>
  <c r="J25" i="27" l="1"/>
  <c r="J19" i="27"/>
  <c r="J17" i="27"/>
  <c r="J35" i="27" l="1"/>
  <c r="K19" i="27" l="1"/>
  <c r="K17" i="27"/>
  <c r="J36" i="27"/>
  <c r="J37" i="27"/>
  <c r="K25" i="27" l="1"/>
  <c r="K35" i="27" l="1"/>
  <c r="K36" i="27" l="1"/>
  <c r="K37" i="27"/>
  <c r="L17" i="27"/>
  <c r="L19" i="27"/>
  <c r="L25" i="27" l="1"/>
  <c r="L35" i="27" l="1"/>
  <c r="L37" i="27" l="1"/>
  <c r="L36" i="27"/>
  <c r="M17" i="27"/>
  <c r="M19" i="27"/>
  <c r="M25" i="27" l="1"/>
  <c r="N25" i="27" l="1"/>
  <c r="N17" i="27"/>
  <c r="N19" i="27"/>
  <c r="M35" i="27"/>
  <c r="M36" i="27" l="1"/>
  <c r="M37" i="27"/>
  <c r="N35" i="27" l="1"/>
  <c r="N36" i="27" l="1"/>
  <c r="O19" i="27"/>
  <c r="O17" i="27"/>
  <c r="N37" i="27"/>
  <c r="O25" i="27" l="1"/>
  <c r="O35" i="27" l="1"/>
  <c r="O36" i="27" l="1"/>
  <c r="F36" i="27" s="1"/>
  <c r="P19" i="27"/>
  <c r="P17" i="27"/>
  <c r="O37" i="27"/>
  <c r="P25" i="27" l="1"/>
  <c r="P37" i="27"/>
  <c r="P35" i="27" l="1"/>
  <c r="F35" i="27" s="1"/>
  <c r="W19" i="27"/>
  <c r="W17" i="27"/>
  <c r="Q25" i="27"/>
  <c r="Q17" i="27"/>
  <c r="Q37" i="27"/>
  <c r="Q19" i="27"/>
  <c r="W37" i="27" l="1"/>
  <c r="R17" i="27" l="1"/>
  <c r="R19" i="27"/>
  <c r="R25" i="27" l="1"/>
  <c r="R37" i="27"/>
  <c r="S19" i="27" l="1"/>
  <c r="S17" i="27"/>
  <c r="S25" i="27" l="1"/>
  <c r="S37" i="27"/>
  <c r="T25" i="27" l="1"/>
  <c r="T17" i="27"/>
  <c r="T19" i="27"/>
  <c r="T37" i="27" l="1"/>
  <c r="U17" i="27" l="1"/>
  <c r="U19" i="27"/>
  <c r="U25" i="27" l="1"/>
  <c r="U37" i="27"/>
  <c r="V17" i="27" l="1"/>
  <c r="F17" i="27" s="1"/>
  <c r="V37" i="27" l="1"/>
  <c r="F37" i="27" s="1"/>
  <c r="V25" i="27"/>
  <c r="V19" i="27"/>
  <c r="F19" i="27" s="1"/>
  <c r="W25" i="27" l="1"/>
  <c r="H31" i="59" l="1"/>
  <c r="I31" i="59"/>
  <c r="F31" i="59" s="1"/>
  <c r="J31" i="59"/>
  <c r="K31" i="59"/>
  <c r="L31" i="59"/>
  <c r="M31" i="59"/>
  <c r="N31" i="59"/>
  <c r="O31" i="59"/>
  <c r="P31" i="59"/>
  <c r="Q31" i="59"/>
  <c r="R31" i="59"/>
  <c r="S31" i="59"/>
  <c r="T31" i="59"/>
  <c r="U31" i="59"/>
  <c r="V31" i="59"/>
  <c r="W31" i="59"/>
  <c r="W23" i="27"/>
  <c r="I20" i="59"/>
  <c r="I30" i="59" s="1"/>
  <c r="I34" i="59" s="1"/>
  <c r="M20" i="59"/>
  <c r="M30" i="59" s="1"/>
  <c r="M34" i="59" s="1"/>
  <c r="Q20" i="59"/>
  <c r="Q30" i="59" s="1"/>
  <c r="Q34" i="59" s="1"/>
  <c r="U20" i="59"/>
  <c r="U30" i="59" s="1"/>
  <c r="U34" i="59" s="1"/>
  <c r="H23" i="27"/>
  <c r="I23" i="27"/>
  <c r="L23" i="27"/>
  <c r="M23" i="27"/>
  <c r="P23" i="27"/>
  <c r="Q23" i="27"/>
  <c r="T23" i="27"/>
  <c r="U23" i="27"/>
  <c r="J20" i="59"/>
  <c r="K20" i="59"/>
  <c r="N20" i="59"/>
  <c r="O20" i="59"/>
  <c r="R20" i="59"/>
  <c r="S20" i="59"/>
  <c r="V20" i="59"/>
  <c r="W20" i="59"/>
  <c r="M35" i="59" l="1"/>
  <c r="V30" i="59"/>
  <c r="V34" i="59" s="1"/>
  <c r="V35" i="59" s="1"/>
  <c r="N30" i="59"/>
  <c r="N34" i="59" s="1"/>
  <c r="N35" i="59" s="1"/>
  <c r="T20" i="59"/>
  <c r="P20" i="59"/>
  <c r="L20" i="59"/>
  <c r="H20" i="59"/>
  <c r="S30" i="59"/>
  <c r="S34" i="59" s="1"/>
  <c r="S35" i="59" s="1"/>
  <c r="K30" i="59"/>
  <c r="K34" i="59" s="1"/>
  <c r="K35" i="59" s="1"/>
  <c r="I35" i="59"/>
  <c r="R30" i="59"/>
  <c r="R34" i="59" s="1"/>
  <c r="R35" i="59" s="1"/>
  <c r="J30" i="59"/>
  <c r="J34" i="59" s="1"/>
  <c r="J35" i="59" s="1"/>
  <c r="V23" i="27"/>
  <c r="R23" i="27"/>
  <c r="N23" i="27"/>
  <c r="J23" i="27"/>
  <c r="U35" i="59"/>
  <c r="W30" i="59"/>
  <c r="W34" i="59" s="1"/>
  <c r="W35" i="59" s="1"/>
  <c r="O30" i="59"/>
  <c r="O34" i="59" s="1"/>
  <c r="O35" i="59" s="1"/>
  <c r="Q35" i="59"/>
  <c r="S23" i="27"/>
  <c r="O23" i="27"/>
  <c r="K23" i="27"/>
  <c r="T30" i="59" l="1"/>
  <c r="T34" i="59" s="1"/>
  <c r="T35" i="59" s="1"/>
  <c r="F20" i="59"/>
  <c r="H30" i="59"/>
  <c r="H34" i="59" s="1"/>
  <c r="F34" i="59" s="1"/>
  <c r="P30" i="59"/>
  <c r="P34" i="59" s="1"/>
  <c r="P35" i="59" s="1"/>
  <c r="L30" i="59"/>
  <c r="L34" i="59" s="1"/>
  <c r="L35" i="59" s="1"/>
  <c r="H35" i="59" l="1"/>
  <c r="F35" i="59" s="1"/>
</calcChain>
</file>

<file path=xl/comments1.xml><?xml version="1.0" encoding="utf-8"?>
<comments xmlns="http://schemas.openxmlformats.org/spreadsheetml/2006/main">
  <authors>
    <author>Aditi Bhattacharya</author>
  </authors>
  <commentList>
    <comment ref="F53" authorId="0" shapeId="0">
      <text>
        <r>
          <rPr>
            <b/>
            <sz val="9"/>
            <color indexed="81"/>
            <rFont val="Tahoma"/>
            <family val="2"/>
          </rPr>
          <t xml:space="preserve">Aditi Bhattacharya:
</t>
        </r>
        <r>
          <rPr>
            <sz val="9"/>
            <color indexed="81"/>
            <rFont val="Tahoma"/>
            <family val="2"/>
          </rPr>
          <t xml:space="preserve">discounted at ROE since WACC is skewed due to high grant +con.fin component
</t>
        </r>
      </text>
    </comment>
    <comment ref="E94" authorId="0" shapeId="0">
      <text>
        <r>
          <rPr>
            <b/>
            <sz val="9"/>
            <color indexed="81"/>
            <rFont val="Tahoma"/>
            <family val="2"/>
          </rPr>
          <t>Aditi Bhattacharya:</t>
        </r>
        <r>
          <rPr>
            <sz val="9"/>
            <color indexed="81"/>
            <rFont val="Tahoma"/>
            <family val="2"/>
          </rPr>
          <t xml:space="preserve">
Equity one period back to reflect upfront equity investment before grant disbursement</t>
        </r>
      </text>
    </comment>
  </commentList>
</comments>
</file>

<file path=xl/comments2.xml><?xml version="1.0" encoding="utf-8"?>
<comments xmlns="http://schemas.openxmlformats.org/spreadsheetml/2006/main">
  <authors>
    <author>Harsha Khubchandani</author>
  </authors>
  <commentList>
    <comment ref="D4" authorId="0" shapeId="0">
      <text>
        <r>
          <rPr>
            <b/>
            <sz val="9"/>
            <color indexed="81"/>
            <rFont val="Tahoma"/>
            <family val="2"/>
          </rPr>
          <t>Harsha Khubchandani:</t>
        </r>
        <r>
          <rPr>
            <sz val="9"/>
            <color indexed="81"/>
            <rFont val="Tahoma"/>
            <family val="2"/>
          </rPr>
          <t xml:space="preserve">
Break up not provided - Total INR 650 crores - much higher than actual collections f0r 13-14 which is 290.06 lakhs  (budgeted 850 lakhs)</t>
        </r>
      </text>
    </comment>
    <comment ref="E4" authorId="0" shapeId="0">
      <text>
        <r>
          <rPr>
            <b/>
            <sz val="9"/>
            <color indexed="81"/>
            <rFont val="Tahoma"/>
            <family val="2"/>
          </rPr>
          <t>Harsha Khubchandani:</t>
        </r>
        <r>
          <rPr>
            <sz val="9"/>
            <color indexed="81"/>
            <rFont val="Tahoma"/>
            <family val="2"/>
          </rPr>
          <t xml:space="preserve">
Actual receipts INR 36 lakhs in previous year</t>
        </r>
      </text>
    </comment>
    <comment ref="F4" authorId="0" shapeId="0">
      <text>
        <r>
          <rPr>
            <b/>
            <sz val="9"/>
            <color indexed="81"/>
            <rFont val="Tahoma"/>
            <family val="2"/>
          </rPr>
          <t>Harsha Khubchandani:</t>
        </r>
        <r>
          <rPr>
            <sz val="9"/>
            <color indexed="81"/>
            <rFont val="Tahoma"/>
            <family val="2"/>
          </rPr>
          <t xml:space="preserve">
Actual collected in 2013-14 1,502,598 (budgeted 4,600,000)
</t>
        </r>
      </text>
    </comment>
    <comment ref="D5" authorId="0" shapeId="0">
      <text>
        <r>
          <rPr>
            <b/>
            <sz val="9"/>
            <color indexed="81"/>
            <rFont val="Tahoma"/>
            <family val="2"/>
          </rPr>
          <t>Harsha Khubchandani:</t>
        </r>
        <r>
          <rPr>
            <sz val="9"/>
            <color indexed="81"/>
            <rFont val="Tahoma"/>
            <family val="2"/>
          </rPr>
          <t xml:space="preserve">
150 lakhs in 2013-14 estimates - actuals not provided so possibly not received or received at the end of the year</t>
        </r>
      </text>
    </comment>
    <comment ref="E5" authorId="0" shapeId="0">
      <text>
        <r>
          <rPr>
            <b/>
            <sz val="9"/>
            <color indexed="81"/>
            <rFont val="Tahoma"/>
            <family val="2"/>
          </rPr>
          <t>Harsha Khubchandani:</t>
        </r>
        <r>
          <rPr>
            <sz val="9"/>
            <color indexed="81"/>
            <rFont val="Tahoma"/>
            <family val="2"/>
          </rPr>
          <t xml:space="preserve">
Actuals not provided so probably not received</t>
        </r>
      </text>
    </comment>
    <comment ref="D8" authorId="0" shapeId="0">
      <text>
        <r>
          <rPr>
            <b/>
            <sz val="9"/>
            <color indexed="81"/>
            <rFont val="Tahoma"/>
            <family val="2"/>
          </rPr>
          <t>Harsha Khubchandani:</t>
        </r>
        <r>
          <rPr>
            <sz val="9"/>
            <color indexed="81"/>
            <rFont val="Tahoma"/>
            <family val="2"/>
          </rPr>
          <t xml:space="preserve">
13-14 actuals at 348.33 (budgeted 200.00)</t>
        </r>
      </text>
    </comment>
    <comment ref="G8" authorId="0" shapeId="0">
      <text>
        <r>
          <rPr>
            <b/>
            <sz val="9"/>
            <color indexed="81"/>
            <rFont val="Tahoma"/>
            <family val="2"/>
          </rPr>
          <t>Harsha Khubchandani:</t>
        </r>
        <r>
          <rPr>
            <sz val="9"/>
            <color indexed="81"/>
            <rFont val="Tahoma"/>
            <family val="2"/>
          </rPr>
          <t xml:space="preserve">
Actuals of 89,84,627 in 2013-14</t>
        </r>
      </text>
    </comment>
    <comment ref="D9" authorId="0" shapeId="0">
      <text>
        <r>
          <rPr>
            <b/>
            <sz val="9"/>
            <color indexed="81"/>
            <rFont val="Tahoma"/>
            <family val="2"/>
          </rPr>
          <t>Harsha Khubchandani:</t>
        </r>
        <r>
          <rPr>
            <sz val="9"/>
            <color indexed="81"/>
            <rFont val="Tahoma"/>
            <family val="2"/>
          </rPr>
          <t xml:space="preserve">
budgeted but not spent for 2013-14 - probably coz not received</t>
        </r>
      </text>
    </comment>
    <comment ref="F9" authorId="0" shapeId="0">
      <text>
        <r>
          <rPr>
            <b/>
            <sz val="9"/>
            <color indexed="81"/>
            <rFont val="Tahoma"/>
            <family val="2"/>
          </rPr>
          <t>Harsha Khubchandani:</t>
        </r>
        <r>
          <rPr>
            <sz val="9"/>
            <color indexed="81"/>
            <rFont val="Tahoma"/>
            <family val="2"/>
          </rPr>
          <t xml:space="preserve">
NMR of 5.4 lakhs?
Previous expenditure - 65.6 lakhs (budget 1.24 crores)
</t>
        </r>
      </text>
    </comment>
    <comment ref="G9" authorId="0" shapeId="0">
      <text>
        <r>
          <rPr>
            <b/>
            <sz val="9"/>
            <color indexed="81"/>
            <rFont val="Tahoma"/>
            <family val="2"/>
          </rPr>
          <t>Harsha Khubchandani:</t>
        </r>
        <r>
          <rPr>
            <sz val="9"/>
            <color indexed="81"/>
            <rFont val="Tahoma"/>
            <family val="2"/>
          </rPr>
          <t xml:space="preserve">
Purchase of ladder truck for street lighting work</t>
        </r>
      </text>
    </comment>
    <comment ref="E10" authorId="0" shapeId="0">
      <text>
        <r>
          <rPr>
            <b/>
            <sz val="9"/>
            <color indexed="81"/>
            <rFont val="Tahoma"/>
            <family val="2"/>
          </rPr>
          <t>Harsha Khubchandani:</t>
        </r>
        <r>
          <rPr>
            <sz val="9"/>
            <color indexed="81"/>
            <rFont val="Tahoma"/>
            <family val="2"/>
          </rPr>
          <t xml:space="preserve">
PBI for lighting and other charges - 20 lakhs in previous year</t>
        </r>
      </text>
    </comment>
    <comment ref="G10" authorId="0" shapeId="0">
      <text>
        <r>
          <rPr>
            <b/>
            <sz val="9"/>
            <color indexed="81"/>
            <rFont val="Tahoma"/>
            <family val="2"/>
          </rPr>
          <t>Harsha Khubchandani:</t>
        </r>
        <r>
          <rPr>
            <sz val="9"/>
            <color indexed="81"/>
            <rFont val="Tahoma"/>
            <family val="2"/>
          </rPr>
          <t xml:space="preserve">
Part for street lighting - spend in 2013-14 was 1.9 crores against budget of 50L</t>
        </r>
      </text>
    </comment>
    <comment ref="D20" authorId="0" shapeId="0">
      <text>
        <r>
          <rPr>
            <b/>
            <sz val="9"/>
            <color indexed="81"/>
            <rFont val="Tahoma"/>
            <family val="2"/>
          </rPr>
          <t>Harsha Khubchandani:</t>
        </r>
        <r>
          <rPr>
            <sz val="9"/>
            <color indexed="81"/>
            <rFont val="Tahoma"/>
            <family val="2"/>
          </rPr>
          <t xml:space="preserve">
Break up between energy charges, fixed charges, electricity duty not provided
April - March 14</t>
        </r>
      </text>
    </comment>
    <comment ref="E20" authorId="0" shapeId="0">
      <text>
        <r>
          <rPr>
            <b/>
            <sz val="9"/>
            <color indexed="81"/>
            <rFont val="Tahoma"/>
            <family val="2"/>
          </rPr>
          <t>Harsha Khubchandani:</t>
        </r>
        <r>
          <rPr>
            <sz val="9"/>
            <color indexed="81"/>
            <rFont val="Tahoma"/>
            <family val="2"/>
          </rPr>
          <t xml:space="preserve">
Jan - Sep 13 available (May missing - prorated to 12 months)</t>
        </r>
      </text>
    </comment>
    <comment ref="F20" authorId="0" shapeId="0">
      <text>
        <r>
          <rPr>
            <b/>
            <sz val="9"/>
            <color indexed="81"/>
            <rFont val="Tahoma"/>
            <family val="2"/>
          </rPr>
          <t>Harsha Khubchandani:</t>
        </r>
        <r>
          <rPr>
            <sz val="9"/>
            <color indexed="81"/>
            <rFont val="Tahoma"/>
            <family val="2"/>
          </rPr>
          <t xml:space="preserve">
Jul-jun 14</t>
        </r>
      </text>
    </comment>
    <comment ref="G20" authorId="0" shapeId="0">
      <text>
        <r>
          <rPr>
            <b/>
            <sz val="9"/>
            <color indexed="81"/>
            <rFont val="Tahoma"/>
            <family val="2"/>
          </rPr>
          <t>Harsha Khubchandani:</t>
        </r>
        <r>
          <rPr>
            <sz val="9"/>
            <color indexed="81"/>
            <rFont val="Tahoma"/>
            <family val="2"/>
          </rPr>
          <t xml:space="preserve">
Sep - August 14</t>
        </r>
      </text>
    </comment>
  </commentList>
</comments>
</file>

<file path=xl/sharedStrings.xml><?xml version="1.0" encoding="utf-8"?>
<sst xmlns="http://schemas.openxmlformats.org/spreadsheetml/2006/main" count="1171" uniqueCount="381">
  <si>
    <t>Equity</t>
  </si>
  <si>
    <t>Financial Year Ending</t>
  </si>
  <si>
    <t>Period Beginning</t>
  </si>
  <si>
    <t>Period ending</t>
  </si>
  <si>
    <t>Operating Profit/EBITDA</t>
  </si>
  <si>
    <t>Retained Earning</t>
  </si>
  <si>
    <t>Ending Loan Balance</t>
  </si>
  <si>
    <t>Period Ending</t>
  </si>
  <si>
    <t>Plus:</t>
  </si>
  <si>
    <t>Drawdowns</t>
  </si>
  <si>
    <t>Less:</t>
  </si>
  <si>
    <t>Opening Balance</t>
  </si>
  <si>
    <t>Debt to Net Worth</t>
  </si>
  <si>
    <t>Current Ratio</t>
  </si>
  <si>
    <t>EBITDA Margin</t>
  </si>
  <si>
    <t>PAT Margin</t>
  </si>
  <si>
    <t>Return on Fixed Asset</t>
  </si>
  <si>
    <t>Return on Equity</t>
  </si>
  <si>
    <t>Years to 1st Opn Pd. from PV Date (365 day basis)</t>
  </si>
  <si>
    <t>Interest Payments</t>
  </si>
  <si>
    <t>Year of operations</t>
  </si>
  <si>
    <t>Days in period</t>
  </si>
  <si>
    <t>Escalation of base Life Cycle Costs</t>
  </si>
  <si>
    <t>End</t>
  </si>
  <si>
    <t>Start</t>
  </si>
  <si>
    <t>Construction</t>
  </si>
  <si>
    <t>Concession Period</t>
  </si>
  <si>
    <t>Construction Period</t>
  </si>
  <si>
    <t>Revenue</t>
  </si>
  <si>
    <t>Total Project Cost</t>
  </si>
  <si>
    <t>Drawdown Months</t>
  </si>
  <si>
    <t>Debt Drawdown Begins</t>
  </si>
  <si>
    <t>Debt Drawdown Ends</t>
  </si>
  <si>
    <t>Principal Moratorium Begins</t>
  </si>
  <si>
    <t>Moratorium Months</t>
  </si>
  <si>
    <t>Principal Moratorium Ends</t>
  </si>
  <si>
    <t>Principal Repayment Begins</t>
  </si>
  <si>
    <t>Repayment Months</t>
  </si>
  <si>
    <t>Principal Repayment Ends</t>
  </si>
  <si>
    <t>Ending Balance</t>
  </si>
  <si>
    <t>Closing Balance</t>
  </si>
  <si>
    <t>Year of Operations</t>
  </si>
  <si>
    <t>Year of Construction</t>
  </si>
  <si>
    <t>Debt Service</t>
  </si>
  <si>
    <t>Commercial Debt</t>
  </si>
  <si>
    <t>Annuity</t>
  </si>
  <si>
    <t>Operations Flag</t>
  </si>
  <si>
    <t>Total</t>
  </si>
  <si>
    <t>Base Year Annual O&amp;M</t>
  </si>
  <si>
    <t>DSCR</t>
  </si>
  <si>
    <t>Forward DSCR</t>
  </si>
  <si>
    <t>RoE (Pre-tax)</t>
  </si>
  <si>
    <t>Duration of Construction</t>
  </si>
  <si>
    <t>Duration of Operations</t>
  </si>
  <si>
    <t>CADS</t>
  </si>
  <si>
    <t>Ending cash balance</t>
  </si>
  <si>
    <t>Annual DSCR</t>
  </si>
  <si>
    <t>Debt Equity Ratio</t>
  </si>
  <si>
    <t>Return on Total Cap Employ</t>
  </si>
  <si>
    <t>Operating Metrics</t>
  </si>
  <si>
    <t>Fixed Asset (Net Block)</t>
  </si>
  <si>
    <t>Ratios</t>
  </si>
  <si>
    <t>Profit after Tax (PAT)</t>
  </si>
  <si>
    <t>average</t>
  </si>
  <si>
    <t>Key Financial and Accounting Assumptions considered in the Financial Model</t>
  </si>
  <si>
    <t>No changes to be made to assumptions except in cells with blue font color.</t>
  </si>
  <si>
    <t>How to use the Financial Model?</t>
  </si>
  <si>
    <t>Color code - cells</t>
  </si>
  <si>
    <t>Convention</t>
  </si>
  <si>
    <t>Inflation</t>
  </si>
  <si>
    <t xml:space="preserve">figures in USD millions </t>
  </si>
  <si>
    <t>INR/USD conversion</t>
  </si>
  <si>
    <t>Inputs</t>
  </si>
  <si>
    <t>Total Capex</t>
  </si>
  <si>
    <t>Estimates of Capital Cost provided by Technical Consultants (Tab: Project Inputs)</t>
  </si>
  <si>
    <t>Model based on Revenue Recovery on Fixed ROE as per Regulatory Mechanism (Tab: Revenue Requirement)</t>
  </si>
  <si>
    <t>Assumptions on Duration for Financial Closure and Construction Period based on provisions in Standard Bid Documents notified for the MoP Model</t>
  </si>
  <si>
    <t>Applicable Tax Rate</t>
  </si>
  <si>
    <t>Discount  Date Begins</t>
  </si>
  <si>
    <t>Principal Repayments</t>
  </si>
  <si>
    <t>Cumulative Equity Invested</t>
  </si>
  <si>
    <t>Dashboard has all the Key Input and Outputs</t>
  </si>
  <si>
    <t>Input from Dashboard</t>
  </si>
  <si>
    <t>Formulae</t>
  </si>
  <si>
    <t>Under this model:</t>
  </si>
  <si>
    <t>O&amp;M and Assumptions on Financing based on Normative Parameters as per CERC Tariff Order dated February 21, 2014</t>
  </si>
  <si>
    <t>Cost Recovery is provided for the following categories based on normative parameters</t>
  </si>
  <si>
    <t>Berhampur</t>
  </si>
  <si>
    <t>LED90</t>
  </si>
  <si>
    <t>LED45</t>
  </si>
  <si>
    <t>Capex</t>
  </si>
  <si>
    <t>Feeder Panel</t>
  </si>
  <si>
    <t>Earthing</t>
  </si>
  <si>
    <t>Outreach Arm</t>
  </si>
  <si>
    <t>Timer</t>
  </si>
  <si>
    <t>Hydraulic Lift</t>
  </si>
  <si>
    <t>Cuttack</t>
  </si>
  <si>
    <t>Sambalpur</t>
  </si>
  <si>
    <t>Rourkela</t>
  </si>
  <si>
    <t>INR lakhs</t>
  </si>
  <si>
    <t>Reconductoring</t>
  </si>
  <si>
    <t>Bhubaneswar</t>
  </si>
  <si>
    <t>Concessional Finance</t>
  </si>
  <si>
    <t>Concessional Debt</t>
  </si>
  <si>
    <t xml:space="preserve">Principal Repayments </t>
  </si>
  <si>
    <t>Total Concessional finance drawdown for all cities</t>
  </si>
  <si>
    <t>Total Commercial debt drawdown for all cities</t>
  </si>
  <si>
    <t>P-SPL</t>
  </si>
  <si>
    <t xml:space="preserve">Commercial Debt </t>
  </si>
  <si>
    <t xml:space="preserve">Concessional Debt </t>
  </si>
  <si>
    <t>Principal Repayment</t>
  </si>
  <si>
    <t>Total Annuity Requirement</t>
  </si>
  <si>
    <t>Components of Annuity</t>
  </si>
  <si>
    <t>Interest on Debt</t>
  </si>
  <si>
    <t>Net Equity Invested</t>
  </si>
  <si>
    <t xml:space="preserve">Discount Factor </t>
  </si>
  <si>
    <t>Total Equity for all cities</t>
  </si>
  <si>
    <t>Total Grant downdown for all cities</t>
  </si>
  <si>
    <t>Total Capex for all cities</t>
  </si>
  <si>
    <t>Capex Spend</t>
  </si>
  <si>
    <t>Capex Incurred</t>
  </si>
  <si>
    <t>Grant Disbursement</t>
  </si>
  <si>
    <t>Grant funding</t>
  </si>
  <si>
    <t>OUIDF Grant</t>
  </si>
  <si>
    <t>Total Concessional finance repayment for all cities</t>
  </si>
  <si>
    <t>Total Commercial debt repayment for all cities</t>
  </si>
  <si>
    <t>Total DSRA investment/ (withdrawal) for all cities</t>
  </si>
  <si>
    <t>INR per unit</t>
  </si>
  <si>
    <t>Poles</t>
  </si>
  <si>
    <t>INR</t>
  </si>
  <si>
    <t>Outreach arm</t>
  </si>
  <si>
    <t>Balance</t>
  </si>
  <si>
    <t>LED 25</t>
  </si>
  <si>
    <t>INR per pole</t>
  </si>
  <si>
    <t>Software-Asset Management+Predictive Maintenance</t>
  </si>
  <si>
    <t>Base + Automation</t>
  </si>
  <si>
    <t>Number of Retrofits</t>
  </si>
  <si>
    <t>Scenario Chosen</t>
  </si>
  <si>
    <t>Equity by SPV</t>
  </si>
  <si>
    <t>Capex Raised</t>
  </si>
  <si>
    <t>Escalation of Tariff</t>
  </si>
  <si>
    <t>IFC is assisting the Government of Odisha in structuring a 5 city street lighting project in the cities of Berhampur, Cuttack, Rourkela, Sambalpur and Bhubaneswar</t>
  </si>
  <si>
    <t>For the cities of Berhampur, Cuttack, Rourkela and Sambalpur, the scope of work includes largely retrofitting LED technology with specified infrastructure improvements. For Bhubaneswar, the scope of work is for greenfield streetlighting infrastructure</t>
  </si>
  <si>
    <t>Developer builds, owns, operates and maintains the system for a concession period of 7 years</t>
  </si>
  <si>
    <t>Revenues for the Project are in form of of fixed Annuity Payment for each city</t>
  </si>
  <si>
    <t>In order to make the Project affordable for each city municipality, the Government is providing for Capital grant upto 25% of Capex and Concessional Finance option for upto 25% of Capex. Disbursement of grant will be upon commissioning of the Project</t>
  </si>
  <si>
    <t>Highlighted</t>
  </si>
  <si>
    <t>About the Project</t>
  </si>
  <si>
    <t>Disbursement of Annuity</t>
  </si>
  <si>
    <t>Capex Share of Annuity</t>
  </si>
  <si>
    <t>Opex Share of Annuity</t>
  </si>
  <si>
    <t>Escalation of O&amp;M - Actual Incurred</t>
  </si>
  <si>
    <t>Upfront Capex Annuity paid</t>
  </si>
  <si>
    <t>Upfront Annuity Payment</t>
  </si>
  <si>
    <t>Escalation of O&amp;M - Provided For</t>
  </si>
  <si>
    <t>O&amp;M Costs Incurred</t>
  </si>
  <si>
    <t xml:space="preserve">O&amp;M Incurred </t>
  </si>
  <si>
    <t>O&amp;M Incurred for all cities</t>
  </si>
  <si>
    <t>Annuity - Capex Share for all cities</t>
  </si>
  <si>
    <t>Annuity - Opex Share for all cities</t>
  </si>
  <si>
    <t>Upfront Annuity paid in Year</t>
  </si>
  <si>
    <t>Total Annuity</t>
  </si>
  <si>
    <t>INR Lakhs unless specified</t>
  </si>
  <si>
    <t>Levelized Annuity</t>
  </si>
  <si>
    <t>Annuity for Concession Period</t>
  </si>
  <si>
    <t>Levelized Annuity per year</t>
  </si>
  <si>
    <t>Units</t>
  </si>
  <si>
    <t>USD</t>
  </si>
  <si>
    <t>Annuity is arrived under a Cost recovery model for recovery of investment and operating costs and provides for a specified Return on Equity for the Developer</t>
  </si>
  <si>
    <t>EESL Dividend Share from SPV</t>
  </si>
  <si>
    <t>EESL financing Terms</t>
  </si>
  <si>
    <t>Debt</t>
  </si>
  <si>
    <t>Pre Tax EESL Cost of Equity</t>
  </si>
  <si>
    <t>EESL Investment in SPV</t>
  </si>
  <si>
    <t>IRR to EESL Shareholders</t>
  </si>
  <si>
    <t>EESL Equity</t>
  </si>
  <si>
    <t>Annual Recovery of Balance Capital</t>
  </si>
  <si>
    <t>Net EESL Equity Investment</t>
  </si>
  <si>
    <t>Pre-approved Equity Participation in the SPV by Energy Efficiency Services Ltd, a Govt of India undertaking. EESL will contribute 26% minority stake equity in the SPV and will have corresponding share in dividends of the SPV. This will be in order to compensate EESL for underwriting the ULB's payments to the SPV (As part of the risk-sharing structure, EESL will be assuming upto 6 months payment risk)</t>
  </si>
  <si>
    <t>Base Case for Scope of work is defined as retrofitting lamps with LED along with replacement of outreach arm, installation of timer and miscellaneous works</t>
  </si>
  <si>
    <t>Project Name:</t>
  </si>
  <si>
    <t>File Name:</t>
  </si>
  <si>
    <t>Submission Date:</t>
  </si>
  <si>
    <t>Client:</t>
  </si>
  <si>
    <t>Author:</t>
  </si>
  <si>
    <t>IFC - Aditi Bhattacharya</t>
  </si>
  <si>
    <t>Model Reviewer:</t>
  </si>
  <si>
    <t>Odisha PSL Project (600371)</t>
  </si>
  <si>
    <t>Housing and Urban Development Dept, Govt of Odisha</t>
  </si>
  <si>
    <t>Ferran Vila Planas</t>
  </si>
  <si>
    <t>Grant Share for EESL end of operations period</t>
  </si>
  <si>
    <t>EESL Equity Share in SPV</t>
  </si>
  <si>
    <t>Grant Share for EESl Shareholders</t>
  </si>
  <si>
    <t>Required Dividend Share for EESL Shareholders</t>
  </si>
  <si>
    <t>Split of Dividend</t>
  </si>
  <si>
    <t>Dividend disbursed to Shareholder</t>
  </si>
  <si>
    <t>Dividend for corporate debt repayments</t>
  </si>
  <si>
    <t>Levelized O&amp;M</t>
  </si>
  <si>
    <t>Any other street lighting related expenditure</t>
  </si>
  <si>
    <t>WACC</t>
  </si>
  <si>
    <t>Int Rate/ ROE</t>
  </si>
  <si>
    <t>Capital Share</t>
  </si>
  <si>
    <t>Total Interest Repayment for all cities</t>
  </si>
  <si>
    <t>Discounted at ROE</t>
  </si>
  <si>
    <t>Sculpted Annuity</t>
  </si>
  <si>
    <t>Capex Share</t>
  </si>
  <si>
    <t>Opex Share</t>
  </si>
  <si>
    <t>Odisha_PSL_Mar18_Audit Submission_2</t>
  </si>
  <si>
    <t>P.A Annuity</t>
  </si>
  <si>
    <t>Affordability Analysis</t>
  </si>
  <si>
    <t>INR Million</t>
  </si>
  <si>
    <t>Before Project (2014-15 budget estimates)</t>
  </si>
  <si>
    <t>Lighting tax</t>
  </si>
  <si>
    <t>Street Lighting grant (performance based incentives)</t>
  </si>
  <si>
    <t>Total (to be considered towards project)</t>
  </si>
  <si>
    <t>Electrical installation &amp; maintenance /provision of street light</t>
  </si>
  <si>
    <t xml:space="preserve">Street Light grant </t>
  </si>
  <si>
    <t>Total (to be considered)</t>
  </si>
  <si>
    <t>After Project</t>
  </si>
  <si>
    <t>Notes</t>
  </si>
  <si>
    <t>Cuttack revenues for 2014-15 much higher than 13-14 actuals</t>
  </si>
  <si>
    <t>2013 -14 figures are 9 months for all except Sambalpur</t>
  </si>
  <si>
    <t>Energy consumption (from budget)</t>
  </si>
  <si>
    <t>Energy consumption (from bills)</t>
  </si>
  <si>
    <t>Components of Annuity for Private Operator</t>
  </si>
  <si>
    <t>Hydraulic Ladder</t>
  </si>
  <si>
    <t>Capital Grant</t>
  </si>
  <si>
    <t>Annuity per year</t>
  </si>
  <si>
    <t>Energy Savings p.a (M.Us)</t>
  </si>
  <si>
    <t>Energy Bill ( Actual )</t>
  </si>
  <si>
    <t>Energy bill ( Notional )</t>
  </si>
  <si>
    <t>Energy bill ( Post Project )</t>
  </si>
  <si>
    <t>figures in INR lakhs</t>
  </si>
  <si>
    <t>Total Yr 1 Spend (Annuity+Debt Service+Energy)</t>
  </si>
  <si>
    <t>Base + Earthing</t>
  </si>
  <si>
    <t>Base +Auto+Earthing</t>
  </si>
  <si>
    <t>Total Savings Yr1 (Actual Basis)</t>
  </si>
  <si>
    <t>Total Savings Yr1 (Notional Basis)</t>
  </si>
  <si>
    <t>Base+Auto+Earthing+Poles</t>
  </si>
  <si>
    <t>Yr 1 Debt Service</t>
  </si>
  <si>
    <t>BBSR case</t>
  </si>
  <si>
    <t>Recommended case</t>
  </si>
  <si>
    <t>Current O&amp;M spend</t>
  </si>
  <si>
    <t>Current O&amp;M Spend</t>
  </si>
  <si>
    <t xml:space="preserve"> Capital Expenditure </t>
  </si>
  <si>
    <t xml:space="preserve"> INR /Unit </t>
  </si>
  <si>
    <t xml:space="preserve"> USD Mn /Unit</t>
  </si>
  <si>
    <t>LED 120</t>
  </si>
  <si>
    <t>LED 90</t>
  </si>
  <si>
    <t>LED 70</t>
  </si>
  <si>
    <t>LED 45</t>
  </si>
  <si>
    <t>Asset Marking</t>
  </si>
  <si>
    <t>Control Centre</t>
  </si>
  <si>
    <t xml:space="preserve"> Means of Finance </t>
  </si>
  <si>
    <t xml:space="preserve">(After Considering Capex escalation) </t>
  </si>
  <si>
    <t xml:space="preserve"> % </t>
  </si>
  <si>
    <t xml:space="preserve"> USD Mn </t>
  </si>
  <si>
    <t>OUIDF Debt</t>
  </si>
  <si>
    <t>Total Funding</t>
  </si>
  <si>
    <t>OUIDF Terms</t>
  </si>
  <si>
    <t>Interest Rate (p.a.)</t>
  </si>
  <si>
    <t>Total Tenor (Yrs)</t>
  </si>
  <si>
    <t>Moratorium (Yrs)</t>
  </si>
  <si>
    <t>Case I</t>
  </si>
  <si>
    <t>Case II</t>
  </si>
  <si>
    <t>Case III</t>
  </si>
  <si>
    <t>Case IV</t>
  </si>
  <si>
    <t>Project Scope</t>
  </si>
  <si>
    <t>Capital Expenditure</t>
  </si>
  <si>
    <t>Post project energy bill (Year 1)</t>
  </si>
  <si>
    <t>Debt service (Year 1)</t>
  </si>
  <si>
    <t>POST PROJECT SPEND (YEAR 1)</t>
  </si>
  <si>
    <t>Annual operational expenditure (Budget 2015)</t>
  </si>
  <si>
    <t>Annual energy bill (Actual)</t>
  </si>
  <si>
    <t>CASH SAVINGS /(LOSS) (Actual)</t>
  </si>
  <si>
    <t>Annual Energy Bill (Notional)</t>
  </si>
  <si>
    <t>NOTIONAL SAVINGS /(LOSS)</t>
  </si>
  <si>
    <t>SPV</t>
  </si>
  <si>
    <t>Equity IRR</t>
  </si>
  <si>
    <t>EESL</t>
  </si>
  <si>
    <t>Implementation Partner</t>
  </si>
  <si>
    <t>Implementation Partner/ EESL</t>
  </si>
  <si>
    <t>INR Lakhs</t>
  </si>
  <si>
    <t>km</t>
  </si>
  <si>
    <t>nos</t>
  </si>
  <si>
    <t>no of electrodes</t>
  </si>
  <si>
    <t>Annuity Payable</t>
  </si>
  <si>
    <t>Cash Savings / Loss</t>
  </si>
  <si>
    <t>Notional Savings / Loss</t>
  </si>
  <si>
    <t>Capital Expenditure increase by 10%</t>
  </si>
  <si>
    <t>Operation &amp; Maintenance increases by 20%</t>
  </si>
  <si>
    <t>OUIDF Interest rate increases to 9%</t>
  </si>
  <si>
    <t>figures in USD mn</t>
  </si>
  <si>
    <t>Lakh to mn conversion</t>
  </si>
  <si>
    <t>Rate(a)</t>
  </si>
  <si>
    <t>No. (b)</t>
  </si>
  <si>
    <t>INR per lift</t>
  </si>
  <si>
    <t>O&amp;M Escalation</t>
  </si>
  <si>
    <t>BBSR</t>
  </si>
  <si>
    <t>Balance Recovery of Capex</t>
  </si>
  <si>
    <t>Annual Opex</t>
  </si>
  <si>
    <t>Discount Rate</t>
  </si>
  <si>
    <t xml:space="preserve"> INR/fixture</t>
  </si>
  <si>
    <t>Total Capital Expenditure (A)</t>
  </si>
  <si>
    <t xml:space="preserve">Cost(a*b) </t>
  </si>
  <si>
    <t>Particulars</t>
  </si>
  <si>
    <t>Input</t>
  </si>
  <si>
    <t xml:space="preserve"> USD  /Unit</t>
  </si>
  <si>
    <t>USD Million</t>
  </si>
  <si>
    <t xml:space="preserve">Discount factor </t>
  </si>
  <si>
    <t>Pre TAX ROE</t>
  </si>
  <si>
    <t>Quantities</t>
  </si>
  <si>
    <t xml:space="preserve"> nos </t>
  </si>
  <si>
    <t xml:space="preserve"> no of electrodes </t>
  </si>
  <si>
    <t xml:space="preserve"> km </t>
  </si>
  <si>
    <t>Poles - Spl</t>
  </si>
  <si>
    <t>4 cities</t>
  </si>
  <si>
    <t>Item</t>
  </si>
  <si>
    <t>Remarks</t>
  </si>
  <si>
    <t>LED Luminaires with surge protectors</t>
  </si>
  <si>
    <t>Asset Marking (for old poles)</t>
  </si>
  <si>
    <t>Greenfield Poles</t>
  </si>
  <si>
    <t>Brownfield Poles</t>
  </si>
  <si>
    <t>For Asset Marking</t>
  </si>
  <si>
    <t>Equipment Rate</t>
  </si>
  <si>
    <t>Rate</t>
  </si>
  <si>
    <t>Please fill the cells highlihghted in blue</t>
  </si>
  <si>
    <t>O&amp;M Fee</t>
  </si>
  <si>
    <t>Unit</t>
  </si>
  <si>
    <t>Number</t>
  </si>
  <si>
    <t xml:space="preserve">Earthing </t>
  </si>
  <si>
    <t xml:space="preserve">Poles </t>
  </si>
  <si>
    <t xml:space="preserve">Misc- Automation </t>
  </si>
  <si>
    <t xml:space="preserve">Misc- Base </t>
  </si>
  <si>
    <t xml:space="preserve">Outreach arm </t>
  </si>
  <si>
    <t>%</t>
  </si>
  <si>
    <t xml:space="preserve">Annual O&amp;M Payment </t>
  </si>
  <si>
    <t xml:space="preserve">O&amp;M Fee per fixture per annum </t>
  </si>
  <si>
    <t>Bid Parameter Sheet</t>
  </si>
  <si>
    <t>Capex component of Annuity Fee</t>
  </si>
  <si>
    <r>
      <t xml:space="preserve">Total Capital Expenditure (INR Lakhs) </t>
    </r>
    <r>
      <rPr>
        <b/>
        <sz val="10"/>
        <rFont val="Calibri"/>
        <family val="2"/>
        <scheme val="minor"/>
      </rPr>
      <t>(A)</t>
    </r>
  </si>
  <si>
    <t>Bid Parameter Calculation</t>
  </si>
  <si>
    <t xml:space="preserve">Value </t>
  </si>
  <si>
    <t xml:space="preserve">Annuity fee (INR lakhs per annum) </t>
  </si>
  <si>
    <t>Financial Proposal- Input Sheet</t>
  </si>
  <si>
    <t>LED70</t>
  </si>
  <si>
    <t>LED Luminaires</t>
  </si>
  <si>
    <t>P1- 8 meter Height</t>
  </si>
  <si>
    <t>P2- 9 meter Height</t>
  </si>
  <si>
    <t>Pole Junction Box</t>
  </si>
  <si>
    <t>Single Arm Bracket</t>
  </si>
  <si>
    <t>Double  Arm Bracket</t>
  </si>
  <si>
    <t xml:space="preserve">Smart Feeder Panels </t>
  </si>
  <si>
    <t>3 kW Rating</t>
  </si>
  <si>
    <t>INR / Panel</t>
  </si>
  <si>
    <t>5 kW Rating</t>
  </si>
  <si>
    <t>7.5 kW Rating</t>
  </si>
  <si>
    <t>12 kW Rating</t>
  </si>
  <si>
    <t xml:space="preserve">Armoured PVC Cable -1.1 kV - 2C - Aluminium </t>
  </si>
  <si>
    <t>C1 - 2.5 Sq. mm.</t>
  </si>
  <si>
    <t xml:space="preserve">Electrodes - 450mm×450mm×10mm thick termination CI plate </t>
  </si>
  <si>
    <t>GI Strip  - of 25 x 5 mm</t>
  </si>
  <si>
    <t>Pole Identification Marking</t>
  </si>
  <si>
    <t>Cluster Level Data Centre (Computer &amp; Web Server)</t>
  </si>
  <si>
    <t>Levelized O&amp;M per annum (INR Lakhs)</t>
  </si>
  <si>
    <t>LED110</t>
  </si>
  <si>
    <t>1.1 kV - 2C - Aluminium  , PVC Insulated Inner sheathed Unarmoured Cable</t>
  </si>
  <si>
    <t>C2 - 6 Sq. mm.</t>
  </si>
  <si>
    <t>C3 - 10 Sq. mm.</t>
  </si>
  <si>
    <t>C4 - 16  OR 25 Sq. mm.</t>
  </si>
  <si>
    <t>Galvanised ‘D’ iron clamps For Holding Overhaed Cables</t>
  </si>
  <si>
    <t xml:space="preserve">Shackle insulator (75 mm X 90 mm) </t>
  </si>
  <si>
    <t>Messenger Wire for Overhead Cables</t>
  </si>
  <si>
    <t>Aluminum Alloy messenger wire of 16 Sq mm</t>
  </si>
  <si>
    <t>INR per meter</t>
  </si>
  <si>
    <t>Total Number of LED Luminaires</t>
  </si>
  <si>
    <t>CLUSTER A</t>
  </si>
  <si>
    <r>
      <t xml:space="preserve">NPV of Annual O&amp;M Payments </t>
    </r>
    <r>
      <rPr>
        <b/>
        <sz val="9"/>
        <rFont val="Calibri"/>
        <family val="2"/>
        <scheme val="minor"/>
      </rPr>
      <t>(B)</t>
    </r>
    <r>
      <rPr>
        <sz val="9"/>
        <rFont val="Calibri"/>
        <family val="2"/>
        <scheme val="minor"/>
      </rPr>
      <t xml:space="preserve">
(INR Lakhs)  </t>
    </r>
    <r>
      <rPr>
        <b/>
        <sz val="9"/>
        <rFont val="Calibri"/>
        <family val="2"/>
        <scheme val="minor"/>
      </rPr>
      <t>(C)</t>
    </r>
  </si>
  <si>
    <t>Bid Parameter (INR Lakhs) (A + B )</t>
  </si>
  <si>
    <t>FRP pole junction box including clamps, bolts, 6 A MCB  etc</t>
  </si>
  <si>
    <t>Upfront financing by Authority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</si>
</sst>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3">
    <numFmt numFmtId="43" formatCode="_ * #,##0.00_ ;_ * \-#,##0.00_ ;_ * &quot;-&quot;??_ ;_ @_ "/>
    <numFmt numFmtId="164" formatCode="&quot;$&quot;#,##0_);[Red]\(&quot;$&quot;#,##0\)"/>
    <numFmt numFmtId="165" formatCode="&quot;$&quot;#,##0.00_);[Red]\(&quot;$&quot;#,##0.00\)"/>
    <numFmt numFmtId="166" formatCode="_(&quot;$&quot;* #,##0.00_);_(&quot;$&quot;* \(#,##0.00\);_(&quot;$&quot;* &quot;-&quot;??_);_(@_)"/>
    <numFmt numFmtId="167" formatCode="_(* #,##0.00_);_(* \(#,##0.00\);_(* &quot;-&quot;??_);_(@_)"/>
    <numFmt numFmtId="168" formatCode="#,##0_ ;\-#,##0\ "/>
    <numFmt numFmtId="169" formatCode="#,##0_);\(#,##0\);&quot;-  &quot;;&quot; &quot;@&quot; &quot;"/>
    <numFmt numFmtId="170" formatCode="#,##0_);\(#,##0\);&quot;-  &quot;;&quot; &quot;@"/>
    <numFmt numFmtId="171" formatCode="0.0"/>
    <numFmt numFmtId="172" formatCode="dd/mmm/yy_);;&quot;-  &quot;;&quot; &quot;@&quot; &quot;"/>
    <numFmt numFmtId="173" formatCode="###0_);\(#,##0\);&quot;-  &quot;;&quot; &quot;@"/>
    <numFmt numFmtId="174" formatCode="##\ &quot;months&quot;"/>
    <numFmt numFmtId="175" formatCode="##\ &quot;years&quot;"/>
    <numFmt numFmtId="176" formatCode="0.0%"/>
    <numFmt numFmtId="177" formatCode="##\ &quot;days&quot;"/>
    <numFmt numFmtId="178" formatCode="_ * #,##0_ ;_ * \-#,##0_ ;_ * &quot;-&quot;??_ ;_ @_ "/>
    <numFmt numFmtId="179" formatCode="##.0\ &quot;years&quot;"/>
    <numFmt numFmtId="180" formatCode="[$-409]mmm/yy;@"/>
    <numFmt numFmtId="181" formatCode="dd/mmm/yyyy_);;&quot;-  &quot;;&quot; &quot;@&quot; &quot;"/>
    <numFmt numFmtId="182" formatCode="#,##0.0000_);\(#,##0.0000\);&quot;-  &quot;;&quot; &quot;@&quot; &quot;"/>
    <numFmt numFmtId="183" formatCode="[$-409]mmmm/yy;@"/>
    <numFmt numFmtId="184" formatCode="0.0%_);\-0.0%_);&quot;-  &quot;;&quot; &quot;@&quot; &quot;"/>
    <numFmt numFmtId="185" formatCode="#,##0.00_);\(#,##0.00\);&quot;-  &quot;;&quot; &quot;@&quot; &quot;"/>
    <numFmt numFmtId="186" formatCode="#,##0.000_);\(#,##0.000\);&quot;-  &quot;;&quot; &quot;@&quot; &quot;"/>
    <numFmt numFmtId="187" formatCode="#,##0.0_);\(#,##0.0\);&quot;-  &quot;;&quot; &quot;@&quot; &quot;"/>
    <numFmt numFmtId="188" formatCode="_(* #,##0_);_(* \(#,##0\);_(* &quot;-&quot;??_);_(@_)"/>
    <numFmt numFmtId="189" formatCode="0.0&quot; Years&quot;"/>
    <numFmt numFmtId="190" formatCode="#,##0%"/>
    <numFmt numFmtId="191" formatCode="#,##0.00%"/>
    <numFmt numFmtId="192" formatCode="#,##0.0%"/>
    <numFmt numFmtId="193" formatCode="#,##0.000"/>
    <numFmt numFmtId="194" formatCode="&quot;$&quot;#,##0.000_);[Red]\(&quot;$&quot;#,##0.000\)"/>
    <numFmt numFmtId="195" formatCode="#,##0.0"/>
    <numFmt numFmtId="196" formatCode="&quot;$&quot;#,##0.0_);[Red]\(&quot;$&quot;#,##0.0\)"/>
    <numFmt numFmtId="197" formatCode="_-* #,##0.00_-;\-* #,##0.00_-;_-* &quot;-&quot;??_-;_-@_-"/>
    <numFmt numFmtId="198" formatCode="dd\ mmm\ yy_);;&quot;-  &quot;;&quot; &quot;@&quot; &quot;"/>
    <numFmt numFmtId="199" formatCode="_(* #,##0_);_(* \(#,##0\);_(* &quot;-&quot;_);@_)"/>
    <numFmt numFmtId="200" formatCode="_(* #,##0.0_);_(* \(#,##0.0\);_(* &quot;-&quot;??_);_(@_)"/>
    <numFmt numFmtId="201" formatCode="[$-409]d\-mmm\-yy;@"/>
    <numFmt numFmtId="202" formatCode="yyyy"/>
    <numFmt numFmtId="203" formatCode="_ &quot;R&quot;\ * #,##0.00_ ;_ &quot;R&quot;\ * \-#,##0.00_ ;_ &quot;R&quot;\ * &quot;-&quot;??_ ;_ @_ "/>
    <numFmt numFmtId="204" formatCode="_ [$BWP]\ * #,##0.00_ ;_ [$BWP]\ * \-#,##0.00_ ;_ [$BWP]\ * &quot;-&quot;??_ ;_ @_ "/>
    <numFmt numFmtId="205" formatCode="#,##0.0_);[Red]\(#,##0.0\)"/>
  </numFmts>
  <fonts count="102" x14ac:knownFonts="1">
    <font>
      <sz val="11"/>
      <color theme="1"/>
      <name val="Calibri"/>
      <family val="2"/>
      <scheme val="minor"/>
    </font>
    <font>
      <sz val="11"/>
      <color theme="1"/>
      <name val="Calibri"/>
      <family val="2"/>
      <scheme val="minor"/>
    </font>
    <font>
      <sz val="10"/>
      <name val="Arial"/>
      <family val="2"/>
    </font>
    <font>
      <sz val="20"/>
      <name val="Arial"/>
      <family val="2"/>
    </font>
    <font>
      <u/>
      <sz val="16"/>
      <color indexed="12"/>
      <name val="Arial"/>
      <family val="2"/>
    </font>
    <font>
      <u/>
      <sz val="10"/>
      <name val="Arial"/>
      <family val="2"/>
    </font>
    <font>
      <i/>
      <sz val="10"/>
      <name val="Arial"/>
      <family val="2"/>
    </font>
    <font>
      <b/>
      <sz val="10"/>
      <name val="Arial"/>
      <family val="2"/>
    </font>
    <font>
      <sz val="10"/>
      <color indexed="8"/>
      <name val="Arial"/>
      <family val="2"/>
    </font>
    <font>
      <b/>
      <sz val="11"/>
      <color indexed="56"/>
      <name val="Calibri"/>
      <family val="2"/>
    </font>
    <font>
      <u/>
      <sz val="10"/>
      <color indexed="61"/>
      <name val="Verdana"/>
      <family val="2"/>
    </font>
    <font>
      <sz val="10"/>
      <name val="Verdana"/>
      <family val="2"/>
    </font>
    <font>
      <b/>
      <sz val="14"/>
      <color indexed="8"/>
      <name val="Calibri"/>
      <family val="2"/>
    </font>
    <font>
      <b/>
      <sz val="8"/>
      <color indexed="9"/>
      <name val="Calibri"/>
      <family val="2"/>
    </font>
    <font>
      <sz val="10"/>
      <name val="Candara"/>
      <family val="2"/>
    </font>
    <font>
      <sz val="11"/>
      <color indexed="8"/>
      <name val="Calibri"/>
      <family val="2"/>
    </font>
    <font>
      <u/>
      <sz val="11"/>
      <color indexed="8"/>
      <name val="Calibri"/>
      <family val="2"/>
    </font>
    <font>
      <sz val="9"/>
      <color indexed="81"/>
      <name val="Tahoma"/>
      <family val="2"/>
    </font>
    <font>
      <b/>
      <sz val="8"/>
      <name val="Calibri"/>
      <family val="2"/>
    </font>
    <font>
      <i/>
      <sz val="11"/>
      <color indexed="23"/>
      <name val="Calibri"/>
      <family val="2"/>
    </font>
    <font>
      <sz val="11"/>
      <color indexed="62"/>
      <name val="Calibri"/>
      <family val="2"/>
    </font>
    <font>
      <sz val="10"/>
      <color rgb="FF3F3F76"/>
      <name val="Candara"/>
      <family val="2"/>
    </font>
    <font>
      <b/>
      <sz val="11"/>
      <color indexed="63"/>
      <name val="Calibri"/>
      <family val="2"/>
    </font>
    <font>
      <b/>
      <i/>
      <sz val="10"/>
      <name val="Arial"/>
      <family val="2"/>
    </font>
    <font>
      <i/>
      <u/>
      <sz val="10"/>
      <name val="Arial"/>
      <family val="2"/>
    </font>
    <font>
      <b/>
      <i/>
      <sz val="8"/>
      <name val="Arial"/>
      <family val="2"/>
    </font>
    <font>
      <i/>
      <u/>
      <sz val="8"/>
      <name val="Arial"/>
      <family val="2"/>
    </font>
    <font>
      <i/>
      <sz val="8"/>
      <name val="Arial"/>
      <family val="2"/>
    </font>
    <font>
      <b/>
      <u/>
      <sz val="10"/>
      <name val="Arial"/>
      <family val="2"/>
    </font>
    <font>
      <sz val="12"/>
      <color indexed="24"/>
      <name val="Arial"/>
      <family val="2"/>
    </font>
    <font>
      <b/>
      <sz val="18"/>
      <color indexed="24"/>
      <name val="Arial"/>
      <family val="2"/>
    </font>
    <font>
      <b/>
      <sz val="12"/>
      <color indexed="24"/>
      <name val="Arial"/>
      <family val="2"/>
    </font>
    <font>
      <b/>
      <sz val="10"/>
      <color theme="1"/>
      <name val="Arial"/>
      <family val="2"/>
    </font>
    <font>
      <sz val="10"/>
      <color theme="1"/>
      <name val="Arial"/>
      <family val="2"/>
    </font>
    <font>
      <b/>
      <sz val="10"/>
      <color indexed="8"/>
      <name val="Arial"/>
      <family val="2"/>
    </font>
    <font>
      <b/>
      <u/>
      <sz val="9"/>
      <color indexed="8"/>
      <name val="Arial"/>
      <family val="2"/>
    </font>
    <font>
      <b/>
      <sz val="8"/>
      <color indexed="8"/>
      <name val="Arial"/>
      <family val="2"/>
    </font>
    <font>
      <sz val="8"/>
      <color indexed="8"/>
      <name val="Arial"/>
      <family val="2"/>
    </font>
    <font>
      <i/>
      <sz val="8"/>
      <color indexed="8"/>
      <name val="Arial"/>
      <family val="2"/>
    </font>
    <font>
      <b/>
      <i/>
      <sz val="8"/>
      <color indexed="8"/>
      <name val="Arial"/>
      <family val="2"/>
    </font>
    <font>
      <b/>
      <sz val="9"/>
      <color theme="1"/>
      <name val="Calibri"/>
      <family val="2"/>
      <scheme val="minor"/>
    </font>
    <font>
      <sz val="11"/>
      <color theme="0"/>
      <name val="Calibri"/>
      <family val="2"/>
      <scheme val="minor"/>
    </font>
    <font>
      <sz val="12"/>
      <color theme="1"/>
      <name val="Calibri"/>
      <family val="2"/>
      <scheme val="minor"/>
    </font>
    <font>
      <i/>
      <sz val="16"/>
      <color theme="0"/>
      <name val="Calibri"/>
      <family val="2"/>
      <scheme val="minor"/>
    </font>
    <font>
      <i/>
      <sz val="12"/>
      <color theme="0"/>
      <name val="Calibri"/>
      <family val="2"/>
      <scheme val="minor"/>
    </font>
    <font>
      <sz val="12"/>
      <name val="Calibri"/>
      <family val="2"/>
      <scheme val="minor"/>
    </font>
    <font>
      <sz val="11"/>
      <color theme="3" tint="0.39994506668294322"/>
      <name val="Calibri"/>
      <family val="2"/>
      <scheme val="minor"/>
    </font>
    <font>
      <sz val="10"/>
      <name val="MS Sans Serif"/>
      <family val="2"/>
    </font>
    <font>
      <b/>
      <sz val="20"/>
      <color theme="0"/>
      <name val="Arial"/>
      <family val="2"/>
    </font>
    <font>
      <u/>
      <sz val="20"/>
      <color theme="0"/>
      <name val="Arial"/>
      <family val="2"/>
    </font>
    <font>
      <sz val="20"/>
      <color theme="0"/>
      <name val="Arial"/>
      <family val="2"/>
    </font>
    <font>
      <b/>
      <sz val="12"/>
      <name val="Arial"/>
      <family val="2"/>
    </font>
    <font>
      <sz val="12"/>
      <name val="Arial"/>
      <family val="2"/>
    </font>
    <font>
      <i/>
      <sz val="12"/>
      <color theme="1"/>
      <name val="Calibri"/>
      <family val="2"/>
      <scheme val="minor"/>
    </font>
    <font>
      <i/>
      <sz val="11"/>
      <color theme="1"/>
      <name val="Calibri"/>
      <family val="2"/>
      <scheme val="minor"/>
    </font>
    <font>
      <sz val="8"/>
      <name val="Arial"/>
      <family val="2"/>
    </font>
    <font>
      <sz val="14"/>
      <color theme="1"/>
      <name val="Calibri"/>
      <family val="2"/>
      <scheme val="minor"/>
    </font>
    <font>
      <sz val="11"/>
      <color indexed="9"/>
      <name val="Calibri"/>
      <family val="2"/>
    </font>
    <font>
      <sz val="11"/>
      <color indexed="20"/>
      <name val="Calibri"/>
      <family val="2"/>
    </font>
    <font>
      <b/>
      <sz val="11"/>
      <color indexed="52"/>
      <name val="Calibri"/>
      <family val="2"/>
    </font>
    <font>
      <b/>
      <sz val="11"/>
      <color indexed="9"/>
      <name val="Calibri"/>
      <family val="2"/>
    </font>
    <font>
      <sz val="11"/>
      <color indexed="17"/>
      <name val="Calibri"/>
      <family val="2"/>
    </font>
    <font>
      <b/>
      <sz val="15"/>
      <color indexed="56"/>
      <name val="Calibri"/>
      <family val="2"/>
    </font>
    <font>
      <b/>
      <sz val="13"/>
      <color indexed="56"/>
      <name val="Calibri"/>
      <family val="2"/>
    </font>
    <font>
      <sz val="11"/>
      <color indexed="52"/>
      <name val="Calibri"/>
      <family val="2"/>
    </font>
    <font>
      <sz val="11"/>
      <color indexed="60"/>
      <name val="Calibri"/>
      <family val="2"/>
    </font>
    <font>
      <b/>
      <sz val="18"/>
      <color indexed="56"/>
      <name val="Cambria"/>
      <family val="2"/>
    </font>
    <font>
      <b/>
      <sz val="11"/>
      <color indexed="8"/>
      <name val="Calibri"/>
      <family val="2"/>
    </font>
    <font>
      <sz val="11"/>
      <color indexed="10"/>
      <name val="Calibri"/>
      <family val="2"/>
    </font>
    <font>
      <sz val="9"/>
      <name val="Arial"/>
      <family val="2"/>
    </font>
    <font>
      <b/>
      <sz val="9"/>
      <color indexed="81"/>
      <name val="Tahoma"/>
      <family val="2"/>
    </font>
    <font>
      <b/>
      <u/>
      <sz val="14"/>
      <color theme="1"/>
      <name val="Calibri"/>
      <family val="2"/>
      <scheme val="minor"/>
    </font>
    <font>
      <sz val="16"/>
      <name val="Calibri"/>
      <family val="2"/>
      <scheme val="minor"/>
    </font>
    <font>
      <sz val="16"/>
      <color theme="1"/>
      <name val="Calibri"/>
      <family val="2"/>
      <scheme val="minor"/>
    </font>
    <font>
      <sz val="14"/>
      <color theme="1"/>
      <name val="Arial"/>
      <family val="2"/>
    </font>
    <font>
      <b/>
      <u/>
      <sz val="12"/>
      <color theme="1"/>
      <name val="Calibri"/>
      <family val="2"/>
      <scheme val="minor"/>
    </font>
    <font>
      <b/>
      <sz val="12"/>
      <color theme="1"/>
      <name val="Calibri"/>
      <family val="2"/>
      <scheme val="minor"/>
    </font>
    <font>
      <sz val="8"/>
      <color theme="1"/>
      <name val="Arial"/>
      <family val="2"/>
    </font>
    <font>
      <i/>
      <sz val="8"/>
      <color theme="1"/>
      <name val="Arial"/>
      <family val="2"/>
    </font>
    <font>
      <b/>
      <sz val="8"/>
      <name val="Arial"/>
      <family val="2"/>
    </font>
    <font>
      <u/>
      <sz val="12"/>
      <color rgb="FF021F43"/>
      <name val="Trebuchet MS"/>
      <family val="2"/>
    </font>
    <font>
      <b/>
      <sz val="12"/>
      <color rgb="FFFFFFFF"/>
      <name val="Trebuchet MS"/>
      <family val="2"/>
    </font>
    <font>
      <sz val="12"/>
      <color rgb="FF021F43"/>
      <name val="Trebuchet MS"/>
      <family val="2"/>
    </font>
    <font>
      <sz val="12"/>
      <color theme="0"/>
      <name val="Trebuchet MS"/>
      <family val="2"/>
    </font>
    <font>
      <sz val="12"/>
      <name val="Trebuchet MS"/>
      <family val="2"/>
    </font>
    <font>
      <sz val="12"/>
      <color theme="1"/>
      <name val="Trebuchet MS"/>
      <family val="2"/>
    </font>
    <font>
      <sz val="12"/>
      <color rgb="FF000000"/>
      <name val="Trebuchet MS"/>
      <family val="2"/>
    </font>
    <font>
      <b/>
      <sz val="12"/>
      <color rgb="FF000000"/>
      <name val="Trebuchet MS"/>
      <family val="2"/>
    </font>
    <font>
      <sz val="8"/>
      <name val="Calibri"/>
      <family val="2"/>
      <scheme val="minor"/>
    </font>
    <font>
      <sz val="10"/>
      <color theme="1"/>
      <name val="Calibri"/>
      <family val="2"/>
      <scheme val="minor"/>
    </font>
    <font>
      <b/>
      <sz val="10"/>
      <color theme="1"/>
      <name val="Calibri"/>
      <family val="2"/>
      <scheme val="minor"/>
    </font>
    <font>
      <b/>
      <sz val="10"/>
      <name val="Calibri"/>
      <family val="2"/>
      <scheme val="minor"/>
    </font>
    <font>
      <sz val="10"/>
      <name val="Calibri"/>
      <family val="2"/>
      <scheme val="minor"/>
    </font>
    <font>
      <u/>
      <sz val="10"/>
      <name val="Calibri"/>
      <family val="2"/>
      <scheme val="minor"/>
    </font>
    <font>
      <i/>
      <sz val="10"/>
      <name val="Calibri"/>
      <family val="2"/>
      <scheme val="minor"/>
    </font>
    <font>
      <b/>
      <u/>
      <sz val="10"/>
      <name val="Calibri"/>
      <family val="2"/>
      <scheme val="minor"/>
    </font>
    <font>
      <i/>
      <sz val="10"/>
      <color theme="1"/>
      <name val="Calibri"/>
      <family val="2"/>
      <scheme val="minor"/>
    </font>
    <font>
      <b/>
      <sz val="14"/>
      <color theme="1"/>
      <name val="Calibri"/>
      <family val="2"/>
      <scheme val="minor"/>
    </font>
    <font>
      <b/>
      <sz val="14"/>
      <name val="Calibri"/>
      <family val="2"/>
      <scheme val="minor"/>
    </font>
    <font>
      <sz val="9"/>
      <name val="Calibri"/>
      <family val="2"/>
      <scheme val="minor"/>
    </font>
    <font>
      <b/>
      <sz val="10"/>
      <color theme="0"/>
      <name val="Calibri"/>
      <family val="2"/>
      <scheme val="minor"/>
    </font>
    <font>
      <b/>
      <sz val="9"/>
      <name val="Calibri"/>
      <family val="2"/>
      <scheme val="minor"/>
    </font>
  </fonts>
  <fills count="48">
    <fill>
      <patternFill patternType="none"/>
    </fill>
    <fill>
      <patternFill patternType="gray125"/>
    </fill>
    <fill>
      <patternFill patternType="solid">
        <fgColor rgb="FFFFCC99"/>
      </patternFill>
    </fill>
    <fill>
      <patternFill patternType="solid">
        <fgColor indexed="8"/>
        <bgColor indexed="64"/>
      </patternFill>
    </fill>
    <fill>
      <patternFill patternType="solid">
        <fgColor theme="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indexed="9"/>
        <bgColor indexed="64"/>
      </patternFill>
    </fill>
    <fill>
      <patternFill patternType="solid">
        <fgColor indexed="27"/>
        <bgColor indexed="64"/>
      </patternFill>
    </fill>
    <fill>
      <patternFill patternType="solid">
        <fgColor indexed="28"/>
        <bgColor indexed="64"/>
      </patternFill>
    </fill>
    <fill>
      <patternFill patternType="solid">
        <fgColor indexed="29"/>
        <bgColor indexed="64"/>
      </patternFill>
    </fill>
    <fill>
      <patternFill patternType="solid">
        <fgColor indexed="30"/>
        <bgColor indexed="64"/>
      </patternFill>
    </fill>
    <fill>
      <patternFill patternType="solid">
        <fgColor indexed="31"/>
        <bgColor indexed="64"/>
      </patternFill>
    </fill>
    <fill>
      <patternFill patternType="solid">
        <fgColor theme="9" tint="0.79998168889431442"/>
        <bgColor indexed="64"/>
      </patternFill>
    </fill>
    <fill>
      <patternFill patternType="solid">
        <fgColor theme="0"/>
        <bgColor indexed="64"/>
      </patternFill>
    </fill>
    <fill>
      <patternFill patternType="solid">
        <fgColor theme="3"/>
        <bgColor indexed="64"/>
      </patternFill>
    </fill>
    <fill>
      <patternFill patternType="solid">
        <fgColor rgb="FF003048"/>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4.9989318521683403E-2"/>
        <bgColor indexed="64"/>
      </patternFill>
    </fill>
    <fill>
      <patternFill patternType="solid">
        <fgColor theme="6" tint="0.79998168889431442"/>
        <bgColor indexed="64"/>
      </patternFill>
    </fill>
    <fill>
      <patternFill patternType="solid">
        <fgColor rgb="FF021F43"/>
        <bgColor indexed="64"/>
      </patternFill>
    </fill>
    <fill>
      <patternFill patternType="solid">
        <fgColor rgb="FFE7E7E9"/>
        <bgColor indexed="64"/>
      </patternFill>
    </fill>
    <fill>
      <patternFill patternType="solid">
        <fgColor rgb="FFFFFFFF"/>
        <bgColor indexed="64"/>
      </patternFill>
    </fill>
    <fill>
      <patternFill patternType="solid">
        <fgColor rgb="FFFFE7E7"/>
        <bgColor indexed="64"/>
      </patternFill>
    </fill>
    <fill>
      <patternFill patternType="solid">
        <fgColor theme="1"/>
        <bgColor indexed="64"/>
      </patternFill>
    </fill>
  </fills>
  <borders count="63">
    <border>
      <left/>
      <right/>
      <top/>
      <bottom/>
      <diagonal/>
    </border>
    <border>
      <left style="thin">
        <color rgb="FF7F7F7F"/>
      </left>
      <right style="thin">
        <color rgb="FF7F7F7F"/>
      </right>
      <top style="thin">
        <color rgb="FF7F7F7F"/>
      </top>
      <bottom style="thin">
        <color rgb="FF7F7F7F"/>
      </bottom>
      <diagonal/>
    </border>
    <border>
      <left style="thin">
        <color indexed="64"/>
      </left>
      <right/>
      <top/>
      <bottom/>
      <diagonal/>
    </border>
    <border>
      <left/>
      <right/>
      <top/>
      <bottom style="thin">
        <color indexed="64"/>
      </bottom>
      <diagonal/>
    </border>
    <border>
      <left/>
      <right/>
      <top style="thin">
        <color indexed="64"/>
      </top>
      <bottom style="medium">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theme="4"/>
      </top>
      <bottom/>
      <diagonal/>
    </border>
    <border>
      <left style="thin">
        <color indexed="64"/>
      </left>
      <right/>
      <top style="thin">
        <color indexed="64"/>
      </top>
      <bottom/>
      <diagonal/>
    </border>
    <border>
      <left style="thin">
        <color indexed="64"/>
      </left>
      <right/>
      <top/>
      <bottom style="thin">
        <color indexed="64"/>
      </bottom>
      <diagonal/>
    </border>
    <border>
      <left/>
      <right style="thin">
        <color rgb="FF003048"/>
      </right>
      <top/>
      <bottom style="thin">
        <color rgb="FF003048"/>
      </bottom>
      <diagonal/>
    </border>
    <border>
      <left/>
      <right/>
      <top/>
      <bottom style="thin">
        <color rgb="FF003048"/>
      </bottom>
      <diagonal/>
    </border>
    <border>
      <left style="thin">
        <color rgb="FF003048"/>
      </left>
      <right/>
      <top/>
      <bottom style="thin">
        <color rgb="FF003048"/>
      </bottom>
      <diagonal/>
    </border>
    <border>
      <left/>
      <right style="thin">
        <color rgb="FF003048"/>
      </right>
      <top/>
      <bottom/>
      <diagonal/>
    </border>
    <border>
      <left style="thin">
        <color rgb="FF003048"/>
      </left>
      <right/>
      <top/>
      <bottom/>
      <diagonal/>
    </border>
    <border>
      <left/>
      <right style="thin">
        <color rgb="FF003048"/>
      </right>
      <top style="thin">
        <color rgb="FF003048"/>
      </top>
      <bottom/>
      <diagonal/>
    </border>
    <border>
      <left/>
      <right/>
      <top style="thin">
        <color rgb="FF003048"/>
      </top>
      <bottom/>
      <diagonal/>
    </border>
    <border>
      <left style="thin">
        <color rgb="FF003048"/>
      </left>
      <right/>
      <top style="thin">
        <color rgb="FF003048"/>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rgb="FF003048"/>
      </left>
      <right/>
      <top/>
      <bottom style="thin">
        <color indexed="64"/>
      </bottom>
      <diagonal/>
    </border>
    <border>
      <left/>
      <right style="thin">
        <color rgb="FF003048"/>
      </right>
      <top/>
      <bottom style="thin">
        <color indexed="64"/>
      </bottom>
      <diagonal/>
    </border>
    <border>
      <left style="thin">
        <color indexed="64"/>
      </left>
      <right style="thin">
        <color indexed="64"/>
      </right>
      <top style="thin">
        <color indexed="64"/>
      </top>
      <bottom style="double">
        <color indexed="64"/>
      </bottom>
      <diagonal/>
    </border>
    <border>
      <left style="thin">
        <color rgb="FF001E43"/>
      </left>
      <right/>
      <top style="thin">
        <color rgb="FF001E43"/>
      </top>
      <bottom style="thin">
        <color rgb="FF001E43"/>
      </bottom>
      <diagonal/>
    </border>
    <border>
      <left/>
      <right/>
      <top style="thin">
        <color rgb="FF001E43"/>
      </top>
      <bottom style="thin">
        <color rgb="FF001E43"/>
      </bottom>
      <diagonal/>
    </border>
    <border>
      <left/>
      <right style="thin">
        <color rgb="FF001E43"/>
      </right>
      <top style="thin">
        <color rgb="FF001E43"/>
      </top>
      <bottom style="thin">
        <color rgb="FF001E43"/>
      </bottom>
      <diagonal/>
    </border>
    <border>
      <left style="thin">
        <color rgb="FF001E43"/>
      </left>
      <right/>
      <top style="thin">
        <color rgb="FF001E43"/>
      </top>
      <bottom/>
      <diagonal/>
    </border>
    <border>
      <left style="thin">
        <color rgb="FF001E43"/>
      </left>
      <right/>
      <top/>
      <bottom style="thin">
        <color rgb="FF001E43"/>
      </bottom>
      <diagonal/>
    </border>
    <border>
      <left/>
      <right/>
      <top style="thin">
        <color rgb="FF001E43"/>
      </top>
      <bottom/>
      <diagonal/>
    </border>
    <border>
      <left/>
      <right/>
      <top/>
      <bottom style="thin">
        <color rgb="FF001E43"/>
      </bottom>
      <diagonal/>
    </border>
    <border>
      <left/>
      <right style="thin">
        <color rgb="FF001E43"/>
      </right>
      <top style="thin">
        <color rgb="FF001E43"/>
      </top>
      <bottom/>
      <diagonal/>
    </border>
    <border>
      <left/>
      <right style="thin">
        <color rgb="FF001E43"/>
      </right>
      <top/>
      <bottom style="thin">
        <color rgb="FF001E43"/>
      </bottom>
      <diagonal/>
    </border>
    <border>
      <left/>
      <right/>
      <top style="thick">
        <color rgb="FF021F43"/>
      </top>
      <bottom style="thick">
        <color rgb="FF021F43"/>
      </bottom>
      <diagonal/>
    </border>
    <border>
      <left/>
      <right/>
      <top style="thick">
        <color rgb="FF021F43"/>
      </top>
      <bottom/>
      <diagonal/>
    </border>
    <border>
      <left/>
      <right/>
      <top/>
      <bottom style="thick">
        <color rgb="FF021F43"/>
      </bottom>
      <diagonal/>
    </border>
    <border>
      <left style="medium">
        <color rgb="FF021F43"/>
      </left>
      <right/>
      <top style="medium">
        <color rgb="FF021F43"/>
      </top>
      <bottom style="medium">
        <color rgb="FF021F43"/>
      </bottom>
      <diagonal/>
    </border>
    <border>
      <left/>
      <right/>
      <top style="medium">
        <color rgb="FF021F43"/>
      </top>
      <bottom style="medium">
        <color rgb="FF021F43"/>
      </bottom>
      <diagonal/>
    </border>
    <border>
      <left/>
      <right style="medium">
        <color rgb="FF021F43"/>
      </right>
      <top style="medium">
        <color rgb="FF021F43"/>
      </top>
      <bottom style="medium">
        <color rgb="FF021F43"/>
      </bottom>
      <diagonal/>
    </border>
    <border>
      <left/>
      <right/>
      <top/>
      <bottom style="double">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theme="1"/>
      </left>
      <right/>
      <top/>
      <bottom/>
      <diagonal/>
    </border>
    <border>
      <left style="thin">
        <color theme="1"/>
      </left>
      <right/>
      <top/>
      <bottom style="thin">
        <color theme="1"/>
      </bottom>
      <diagonal/>
    </border>
  </borders>
  <cellStyleXfs count="50407">
    <xf numFmtId="0" fontId="0" fillId="0" borderId="0"/>
    <xf numFmtId="9" fontId="1" fillId="0" borderId="0" applyFont="0" applyFill="0" applyBorder="0" applyAlignment="0" applyProtection="0"/>
    <xf numFmtId="168" fontId="2" fillId="0" borderId="0" applyFont="0" applyFill="0" applyBorder="0" applyProtection="0">
      <alignment vertical="top"/>
    </xf>
    <xf numFmtId="171" fontId="2" fillId="0" borderId="0" applyFont="0" applyFill="0" applyBorder="0" applyProtection="0">
      <alignment vertical="top"/>
    </xf>
    <xf numFmtId="43" fontId="1" fillId="0" borderId="0" applyFont="0" applyFill="0" applyBorder="0" applyAlignment="0" applyProtection="0"/>
    <xf numFmtId="166" fontId="9" fillId="0" borderId="0" applyFont="0" applyFill="0" applyBorder="0" applyAlignment="0" applyProtection="0"/>
    <xf numFmtId="167"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1" fillId="0" borderId="0" applyFont="0" applyFill="0" applyBorder="0" applyAlignment="0" applyProtection="0"/>
    <xf numFmtId="166" fontId="12" fillId="0" borderId="0" applyFont="0" applyFill="0" applyBorder="0" applyAlignment="0" applyProtection="0"/>
    <xf numFmtId="180" fontId="13" fillId="0" borderId="0" applyFont="0" applyFill="0" applyBorder="0" applyAlignment="0" applyProtection="0"/>
    <xf numFmtId="43" fontId="14"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0"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43" fontId="15" fillId="0" borderId="0" applyFont="0" applyFill="0" applyBorder="0" applyAlignment="0" applyProtection="0"/>
    <xf numFmtId="167" fontId="1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7" fontId="11" fillId="0" borderId="0" applyFont="0" applyFill="0" applyBorder="0" applyAlignment="0" applyProtection="0"/>
    <xf numFmtId="167" fontId="15"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0" fontId="17" fillId="0" borderId="0" applyFont="0" applyFill="0" applyBorder="0" applyAlignment="0" applyProtection="0"/>
    <xf numFmtId="167" fontId="18" fillId="0" borderId="0" applyFont="0" applyFill="0" applyBorder="0" applyAlignment="0" applyProtection="0"/>
    <xf numFmtId="167" fontId="11" fillId="0" borderId="0" applyFont="0" applyFill="0" applyBorder="0" applyAlignment="0" applyProtection="0"/>
    <xf numFmtId="167" fontId="1" fillId="0" borderId="0" applyFont="0" applyFill="0" applyBorder="0" applyAlignment="0" applyProtection="0"/>
    <xf numFmtId="167" fontId="11" fillId="0" borderId="0" applyFont="0" applyFill="0" applyBorder="0" applyAlignment="0" applyProtection="0"/>
    <xf numFmtId="167" fontId="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5" fillId="0" borderId="0" applyFont="0" applyFill="0" applyBorder="0" applyAlignment="0" applyProtection="0"/>
    <xf numFmtId="181" fontId="2" fillId="0" borderId="0" applyFont="0" applyFill="0" applyBorder="0" applyProtection="0">
      <alignment vertical="top"/>
    </xf>
    <xf numFmtId="171" fontId="2" fillId="0" borderId="0" applyFont="0" applyFill="0" applyBorder="0" applyProtection="0">
      <alignment vertical="top"/>
    </xf>
    <xf numFmtId="168" fontId="2" fillId="0" borderId="0" applyFont="0" applyFill="0" applyBorder="0" applyProtection="0">
      <alignment vertical="top"/>
    </xf>
    <xf numFmtId="0" fontId="2" fillId="0" borderId="0"/>
    <xf numFmtId="0" fontId="19" fillId="0" borderId="0" applyNumberFormat="0" applyFill="0" applyBorder="0" applyAlignment="0" applyProtection="0"/>
    <xf numFmtId="182" fontId="2" fillId="0" borderId="0" applyFont="0" applyFill="0" applyBorder="0" applyProtection="0">
      <alignment vertical="top"/>
    </xf>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20" fillId="3" borderId="4" applyNumberFormat="0" applyAlignment="0" applyProtection="0"/>
    <xf numFmtId="0" fontId="20" fillId="3" borderId="4" applyNumberFormat="0" applyAlignment="0" applyProtection="0"/>
    <xf numFmtId="0" fontId="20" fillId="3" borderId="4" applyNumberFormat="0" applyAlignment="0" applyProtection="0"/>
    <xf numFmtId="0" fontId="20" fillId="3" borderId="4" applyNumberFormat="0" applyAlignment="0" applyProtection="0"/>
    <xf numFmtId="0" fontId="20" fillId="3" borderId="4" applyNumberFormat="0" applyAlignment="0" applyProtection="0"/>
    <xf numFmtId="0" fontId="21" fillId="2" borderId="1" applyNumberFormat="0" applyAlignment="0" applyProtection="0"/>
    <xf numFmtId="183" fontId="2" fillId="0" borderId="0">
      <alignment vertical="center"/>
    </xf>
    <xf numFmtId="183" fontId="1" fillId="0" borderId="0"/>
    <xf numFmtId="0" fontId="2" fillId="0" borderId="0">
      <alignment vertical="center"/>
    </xf>
    <xf numFmtId="0" fontId="11" fillId="0" borderId="0"/>
    <xf numFmtId="0" fontId="14" fillId="0" borderId="0"/>
    <xf numFmtId="0" fontId="11" fillId="0" borderId="0"/>
    <xf numFmtId="0" fontId="14" fillId="0" borderId="0"/>
    <xf numFmtId="168" fontId="2" fillId="0" borderId="0" applyFont="0" applyFill="0" applyBorder="0" applyProtection="0">
      <alignment vertical="top"/>
    </xf>
    <xf numFmtId="171" fontId="2" fillId="0" borderId="0" applyFont="0" applyFill="0" applyBorder="0" applyProtection="0">
      <alignment vertical="top"/>
    </xf>
    <xf numFmtId="171" fontId="2" fillId="0" borderId="0" applyFont="0" applyFill="0" applyBorder="0" applyProtection="0">
      <alignment vertical="top"/>
    </xf>
    <xf numFmtId="0" fontId="11" fillId="0" borderId="0"/>
    <xf numFmtId="0" fontId="11" fillId="0" borderId="0"/>
    <xf numFmtId="0" fontId="11" fillId="0" borderId="0"/>
    <xf numFmtId="168" fontId="2" fillId="0" borderId="0" applyFont="0" applyFill="0" applyBorder="0" applyProtection="0">
      <alignment vertical="top"/>
    </xf>
    <xf numFmtId="0" fontId="11" fillId="0" borderId="0"/>
    <xf numFmtId="0" fontId="11" fillId="0" borderId="0"/>
    <xf numFmtId="0" fontId="11" fillId="0" borderId="0"/>
    <xf numFmtId="0" fontId="15" fillId="0" borderId="0"/>
    <xf numFmtId="0" fontId="15" fillId="0" borderId="0"/>
    <xf numFmtId="0" fontId="15" fillId="0" borderId="0"/>
    <xf numFmtId="0" fontId="1" fillId="0" borderId="0"/>
    <xf numFmtId="0" fontId="11" fillId="0" borderId="0"/>
    <xf numFmtId="169" fontId="2" fillId="0" borderId="0" applyFont="0" applyFill="0" applyBorder="0" applyProtection="0">
      <alignment vertical="top"/>
    </xf>
    <xf numFmtId="0" fontId="2" fillId="0" borderId="0"/>
    <xf numFmtId="0" fontId="2" fillId="0" borderId="0"/>
    <xf numFmtId="0" fontId="2" fillId="0" borderId="0"/>
    <xf numFmtId="0" fontId="1" fillId="0" borderId="0"/>
    <xf numFmtId="0" fontId="1" fillId="0" borderId="0"/>
    <xf numFmtId="0" fontId="11" fillId="0" borderId="0"/>
    <xf numFmtId="0" fontId="11" fillId="0" borderId="0"/>
    <xf numFmtId="0" fontId="11" fillId="0" borderId="0"/>
    <xf numFmtId="0" fontId="1" fillId="0" borderId="0"/>
    <xf numFmtId="183" fontId="1" fillId="0" borderId="0"/>
    <xf numFmtId="0" fontId="1" fillId="0" borderId="0"/>
    <xf numFmtId="0" fontId="22" fillId="4" borderId="2" applyNumberFormat="0" applyAlignment="0" applyProtection="0"/>
    <xf numFmtId="9" fontId="11" fillId="0" borderId="0" applyFont="0" applyFill="0" applyBorder="0" applyAlignment="0" applyProtection="0"/>
    <xf numFmtId="9" fontId="11" fillId="0" borderId="0" applyFont="0" applyFill="0" applyBorder="0" applyAlignment="0" applyProtection="0"/>
    <xf numFmtId="9" fontId="12" fillId="0" borderId="0" applyFont="0" applyFill="0" applyBorder="0" applyAlignment="0" applyProtection="0"/>
    <xf numFmtId="184" fontId="2" fillId="0" borderId="0" applyFont="0" applyFill="0" applyBorder="0" applyProtection="0">
      <alignment vertical="top"/>
    </xf>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0" fontId="2" fillId="0" borderId="0" applyFont="0" applyFill="0" applyBorder="0" applyAlignment="0" applyProtection="0"/>
    <xf numFmtId="0" fontId="15" fillId="0" borderId="0"/>
    <xf numFmtId="9" fontId="15" fillId="0" borderId="0" applyFont="0" applyFill="0" applyBorder="0" applyAlignment="0" applyProtection="0"/>
    <xf numFmtId="167" fontId="1" fillId="0" borderId="0" applyFont="0" applyFill="0" applyBorder="0" applyAlignment="0" applyProtection="0"/>
    <xf numFmtId="0" fontId="29" fillId="0" borderId="0" applyFill="0" applyBorder="0" applyAlignment="0" applyProtection="0"/>
    <xf numFmtId="2" fontId="29" fillId="0" borderId="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4" fillId="7" borderId="0" applyNumberFormat="0" applyFont="0" applyFill="0" applyBorder="0" applyAlignment="0" applyProtection="0">
      <alignment vertical="top"/>
    </xf>
    <xf numFmtId="0" fontId="35" fillId="7" borderId="0" applyNumberFormat="0" applyFont="0" applyFill="0" applyBorder="0" applyAlignment="0" applyProtection="0">
      <alignment vertical="top"/>
    </xf>
    <xf numFmtId="0" fontId="36" fillId="8" borderId="9" applyNumberFormat="0" applyFont="0" applyFill="0" applyBorder="0" applyAlignment="0" applyProtection="0">
      <alignment vertical="top"/>
    </xf>
    <xf numFmtId="165" fontId="36" fillId="9" borderId="9" applyNumberFormat="0" applyFont="0" applyFill="0" applyBorder="0" applyAlignment="0" applyProtection="0">
      <alignment horizontal="right" vertical="top"/>
    </xf>
    <xf numFmtId="0" fontId="36" fillId="8" borderId="10" applyNumberFormat="0" applyFont="0" applyFill="0" applyBorder="0" applyAlignment="0" applyProtection="0">
      <alignment vertical="top"/>
    </xf>
    <xf numFmtId="165" fontId="36" fillId="10" borderId="10" applyProtection="0">
      <alignment horizontal="right" vertical="top"/>
    </xf>
    <xf numFmtId="0" fontId="36" fillId="8" borderId="11" applyNumberFormat="0" applyFont="0" applyFill="0" applyBorder="0" applyAlignment="0" applyProtection="0">
      <alignment vertical="top"/>
    </xf>
    <xf numFmtId="165" fontId="36" fillId="10" borderId="11" applyNumberFormat="0" applyFont="0" applyFill="0" applyBorder="0" applyAlignment="0" applyProtection="0">
      <alignment horizontal="right" vertical="top"/>
    </xf>
    <xf numFmtId="165" fontId="36" fillId="9" borderId="10" applyNumberFormat="0" applyFont="0" applyFill="0" applyBorder="0" applyAlignment="0" applyProtection="0">
      <alignment horizontal="right" vertical="top"/>
    </xf>
    <xf numFmtId="3" fontId="36" fillId="9" borderId="9" applyProtection="0">
      <alignment horizontal="right" vertical="top"/>
    </xf>
    <xf numFmtId="0" fontId="36" fillId="9" borderId="11" applyProtection="0">
      <alignment horizontal="left" vertical="top"/>
    </xf>
    <xf numFmtId="0" fontId="37" fillId="7" borderId="0" applyNumberFormat="0" applyFont="0" applyFill="0" applyBorder="0" applyAlignment="0" applyProtection="0">
      <alignment vertical="top"/>
    </xf>
    <xf numFmtId="0" fontId="36" fillId="8" borderId="7" applyNumberFormat="0" applyFont="0" applyFill="0" applyBorder="0" applyAlignment="0" applyProtection="0">
      <alignment vertical="top"/>
    </xf>
    <xf numFmtId="190" fontId="36" fillId="9" borderId="7" applyProtection="0">
      <alignment horizontal="right" vertical="top"/>
    </xf>
    <xf numFmtId="0" fontId="36" fillId="9" borderId="9" applyProtection="0">
      <alignment horizontal="left" vertical="top"/>
    </xf>
    <xf numFmtId="4" fontId="36" fillId="9" borderId="11" applyProtection="0">
      <alignment horizontal="right" vertical="top"/>
    </xf>
    <xf numFmtId="0" fontId="36" fillId="8" borderId="8" applyNumberFormat="0" applyFont="0" applyFill="0" applyBorder="0" applyAlignment="0" applyProtection="0">
      <alignment horizontal="center" vertical="top"/>
    </xf>
    <xf numFmtId="0" fontId="36" fillId="8" borderId="5" applyNumberFormat="0" applyFont="0" applyFill="0" applyBorder="0" applyAlignment="0" applyProtection="0">
      <alignment horizontal="center" vertical="top"/>
    </xf>
    <xf numFmtId="0" fontId="36" fillId="8" borderId="12" applyNumberFormat="0" applyFont="0" applyFill="0" applyBorder="0" applyAlignment="0" applyProtection="0">
      <alignment horizontal="center" vertical="top"/>
    </xf>
    <xf numFmtId="191" fontId="37" fillId="10" borderId="6" applyNumberFormat="0" applyFont="0" applyFill="0" applyBorder="0" applyAlignment="0" applyProtection="0">
      <alignment horizontal="right" vertical="top"/>
    </xf>
    <xf numFmtId="191" fontId="37" fillId="10" borderId="13" applyProtection="0">
      <alignment horizontal="right" vertical="top"/>
    </xf>
    <xf numFmtId="192" fontId="37" fillId="9" borderId="0" applyNumberFormat="0" applyFont="0" applyFill="0" applyBorder="0" applyAlignment="0" applyProtection="0">
      <alignment horizontal="right" vertical="top"/>
    </xf>
    <xf numFmtId="192" fontId="37" fillId="9" borderId="14" applyNumberFormat="0" applyFont="0" applyFill="0" applyBorder="0" applyAlignment="0" applyProtection="0">
      <alignment horizontal="right" vertical="top"/>
    </xf>
    <xf numFmtId="4" fontId="37" fillId="9" borderId="3" applyNumberFormat="0" applyFont="0" applyFill="0" applyBorder="0" applyAlignment="0" applyProtection="0">
      <alignment horizontal="right" vertical="top"/>
    </xf>
    <xf numFmtId="4" fontId="37" fillId="9" borderId="15" applyProtection="0">
      <alignment horizontal="right" vertical="top"/>
    </xf>
    <xf numFmtId="190" fontId="36" fillId="9" borderId="10" applyNumberFormat="0" applyFont="0" applyFill="0" applyBorder="0" applyAlignment="0" applyProtection="0">
      <alignment horizontal="right" vertical="top"/>
    </xf>
    <xf numFmtId="192" fontId="36" fillId="9" borderId="10" applyProtection="0">
      <alignment horizontal="right" vertical="top"/>
    </xf>
    <xf numFmtId="190" fontId="36" fillId="9" borderId="11" applyNumberFormat="0" applyFont="0" applyFill="0" applyBorder="0" applyAlignment="0" applyProtection="0">
      <alignment horizontal="right" vertical="top"/>
    </xf>
    <xf numFmtId="192" fontId="37" fillId="10" borderId="6" applyNumberFormat="0" applyFont="0" applyFill="0" applyBorder="0" applyAlignment="0" applyProtection="0">
      <alignment horizontal="right" vertical="top"/>
    </xf>
    <xf numFmtId="192" fontId="37" fillId="9" borderId="6" applyNumberFormat="0" applyFont="0" applyFill="0" applyBorder="0" applyAlignment="0" applyProtection="0">
      <alignment horizontal="right" vertical="top"/>
    </xf>
    <xf numFmtId="192" fontId="37" fillId="9" borderId="13" applyProtection="0">
      <alignment horizontal="right" vertical="top"/>
    </xf>
    <xf numFmtId="190" fontId="37" fillId="10" borderId="0" applyNumberFormat="0" applyFont="0" applyFill="0" applyBorder="0" applyAlignment="0" applyProtection="0">
      <alignment horizontal="right" vertical="top"/>
    </xf>
    <xf numFmtId="190" fontId="37" fillId="9" borderId="0" applyNumberFormat="0" applyFont="0" applyFill="0" applyBorder="0" applyAlignment="0" applyProtection="0">
      <alignment horizontal="right" vertical="top"/>
    </xf>
    <xf numFmtId="190" fontId="37" fillId="9" borderId="14" applyProtection="0">
      <alignment horizontal="right" vertical="top"/>
    </xf>
    <xf numFmtId="192" fontId="37" fillId="9" borderId="3" applyNumberFormat="0" applyFont="0" applyFill="0" applyBorder="0" applyAlignment="0" applyProtection="0">
      <alignment horizontal="right" vertical="top"/>
    </xf>
    <xf numFmtId="192" fontId="37" fillId="9" borderId="15" applyProtection="0">
      <alignment horizontal="right" vertical="top"/>
    </xf>
    <xf numFmtId="165" fontId="36" fillId="11" borderId="9" applyProtection="0">
      <alignment horizontal="right" vertical="top"/>
    </xf>
    <xf numFmtId="165" fontId="37" fillId="10" borderId="6" applyNumberFormat="0" applyFont="0" applyFill="0" applyBorder="0" applyAlignment="0" applyProtection="0">
      <alignment horizontal="right" vertical="top"/>
    </xf>
    <xf numFmtId="165" fontId="37" fillId="10" borderId="13" applyNumberFormat="0" applyFont="0" applyFill="0" applyBorder="0" applyAlignment="0" applyProtection="0">
      <alignment horizontal="right" vertical="top"/>
    </xf>
    <xf numFmtId="165" fontId="37" fillId="10" borderId="0" applyNumberFormat="0" applyFont="0" applyFill="0" applyBorder="0" applyAlignment="0" applyProtection="0">
      <alignment horizontal="right" vertical="top"/>
    </xf>
    <xf numFmtId="165" fontId="37" fillId="10" borderId="14" applyNumberFormat="0" applyFont="0" applyFill="0" applyBorder="0" applyAlignment="0" applyProtection="0">
      <alignment horizontal="right" vertical="top"/>
    </xf>
    <xf numFmtId="165" fontId="37" fillId="10" borderId="3" applyNumberFormat="0" applyFont="0" applyFill="0" applyBorder="0" applyAlignment="0" applyProtection="0">
      <alignment horizontal="right" vertical="top"/>
    </xf>
    <xf numFmtId="165" fontId="37" fillId="10" borderId="15" applyNumberFormat="0" applyFont="0" applyFill="0" applyBorder="0" applyAlignment="0" applyProtection="0">
      <alignment horizontal="right" vertical="top"/>
    </xf>
    <xf numFmtId="193" fontId="37" fillId="10" borderId="0" applyNumberFormat="0" applyFont="0" applyFill="0" applyBorder="0" applyAlignment="0" applyProtection="0">
      <alignment horizontal="right" vertical="top"/>
    </xf>
    <xf numFmtId="193" fontId="37" fillId="10" borderId="14" applyProtection="0">
      <alignment horizontal="right" vertical="top"/>
    </xf>
    <xf numFmtId="165" fontId="36" fillId="10" borderId="7" applyProtection="0">
      <alignment horizontal="right" vertical="top"/>
    </xf>
    <xf numFmtId="165" fontId="36" fillId="10" borderId="9" applyProtection="0">
      <alignment horizontal="right" vertical="top"/>
    </xf>
    <xf numFmtId="191" fontId="36" fillId="10" borderId="10" applyProtection="0">
      <alignment horizontal="right" vertical="top"/>
    </xf>
    <xf numFmtId="191" fontId="36" fillId="10" borderId="11" applyProtection="0">
      <alignment horizontal="right" vertical="top"/>
    </xf>
    <xf numFmtId="0" fontId="36" fillId="8" borderId="5" applyNumberFormat="0" applyFont="0" applyFill="0" applyBorder="0" applyAlignment="0" applyProtection="0">
      <alignment horizontal="left" vertical="top"/>
    </xf>
    <xf numFmtId="0" fontId="36" fillId="12" borderId="0" applyNumberFormat="0" applyFont="0" applyFill="0" applyBorder="0" applyAlignment="0" applyProtection="0">
      <alignment vertical="top"/>
    </xf>
    <xf numFmtId="0" fontId="38" fillId="12" borderId="0" applyNumberFormat="0" applyFont="0" applyFill="0" applyBorder="0" applyAlignment="0" applyProtection="0">
      <alignment vertical="top"/>
    </xf>
    <xf numFmtId="0" fontId="36" fillId="12" borderId="0" applyNumberFormat="0" applyFont="0" applyFill="0" applyBorder="0" applyAlignment="0" applyProtection="0">
      <alignment horizontal="right" vertical="top"/>
    </xf>
    <xf numFmtId="0" fontId="37" fillId="12" borderId="0" applyNumberFormat="0" applyFont="0" applyFill="0" applyBorder="0" applyAlignment="0" applyProtection="0">
      <alignment vertical="top"/>
    </xf>
    <xf numFmtId="0" fontId="36" fillId="7" borderId="5" applyNumberFormat="0" applyFont="0" applyFill="0" applyBorder="0" applyAlignment="0" applyProtection="0">
      <alignment vertical="top"/>
    </xf>
    <xf numFmtId="0" fontId="38" fillId="7" borderId="5" applyNumberFormat="0" applyFont="0" applyFill="0" applyBorder="0" applyAlignment="0" applyProtection="0">
      <alignment vertical="top"/>
    </xf>
    <xf numFmtId="0" fontId="36" fillId="7" borderId="5" applyNumberFormat="0" applyFont="0" applyFill="0" applyBorder="0" applyAlignment="0" applyProtection="0">
      <alignment horizontal="right" vertical="top"/>
    </xf>
    <xf numFmtId="0" fontId="36" fillId="8" borderId="7" applyProtection="0">
      <alignment horizontal="center" vertical="top"/>
    </xf>
    <xf numFmtId="0" fontId="37" fillId="9" borderId="12" applyProtection="0">
      <alignment horizontal="left" vertical="top"/>
    </xf>
    <xf numFmtId="4" fontId="37" fillId="10" borderId="5" applyNumberFormat="0" applyFont="0" applyFill="0" applyBorder="0" applyAlignment="0" applyProtection="0">
      <alignment horizontal="right" vertical="top"/>
    </xf>
    <xf numFmtId="4" fontId="37" fillId="10" borderId="12" applyProtection="0">
      <alignment horizontal="right" vertical="top"/>
    </xf>
    <xf numFmtId="0" fontId="36" fillId="8" borderId="10" applyNumberFormat="0" applyFont="0" applyFill="0" applyBorder="0" applyAlignment="0" applyProtection="0">
      <alignment horizontal="center" vertical="top"/>
    </xf>
    <xf numFmtId="0" fontId="36" fillId="8" borderId="0" applyNumberFormat="0" applyFont="0" applyFill="0" applyBorder="0" applyAlignment="0" applyProtection="0">
      <alignment vertical="top"/>
    </xf>
    <xf numFmtId="0" fontId="37" fillId="9" borderId="0" applyNumberFormat="0" applyFont="0" applyFill="0" applyBorder="0" applyAlignment="0" applyProtection="0">
      <alignment vertical="top"/>
    </xf>
    <xf numFmtId="165" fontId="37" fillId="10" borderId="3" applyNumberFormat="0" applyFont="0" applyFill="0" applyBorder="0" applyAlignment="0" applyProtection="0">
      <alignment horizontal="right" vertical="top"/>
    </xf>
    <xf numFmtId="165" fontId="37" fillId="10" borderId="15" applyNumberFormat="0" applyFont="0" applyFill="0" applyBorder="0" applyAlignment="0" applyProtection="0">
      <alignment horizontal="right" vertical="top"/>
    </xf>
    <xf numFmtId="193" fontId="37" fillId="10" borderId="0" applyNumberFormat="0" applyFont="0" applyFill="0" applyBorder="0" applyAlignment="0" applyProtection="0">
      <alignment horizontal="right" vertical="top"/>
    </xf>
    <xf numFmtId="193" fontId="37" fillId="10" borderId="14" applyProtection="0">
      <alignment horizontal="right" vertical="top"/>
    </xf>
    <xf numFmtId="194" fontId="37" fillId="10" borderId="6" applyNumberFormat="0" applyFont="0" applyFill="0" applyBorder="0" applyAlignment="0" applyProtection="0">
      <alignment horizontal="right" vertical="top"/>
    </xf>
    <xf numFmtId="194" fontId="37" fillId="10" borderId="13" applyProtection="0">
      <alignment horizontal="right" vertical="top"/>
    </xf>
    <xf numFmtId="0" fontId="36" fillId="10" borderId="5" applyNumberFormat="0" applyFont="0" applyFill="0" applyBorder="0" applyAlignment="0" applyProtection="0">
      <alignment vertical="top"/>
    </xf>
    <xf numFmtId="0" fontId="36" fillId="10" borderId="12" applyNumberFormat="0" applyFont="0" applyFill="0" applyBorder="0" applyAlignment="0" applyProtection="0">
      <alignment vertical="top"/>
    </xf>
    <xf numFmtId="191" fontId="36" fillId="10" borderId="10" applyProtection="0">
      <alignment horizontal="right" vertical="top"/>
    </xf>
    <xf numFmtId="191" fontId="36" fillId="10" borderId="11" applyProtection="0">
      <alignment horizontal="right" vertical="top"/>
    </xf>
    <xf numFmtId="190" fontId="37" fillId="10" borderId="6" applyNumberFormat="0" applyFont="0" applyFill="0" applyBorder="0" applyAlignment="0" applyProtection="0">
      <alignment horizontal="right" vertical="top"/>
    </xf>
    <xf numFmtId="190" fontId="37" fillId="11" borderId="13" applyProtection="0">
      <alignment horizontal="right" vertical="top"/>
    </xf>
    <xf numFmtId="191" fontId="36" fillId="10" borderId="11" applyProtection="0">
      <alignment horizontal="right" vertical="top"/>
    </xf>
    <xf numFmtId="190" fontId="37" fillId="10" borderId="6" applyNumberFormat="0" applyFont="0" applyFill="0" applyBorder="0" applyAlignment="0" applyProtection="0">
      <alignment horizontal="right" vertical="top"/>
    </xf>
    <xf numFmtId="190" fontId="37" fillId="11" borderId="13" applyProtection="0">
      <alignment horizontal="right" vertical="top"/>
    </xf>
    <xf numFmtId="165" fontId="36" fillId="9" borderId="0" applyNumberFormat="0" applyFont="0" applyFill="0" applyBorder="0" applyAlignment="0" applyProtection="0">
      <alignment horizontal="right" vertical="top"/>
    </xf>
    <xf numFmtId="194" fontId="36" fillId="9" borderId="0" applyNumberFormat="0" applyFont="0" applyFill="0" applyBorder="0" applyAlignment="0" applyProtection="0">
      <alignment horizontal="right" vertical="top"/>
    </xf>
    <xf numFmtId="4" fontId="39" fillId="10" borderId="0" applyNumberFormat="0" applyFont="0" applyFill="0" applyBorder="0" applyAlignment="0" applyProtection="0">
      <alignment horizontal="right" vertical="top"/>
    </xf>
    <xf numFmtId="4" fontId="39" fillId="10" borderId="14" applyNumberFormat="0" applyFont="0" applyFill="0" applyBorder="0" applyAlignment="0" applyProtection="0">
      <alignment horizontal="right" vertical="top"/>
    </xf>
    <xf numFmtId="4" fontId="37" fillId="9" borderId="0" applyNumberFormat="0" applyFont="0" applyFill="0" applyBorder="0" applyAlignment="0" applyProtection="0">
      <alignment horizontal="right" vertical="top"/>
    </xf>
    <xf numFmtId="4" fontId="37" fillId="9" borderId="14" applyNumberFormat="0" applyFont="0" applyFill="0" applyBorder="0" applyAlignment="0" applyProtection="0">
      <alignment horizontal="right" vertical="top"/>
    </xf>
    <xf numFmtId="192" fontId="36" fillId="10" borderId="5" applyProtection="0">
      <alignment horizontal="right" vertical="top"/>
    </xf>
    <xf numFmtId="192" fontId="36" fillId="10" borderId="7" applyNumberFormat="0" applyFont="0" applyFill="0" applyBorder="0" applyAlignment="0" applyProtection="0">
      <alignment horizontal="right" vertical="top"/>
    </xf>
    <xf numFmtId="192" fontId="36" fillId="9" borderId="5" applyNumberFormat="0" applyFont="0" applyFill="0" applyBorder="0" applyAlignment="0" applyProtection="0">
      <alignment horizontal="right" vertical="top"/>
    </xf>
    <xf numFmtId="192" fontId="36" fillId="10" borderId="6" applyNumberFormat="0" applyFont="0" applyFill="0" applyBorder="0" applyAlignment="0" applyProtection="0">
      <alignment horizontal="right" vertical="top"/>
    </xf>
    <xf numFmtId="192" fontId="36" fillId="10" borderId="9" applyNumberFormat="0" applyFont="0" applyFill="0" applyBorder="0" applyAlignment="0" applyProtection="0">
      <alignment horizontal="right" vertical="top"/>
    </xf>
    <xf numFmtId="4" fontId="36" fillId="10" borderId="0" applyNumberFormat="0" applyFont="0" applyFill="0" applyBorder="0" applyAlignment="0" applyProtection="0">
      <alignment horizontal="right" vertical="top"/>
    </xf>
    <xf numFmtId="4" fontId="36" fillId="10" borderId="10" applyNumberFormat="0" applyFont="0" applyFill="0" applyBorder="0" applyAlignment="0" applyProtection="0">
      <alignment horizontal="right" vertical="top"/>
    </xf>
    <xf numFmtId="192" fontId="36" fillId="10" borderId="3" applyNumberFormat="0" applyFont="0" applyFill="0" applyBorder="0" applyAlignment="0" applyProtection="0">
      <alignment horizontal="right" vertical="top"/>
    </xf>
    <xf numFmtId="3" fontId="36" fillId="10" borderId="6" applyNumberFormat="0" applyFont="0" applyFill="0" applyBorder="0" applyAlignment="0" applyProtection="0">
      <alignment horizontal="right" vertical="top"/>
    </xf>
    <xf numFmtId="3" fontId="36" fillId="10" borderId="9" applyNumberFormat="0" applyFont="0" applyFill="0" applyBorder="0" applyAlignment="0" applyProtection="0">
      <alignment horizontal="right" vertical="top"/>
    </xf>
    <xf numFmtId="3" fontId="36" fillId="9" borderId="6" applyNumberFormat="0" applyFont="0" applyFill="0" applyBorder="0" applyAlignment="0" applyProtection="0">
      <alignment horizontal="right" vertical="top"/>
    </xf>
    <xf numFmtId="3" fontId="37" fillId="10" borderId="0" applyNumberFormat="0" applyFont="0" applyFill="0" applyBorder="0" applyAlignment="0" applyProtection="0">
      <alignment horizontal="right" vertical="top"/>
    </xf>
    <xf numFmtId="195" fontId="36" fillId="9" borderId="0" applyNumberFormat="0" applyFont="0" applyFill="0" applyBorder="0" applyAlignment="0" applyProtection="0">
      <alignment horizontal="right" vertical="top"/>
    </xf>
    <xf numFmtId="164" fontId="36" fillId="10" borderId="0" applyNumberFormat="0" applyFont="0" applyFill="0" applyBorder="0" applyAlignment="0" applyProtection="0">
      <alignment horizontal="right" vertical="top"/>
    </xf>
    <xf numFmtId="164" fontId="36" fillId="10" borderId="10" applyNumberFormat="0" applyFont="0" applyFill="0" applyBorder="0" applyAlignment="0" applyProtection="0">
      <alignment horizontal="right" vertical="top"/>
    </xf>
    <xf numFmtId="164" fontId="39" fillId="9" borderId="0" applyNumberFormat="0" applyFont="0" applyFill="0" applyBorder="0" applyAlignment="0" applyProtection="0">
      <alignment horizontal="right" vertical="top"/>
    </xf>
    <xf numFmtId="164" fontId="39" fillId="10" borderId="10" applyNumberFormat="0" applyFont="0" applyFill="0" applyBorder="0" applyAlignment="0" applyProtection="0">
      <alignment horizontal="right" vertical="top"/>
    </xf>
    <xf numFmtId="0" fontId="36" fillId="9" borderId="9" applyProtection="0">
      <alignment horizontal="left" vertical="top"/>
    </xf>
    <xf numFmtId="3" fontId="39" fillId="9" borderId="0" applyNumberFormat="0" applyFont="0" applyFill="0" applyBorder="0" applyAlignment="0" applyProtection="0">
      <alignment horizontal="right" vertical="top"/>
    </xf>
    <xf numFmtId="3" fontId="36" fillId="10" borderId="3" applyNumberFormat="0" applyFont="0" applyFill="0" applyBorder="0" applyAlignment="0" applyProtection="0">
      <alignment horizontal="right" vertical="top"/>
    </xf>
    <xf numFmtId="3" fontId="36" fillId="10" borderId="11" applyNumberFormat="0" applyFont="0" applyFill="0" applyBorder="0" applyAlignment="0" applyProtection="0">
      <alignment horizontal="right" vertical="top"/>
    </xf>
    <xf numFmtId="195" fontId="39" fillId="9" borderId="0" applyNumberFormat="0" applyFont="0" applyFill="0" applyBorder="0" applyAlignment="0" applyProtection="0">
      <alignment horizontal="right" vertical="top"/>
    </xf>
    <xf numFmtId="164" fontId="36" fillId="9" borderId="0" applyNumberFormat="0" applyFont="0" applyFill="0" applyBorder="0" applyAlignment="0" applyProtection="0">
      <alignment horizontal="right" vertical="top"/>
    </xf>
    <xf numFmtId="164" fontId="36" fillId="9" borderId="3" applyNumberFormat="0" applyFont="0" applyFill="0" applyBorder="0" applyAlignment="0" applyProtection="0">
      <alignment horizontal="right" vertical="top"/>
    </xf>
    <xf numFmtId="164" fontId="36" fillId="10" borderId="11" applyNumberFormat="0" applyFont="0" applyFill="0" applyBorder="0" applyAlignment="0" applyProtection="0">
      <alignment horizontal="right" vertical="top"/>
    </xf>
    <xf numFmtId="164" fontId="36" fillId="9" borderId="5" applyNumberFormat="0" applyFont="0" applyFill="0" applyBorder="0" applyAlignment="0" applyProtection="0">
      <alignment horizontal="right" vertical="top"/>
    </xf>
    <xf numFmtId="164" fontId="36" fillId="10" borderId="7" applyNumberFormat="0" applyFont="0" applyFill="0" applyBorder="0" applyAlignment="0" applyProtection="0">
      <alignment horizontal="right" vertical="top"/>
    </xf>
    <xf numFmtId="192" fontId="36" fillId="9" borderId="6" applyProtection="0">
      <alignment horizontal="right" vertical="top"/>
    </xf>
    <xf numFmtId="164" fontId="36" fillId="10" borderId="6" applyNumberFormat="0" applyFont="0" applyFill="0" applyBorder="0" applyAlignment="0" applyProtection="0">
      <alignment horizontal="right" vertical="top"/>
    </xf>
    <xf numFmtId="164" fontId="36" fillId="10" borderId="9" applyNumberFormat="0" applyFont="0" applyFill="0" applyBorder="0" applyAlignment="0" applyProtection="0">
      <alignment horizontal="right" vertical="top"/>
    </xf>
    <xf numFmtId="164" fontId="37" fillId="10" borderId="0" applyNumberFormat="0" applyFont="0" applyFill="0" applyBorder="0" applyAlignment="0" applyProtection="0">
      <alignment horizontal="right" vertical="top"/>
    </xf>
    <xf numFmtId="164" fontId="36" fillId="10" borderId="5" applyNumberFormat="0" applyFont="0" applyFill="0" applyBorder="0" applyAlignment="0" applyProtection="0">
      <alignment horizontal="right" vertical="top"/>
    </xf>
    <xf numFmtId="164" fontId="39" fillId="10" borderId="0" applyNumberFormat="0" applyFont="0" applyFill="0" applyBorder="0" applyAlignment="0" applyProtection="0">
      <alignment horizontal="right" vertical="top"/>
    </xf>
    <xf numFmtId="164" fontId="36" fillId="10" borderId="3" applyNumberFormat="0" applyFont="0" applyFill="0" applyBorder="0" applyAlignment="0" applyProtection="0">
      <alignment horizontal="right" vertical="top"/>
    </xf>
    <xf numFmtId="164" fontId="36" fillId="11" borderId="3" applyNumberFormat="0" applyFont="0" applyFill="0" applyBorder="0" applyAlignment="0" applyProtection="0">
      <alignment horizontal="right" vertical="top"/>
    </xf>
    <xf numFmtId="164" fontId="37" fillId="11" borderId="0" applyNumberFormat="0" applyFont="0" applyFill="0" applyBorder="0" applyAlignment="0" applyProtection="0">
      <alignment horizontal="right" vertical="top"/>
    </xf>
    <xf numFmtId="0" fontId="37" fillId="7" borderId="0" applyNumberFormat="0" applyFont="0" applyFill="0" applyBorder="0" applyAlignment="0" applyProtection="0">
      <alignment vertical="top"/>
    </xf>
    <xf numFmtId="4" fontId="36" fillId="10" borderId="9" applyNumberFormat="0" applyFont="0" applyFill="0" applyBorder="0" applyAlignment="0" applyProtection="0">
      <alignment horizontal="right" vertical="top"/>
    </xf>
    <xf numFmtId="4" fontId="36" fillId="10" borderId="3" applyNumberFormat="0" applyFont="0" applyFill="0" applyBorder="0" applyAlignment="0" applyProtection="0">
      <alignment horizontal="right" vertical="top"/>
    </xf>
    <xf numFmtId="4" fontId="36" fillId="10" borderId="11" applyNumberFormat="0" applyFont="0" applyFill="0" applyBorder="0" applyAlignment="0" applyProtection="0">
      <alignment horizontal="right" vertical="top"/>
    </xf>
    <xf numFmtId="192" fontId="37" fillId="10" borderId="0" applyNumberFormat="0" applyFont="0" applyFill="0" applyBorder="0" applyAlignment="0" applyProtection="0">
      <alignment horizontal="right" vertical="top"/>
    </xf>
    <xf numFmtId="190" fontId="37" fillId="10" borderId="0" applyNumberFormat="0" applyFont="0" applyFill="0" applyBorder="0" applyAlignment="0" applyProtection="0">
      <alignment horizontal="right" vertical="top"/>
    </xf>
    <xf numFmtId="190" fontId="36" fillId="10" borderId="3" applyNumberFormat="0" applyFont="0" applyFill="0" applyBorder="0" applyAlignment="0" applyProtection="0">
      <alignment horizontal="right" vertical="top"/>
    </xf>
    <xf numFmtId="190" fontId="36" fillId="10" borderId="11" applyNumberFormat="0" applyFont="0" applyFill="0" applyBorder="0" applyAlignment="0" applyProtection="0">
      <alignment horizontal="right" vertical="top"/>
    </xf>
    <xf numFmtId="194" fontId="37" fillId="11" borderId="0" applyNumberFormat="0" applyFont="0" applyFill="0" applyBorder="0" applyAlignment="0" applyProtection="0">
      <alignment horizontal="right" vertical="top"/>
    </xf>
    <xf numFmtId="192" fontId="37" fillId="11" borderId="0" applyNumberFormat="0" applyFont="0" applyFill="0" applyBorder="0" applyAlignment="0" applyProtection="0">
      <alignment horizontal="right" vertical="top"/>
    </xf>
    <xf numFmtId="195" fontId="37" fillId="11" borderId="0" applyNumberFormat="0" applyFont="0" applyFill="0" applyBorder="0" applyAlignment="0" applyProtection="0">
      <alignment horizontal="right" vertical="top"/>
    </xf>
    <xf numFmtId="192" fontId="36" fillId="11" borderId="3" applyNumberFormat="0" applyFont="0" applyFill="0" applyBorder="0" applyAlignment="0" applyProtection="0">
      <alignment horizontal="right" vertical="top"/>
    </xf>
    <xf numFmtId="3" fontId="37" fillId="11" borderId="0" applyNumberFormat="0" applyFont="0" applyFill="0" applyBorder="0" applyAlignment="0" applyProtection="0">
      <alignment horizontal="right" vertical="top"/>
    </xf>
    <xf numFmtId="190" fontId="36" fillId="10" borderId="6" applyNumberFormat="0" applyFont="0" applyFill="0" applyBorder="0" applyAlignment="0" applyProtection="0">
      <alignment horizontal="right" vertical="top"/>
    </xf>
    <xf numFmtId="190" fontId="36" fillId="10" borderId="9" applyNumberFormat="0" applyFont="0" applyFill="0" applyBorder="0" applyAlignment="0" applyProtection="0">
      <alignment horizontal="right" vertical="top"/>
    </xf>
    <xf numFmtId="190" fontId="37" fillId="11" borderId="0" applyNumberFormat="0" applyFont="0" applyFill="0" applyBorder="0" applyAlignment="0" applyProtection="0">
      <alignment horizontal="right" vertical="top"/>
    </xf>
    <xf numFmtId="0" fontId="39" fillId="8" borderId="11" applyNumberFormat="0" applyFont="0" applyFill="0" applyBorder="0" applyAlignment="0" applyProtection="0">
      <alignment vertical="top"/>
    </xf>
    <xf numFmtId="164" fontId="39" fillId="10" borderId="3" applyNumberFormat="0" applyFont="0" applyFill="0" applyBorder="0" applyAlignment="0" applyProtection="0">
      <alignment horizontal="right" vertical="top"/>
    </xf>
    <xf numFmtId="164" fontId="39" fillId="10" borderId="11" applyNumberFormat="0" applyFont="0" applyFill="0" applyBorder="0" applyAlignment="0" applyProtection="0">
      <alignment horizontal="right" vertical="top"/>
    </xf>
    <xf numFmtId="196" fontId="36" fillId="10" borderId="0" applyNumberFormat="0" applyFont="0" applyFill="0" applyBorder="0" applyAlignment="0" applyProtection="0">
      <alignment horizontal="right" vertical="top"/>
    </xf>
    <xf numFmtId="196" fontId="36" fillId="10" borderId="10" applyNumberFormat="0" applyFont="0" applyFill="0" applyBorder="0" applyAlignment="0" applyProtection="0">
      <alignment horizontal="right" vertical="top"/>
    </xf>
    <xf numFmtId="196" fontId="39" fillId="10" borderId="0" applyNumberFormat="0" applyFont="0" applyFill="0" applyBorder="0" applyAlignment="0" applyProtection="0">
      <alignment horizontal="right" vertical="top"/>
    </xf>
    <xf numFmtId="196" fontId="39" fillId="10" borderId="10" applyNumberFormat="0" applyFont="0" applyFill="0" applyBorder="0" applyAlignment="0" applyProtection="0">
      <alignment horizontal="right" vertical="top"/>
    </xf>
    <xf numFmtId="196" fontId="36" fillId="10" borderId="3" applyNumberFormat="0" applyFont="0" applyFill="0" applyBorder="0" applyAlignment="0" applyProtection="0">
      <alignment horizontal="right" vertical="top"/>
    </xf>
    <xf numFmtId="196" fontId="36" fillId="10" borderId="11" applyNumberFormat="0" applyFont="0" applyFill="0" applyBorder="0" applyAlignment="0" applyProtection="0">
      <alignment horizontal="right" vertical="top"/>
    </xf>
    <xf numFmtId="0" fontId="39" fillId="11" borderId="0" applyNumberFormat="0" applyFont="0" applyFill="0" applyBorder="0" applyAlignment="0" applyProtection="0">
      <alignment horizontal="left" vertical="top"/>
    </xf>
    <xf numFmtId="4" fontId="39" fillId="11" borderId="0" applyNumberFormat="0" applyFont="0" applyFill="0" applyBorder="0" applyAlignment="0" applyProtection="0">
      <alignment horizontal="right" vertical="top"/>
    </xf>
    <xf numFmtId="4" fontId="39" fillId="11" borderId="14" applyNumberFormat="0" applyFont="0" applyFill="0" applyBorder="0" applyAlignment="0" applyProtection="0">
      <alignment horizontal="right" vertical="top"/>
    </xf>
    <xf numFmtId="4" fontId="39" fillId="11" borderId="3" applyNumberFormat="0" applyFont="0" applyFill="0" applyBorder="0" applyAlignment="0" applyProtection="0">
      <alignment horizontal="right" vertical="top"/>
    </xf>
    <xf numFmtId="4" fontId="39" fillId="11" borderId="15" applyProtection="0">
      <alignment horizontal="right" vertical="top"/>
    </xf>
    <xf numFmtId="193" fontId="36" fillId="11" borderId="0" applyNumberFormat="0" applyFont="0" applyFill="0" applyBorder="0" applyAlignment="0" applyProtection="0">
      <alignment horizontal="right" vertical="top"/>
    </xf>
    <xf numFmtId="165" fontId="36" fillId="11" borderId="0" applyNumberFormat="0" applyFont="0" applyFill="0" applyBorder="0" applyAlignment="0" applyProtection="0">
      <alignment horizontal="right" vertical="top"/>
    </xf>
    <xf numFmtId="194" fontId="36" fillId="11" borderId="0" applyNumberFormat="0" applyFont="0" applyFill="0" applyBorder="0" applyAlignment="0" applyProtection="0">
      <alignment horizontal="right" vertical="top"/>
    </xf>
    <xf numFmtId="194" fontId="36" fillId="11" borderId="3" applyNumberFormat="0" applyFont="0" applyFill="0" applyBorder="0" applyAlignment="0" applyProtection="0">
      <alignment horizontal="right" vertical="top"/>
    </xf>
    <xf numFmtId="4" fontId="37" fillId="11" borderId="0" applyNumberFormat="0" applyFont="0" applyFill="0" applyBorder="0" applyAlignment="0" applyProtection="0">
      <alignment horizontal="right" vertical="top"/>
    </xf>
    <xf numFmtId="4" fontId="37" fillId="11" borderId="14" applyNumberFormat="0" applyFont="0" applyFill="0" applyBorder="0" applyAlignment="0" applyProtection="0">
      <alignment horizontal="right" vertical="top"/>
    </xf>
    <xf numFmtId="4" fontId="39" fillId="10" borderId="10" applyNumberFormat="0" applyFont="0" applyFill="0" applyBorder="0" applyAlignment="0" applyProtection="0">
      <alignment horizontal="right" vertical="top"/>
    </xf>
    <xf numFmtId="4" fontId="37" fillId="10" borderId="0" applyNumberFormat="0" applyFont="0" applyFill="0" applyBorder="0" applyAlignment="0" applyProtection="0">
      <alignment horizontal="right" vertical="top"/>
    </xf>
    <xf numFmtId="165" fontId="37" fillId="11" borderId="0" applyNumberFormat="0" applyFont="0" applyFill="0" applyBorder="0" applyAlignment="0" applyProtection="0">
      <alignment horizontal="right" vertical="top"/>
    </xf>
    <xf numFmtId="192" fontId="36" fillId="11" borderId="0" applyNumberFormat="0" applyFont="0" applyFill="0" applyBorder="0" applyAlignment="0" applyProtection="0">
      <alignment horizontal="right" vertical="top"/>
    </xf>
    <xf numFmtId="192" fontId="39" fillId="11" borderId="0" applyNumberFormat="0" applyFont="0" applyFill="0" applyBorder="0" applyAlignment="0" applyProtection="0">
      <alignment horizontal="right" vertical="top"/>
    </xf>
    <xf numFmtId="195" fontId="37" fillId="11" borderId="14" applyNumberFormat="0" applyFont="0" applyFill="0" applyBorder="0" applyAlignment="0" applyProtection="0">
      <alignment horizontal="right" vertical="top"/>
    </xf>
    <xf numFmtId="195" fontId="39" fillId="10" borderId="3" applyNumberFormat="0" applyFont="0" applyFill="0" applyBorder="0" applyAlignment="0" applyProtection="0">
      <alignment horizontal="right" vertical="top"/>
    </xf>
    <xf numFmtId="195" fontId="39" fillId="10" borderId="11" applyProtection="0">
      <alignment horizontal="right" vertical="top"/>
    </xf>
    <xf numFmtId="164" fontId="37" fillId="10" borderId="6" applyNumberFormat="0" applyFont="0" applyFill="0" applyBorder="0" applyAlignment="0" applyProtection="0">
      <alignment horizontal="right" vertical="top"/>
    </xf>
    <xf numFmtId="192" fontId="37" fillId="10" borderId="3" applyNumberFormat="0" applyFont="0" applyFill="0" applyBorder="0" applyAlignment="0" applyProtection="0">
      <alignment horizontal="right" vertical="top"/>
    </xf>
    <xf numFmtId="164" fontId="37" fillId="10" borderId="3" applyNumberFormat="0" applyFont="0" applyFill="0" applyBorder="0" applyAlignment="0" applyProtection="0">
      <alignment horizontal="right" vertical="top"/>
    </xf>
    <xf numFmtId="3" fontId="36" fillId="11" borderId="0" applyNumberFormat="0" applyFont="0" applyFill="0" applyBorder="0" applyAlignment="0" applyProtection="0">
      <alignment horizontal="right" vertical="top"/>
    </xf>
    <xf numFmtId="195" fontId="36" fillId="11" borderId="0" applyNumberFormat="0" applyFont="0" applyFill="0" applyBorder="0" applyAlignment="0" applyProtection="0">
      <alignment horizontal="right" vertical="top"/>
    </xf>
    <xf numFmtId="0" fontId="36" fillId="11" borderId="9" applyProtection="0">
      <alignment horizontal="left" vertical="top"/>
    </xf>
    <xf numFmtId="164" fontId="39" fillId="11" borderId="0" applyNumberFormat="0" applyFont="0" applyFill="0" applyBorder="0" applyAlignment="0" applyProtection="0">
      <alignment horizontal="right" vertical="top"/>
    </xf>
    <xf numFmtId="3" fontId="39" fillId="11" borderId="0" applyNumberFormat="0" applyFont="0" applyFill="0" applyBorder="0" applyAlignment="0" applyProtection="0">
      <alignment horizontal="right" vertical="top"/>
    </xf>
    <xf numFmtId="164" fontId="36" fillId="11" borderId="6" applyNumberFormat="0" applyFont="0" applyFill="0" applyBorder="0" applyAlignment="0" applyProtection="0">
      <alignment horizontal="right" vertical="top"/>
    </xf>
    <xf numFmtId="164" fontId="36" fillId="11" borderId="0" applyNumberFormat="0" applyFont="0" applyFill="0" applyBorder="0" applyAlignment="0" applyProtection="0">
      <alignment horizontal="right" vertical="top"/>
    </xf>
    <xf numFmtId="164" fontId="37" fillId="10" borderId="5" applyNumberFormat="0" applyFont="0" applyFill="0" applyBorder="0" applyAlignment="0" applyProtection="0">
      <alignment horizontal="right" vertical="top"/>
    </xf>
    <xf numFmtId="192" fontId="37" fillId="11" borderId="3" applyProtection="0">
      <alignment horizontal="right" vertical="top"/>
    </xf>
    <xf numFmtId="192" fontId="37" fillId="10" borderId="6" applyNumberFormat="0" applyFont="0" applyFill="0" applyBorder="0" applyAlignment="0" applyProtection="0">
      <alignment horizontal="right" vertical="top"/>
    </xf>
    <xf numFmtId="4" fontId="36" fillId="10" borderId="5" applyNumberFormat="0" applyFont="0" applyFill="0" applyBorder="0" applyAlignment="0" applyProtection="0">
      <alignment horizontal="right" vertical="top"/>
    </xf>
    <xf numFmtId="4" fontId="36" fillId="10" borderId="7" applyNumberFormat="0" applyFont="0" applyFill="0" applyBorder="0" applyAlignment="0" applyProtection="0">
      <alignment horizontal="right" vertical="top"/>
    </xf>
    <xf numFmtId="0" fontId="36" fillId="12" borderId="8" applyNumberFormat="0" applyFont="0" applyFill="0" applyBorder="0" applyAlignment="0" applyProtection="0">
      <alignment vertical="top"/>
    </xf>
    <xf numFmtId="165" fontId="36" fillId="10" borderId="5" applyNumberFormat="0" applyFont="0" applyFill="0" applyBorder="0" applyAlignment="0" applyProtection="0">
      <alignment horizontal="right" vertical="top"/>
    </xf>
    <xf numFmtId="165" fontId="36" fillId="10" borderId="7" applyNumberFormat="0" applyFont="0" applyFill="0" applyBorder="0" applyAlignment="0" applyProtection="0">
      <alignment horizontal="right" vertical="top"/>
    </xf>
    <xf numFmtId="165" fontId="39" fillId="10" borderId="3" applyNumberFormat="0" applyFont="0" applyFill="0" applyBorder="0" applyAlignment="0" applyProtection="0">
      <alignment horizontal="right" vertical="top"/>
    </xf>
    <xf numFmtId="165" fontId="39" fillId="10" borderId="11" applyNumberFormat="0" applyFont="0" applyFill="0" applyBorder="0" applyAlignment="0" applyProtection="0">
      <alignment horizontal="right" vertical="top"/>
    </xf>
    <xf numFmtId="165" fontId="36" fillId="10" borderId="3" applyNumberFormat="0" applyFont="0" applyFill="0" applyBorder="0" applyAlignment="0" applyProtection="0">
      <alignment horizontal="right" vertical="top"/>
    </xf>
    <xf numFmtId="165" fontId="36" fillId="10" borderId="11" applyNumberFormat="0" applyFont="0" applyFill="0" applyBorder="0" applyAlignment="0" applyProtection="0">
      <alignment horizontal="right" vertical="top"/>
    </xf>
    <xf numFmtId="196" fontId="36" fillId="10" borderId="6" applyNumberFormat="0" applyFont="0" applyFill="0" applyBorder="0" applyAlignment="0" applyProtection="0">
      <alignment horizontal="right" vertical="top"/>
    </xf>
    <xf numFmtId="196" fontId="36" fillId="10" borderId="9" applyNumberFormat="0" applyFont="0" applyFill="0" applyBorder="0" applyAlignment="0" applyProtection="0">
      <alignment horizontal="right" vertical="top"/>
    </xf>
    <xf numFmtId="196" fontId="36" fillId="10" borderId="5" applyNumberFormat="0" applyFont="0" applyFill="0" applyBorder="0" applyAlignment="0" applyProtection="0">
      <alignment horizontal="right" vertical="top"/>
    </xf>
    <xf numFmtId="196" fontId="36" fillId="10" borderId="7" applyNumberFormat="0" applyFont="0" applyFill="0" applyBorder="0" applyAlignment="0" applyProtection="0">
      <alignment horizontal="right" vertical="top"/>
    </xf>
    <xf numFmtId="0" fontId="2" fillId="0" borderId="0"/>
    <xf numFmtId="197" fontId="2" fillId="0" borderId="0" applyFont="0" applyFill="0" applyBorder="0" applyAlignment="0" applyProtection="0"/>
    <xf numFmtId="198" fontId="2" fillId="0" borderId="0" applyFont="0" applyFill="0" applyBorder="0" applyProtection="0">
      <alignment vertical="top"/>
    </xf>
    <xf numFmtId="0" fontId="2" fillId="0" borderId="0"/>
    <xf numFmtId="9" fontId="1" fillId="0" borderId="0" applyFont="0" applyFill="0" applyBorder="0" applyAlignment="0" applyProtection="0"/>
    <xf numFmtId="199" fontId="40" fillId="0" borderId="16" applyNumberFormat="0" applyFill="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1" fillId="0" borderId="0" applyFont="0" applyFill="0" applyBorder="0" applyAlignment="0" applyProtection="0"/>
    <xf numFmtId="203" fontId="1"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1" fillId="0" borderId="0" applyFont="0" applyFill="0" applyBorder="0" applyAlignment="0" applyProtection="0"/>
    <xf numFmtId="203" fontId="1" fillId="0" borderId="0" applyFont="0" applyFill="0" applyBorder="0" applyAlignment="0" applyProtection="0"/>
    <xf numFmtId="203" fontId="2" fillId="0" borderId="0" applyFont="0" applyFill="0" applyBorder="0" applyAlignment="0" applyProtection="0"/>
    <xf numFmtId="203" fontId="1"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1" fillId="0" borderId="0" applyFont="0" applyFill="0" applyBorder="0" applyAlignment="0" applyProtection="0"/>
    <xf numFmtId="203" fontId="1" fillId="0" borderId="0" applyFont="0" applyFill="0" applyBorder="0" applyAlignment="0" applyProtection="0"/>
    <xf numFmtId="203" fontId="1" fillId="0" borderId="0" applyFont="0" applyFill="0" applyBorder="0" applyAlignment="0" applyProtection="0"/>
    <xf numFmtId="203" fontId="2" fillId="0" borderId="0" applyFont="0" applyFill="0" applyBorder="0" applyAlignment="0" applyProtection="0"/>
    <xf numFmtId="203" fontId="1" fillId="0" borderId="0" applyFont="0" applyFill="0" applyBorder="0" applyAlignment="0" applyProtection="0"/>
    <xf numFmtId="203" fontId="1"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37" fontId="46" fillId="0" borderId="0" applyNumberFormat="0" applyFill="0" applyBorder="0" applyAlignment="0" applyProtection="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0" fontId="1" fillId="0" borderId="0"/>
    <xf numFmtId="0"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0" fontId="1" fillId="0" borderId="0"/>
    <xf numFmtId="0"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0" fontId="1" fillId="0" borderId="0"/>
    <xf numFmtId="0"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0" fontId="1" fillId="0" borderId="0"/>
    <xf numFmtId="0"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0" fontId="1" fillId="0" borderId="0"/>
    <xf numFmtId="0"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0" fontId="1" fillId="0" borderId="0"/>
    <xf numFmtId="0"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0" fontId="1" fillId="0" borderId="0"/>
    <xf numFmtId="0"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0" fontId="1" fillId="0" borderId="0"/>
    <xf numFmtId="0"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0" fontId="1" fillId="0" borderId="0"/>
    <xf numFmtId="0"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0" fontId="1" fillId="0" borderId="0"/>
    <xf numFmtId="0"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1" fillId="0" borderId="0"/>
    <xf numFmtId="0" fontId="1" fillId="0" borderId="0"/>
    <xf numFmtId="0" fontId="1" fillId="0" borderId="0"/>
    <xf numFmtId="0" fontId="1" fillId="0" borderId="0"/>
    <xf numFmtId="0"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0" fontId="1" fillId="0" borderId="0"/>
    <xf numFmtId="0"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0" fontId="1" fillId="0" borderId="0"/>
    <xf numFmtId="0"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0" fontId="1" fillId="0" borderId="0"/>
    <xf numFmtId="0"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0" fontId="1" fillId="0" borderId="0"/>
    <xf numFmtId="0"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0" fontId="1" fillId="0" borderId="0"/>
    <xf numFmtId="0"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1" fillId="0" borderId="0"/>
    <xf numFmtId="204" fontId="1"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2" fillId="0" borderId="0"/>
    <xf numFmtId="204"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0" fontId="1" fillId="0" borderId="0"/>
    <xf numFmtId="204" fontId="2" fillId="0" borderId="0"/>
    <xf numFmtId="204" fontId="2" fillId="0" borderId="0"/>
    <xf numFmtId="204" fontId="1" fillId="0" borderId="0"/>
    <xf numFmtId="204" fontId="2" fillId="0" borderId="0"/>
    <xf numFmtId="204" fontId="2" fillId="0" borderId="0"/>
    <xf numFmtId="204" fontId="2"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0" fontId="1" fillId="0" borderId="0"/>
    <xf numFmtId="204" fontId="2" fillId="0" borderId="0"/>
    <xf numFmtId="204" fontId="2" fillId="0" borderId="0"/>
    <xf numFmtId="204" fontId="1" fillId="0" borderId="0"/>
    <xf numFmtId="204" fontId="2" fillId="0" borderId="0"/>
    <xf numFmtId="204" fontId="2" fillId="0" borderId="0"/>
    <xf numFmtId="204" fontId="2"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0" fontId="1" fillId="0" borderId="0"/>
    <xf numFmtId="0" fontId="1" fillId="0" borderId="0"/>
    <xf numFmtId="0" fontId="1" fillId="0" borderId="0"/>
    <xf numFmtId="204" fontId="2" fillId="0" borderId="0"/>
    <xf numFmtId="204" fontId="2" fillId="0" borderId="0"/>
    <xf numFmtId="204" fontId="1" fillId="0" borderId="0"/>
    <xf numFmtId="204" fontId="2" fillId="0" borderId="0"/>
    <xf numFmtId="204" fontId="2" fillId="0" borderId="0"/>
    <xf numFmtId="204" fontId="2" fillId="0" borderId="0"/>
    <xf numFmtId="204" fontId="1" fillId="0" borderId="0"/>
    <xf numFmtId="204" fontId="1" fillId="0" borderId="0"/>
    <xf numFmtId="204" fontId="1" fillId="0" borderId="0"/>
    <xf numFmtId="204" fontId="1" fillId="0" borderId="0"/>
    <xf numFmtId="204" fontId="2" fillId="0" borderId="0"/>
    <xf numFmtId="204" fontId="2"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2" fillId="0" borderId="0"/>
    <xf numFmtId="204" fontId="2" fillId="0" borderId="0"/>
    <xf numFmtId="204" fontId="1" fillId="0" borderId="0"/>
    <xf numFmtId="204" fontId="2" fillId="0" borderId="0"/>
    <xf numFmtId="204" fontId="2" fillId="0" borderId="0"/>
    <xf numFmtId="204" fontId="2" fillId="0" borderId="0"/>
    <xf numFmtId="204" fontId="1" fillId="0" borderId="0"/>
    <xf numFmtId="204" fontId="1" fillId="0" borderId="0"/>
    <xf numFmtId="204" fontId="1" fillId="0" borderId="0"/>
    <xf numFmtId="204" fontId="1" fillId="0" borderId="0"/>
    <xf numFmtId="204" fontId="2" fillId="0" borderId="0"/>
    <xf numFmtId="204" fontId="2" fillId="0" borderId="0"/>
    <xf numFmtId="0" fontId="1" fillId="0" borderId="0"/>
    <xf numFmtId="204" fontId="2" fillId="0" borderId="0"/>
    <xf numFmtId="204" fontId="2" fillId="0" borderId="0"/>
    <xf numFmtId="204" fontId="1" fillId="0" borderId="0"/>
    <xf numFmtId="204" fontId="2" fillId="0" borderId="0"/>
    <xf numFmtId="204" fontId="2" fillId="0" borderId="0"/>
    <xf numFmtId="204" fontId="2" fillId="0" borderId="0"/>
    <xf numFmtId="204" fontId="1" fillId="0" borderId="0"/>
    <xf numFmtId="204" fontId="1" fillId="0" borderId="0"/>
    <xf numFmtId="204" fontId="1" fillId="0" borderId="0"/>
    <xf numFmtId="204" fontId="1" fillId="0" borderId="0"/>
    <xf numFmtId="204" fontId="2" fillId="0" borderId="0"/>
    <xf numFmtId="204" fontId="2" fillId="0" borderId="0"/>
    <xf numFmtId="0" fontId="1" fillId="0" borderId="0"/>
    <xf numFmtId="204" fontId="2" fillId="0" borderId="0"/>
    <xf numFmtId="204" fontId="2" fillId="0" borderId="0"/>
    <xf numFmtId="204" fontId="1" fillId="0" borderId="0"/>
    <xf numFmtId="204" fontId="2" fillId="0" borderId="0"/>
    <xf numFmtId="204" fontId="2" fillId="0" borderId="0"/>
    <xf numFmtId="204" fontId="2" fillId="0" borderId="0"/>
    <xf numFmtId="204" fontId="1" fillId="0" borderId="0"/>
    <xf numFmtId="204" fontId="1" fillId="0" borderId="0"/>
    <xf numFmtId="204" fontId="1" fillId="0" borderId="0"/>
    <xf numFmtId="204" fontId="1" fillId="0" borderId="0"/>
    <xf numFmtId="204" fontId="2" fillId="0" borderId="0"/>
    <xf numFmtId="204" fontId="2" fillId="0" borderId="0"/>
    <xf numFmtId="0" fontId="1" fillId="0" borderId="0"/>
    <xf numFmtId="204" fontId="2" fillId="0" borderId="0"/>
    <xf numFmtId="204" fontId="2" fillId="0" borderId="0"/>
    <xf numFmtId="204" fontId="1" fillId="0" borderId="0"/>
    <xf numFmtId="204" fontId="2" fillId="0" borderId="0"/>
    <xf numFmtId="204" fontId="2" fillId="0" borderId="0"/>
    <xf numFmtId="204" fontId="2" fillId="0" borderId="0"/>
    <xf numFmtId="204" fontId="1" fillId="0" borderId="0"/>
    <xf numFmtId="204" fontId="1" fillId="0" borderId="0"/>
    <xf numFmtId="204" fontId="1" fillId="0" borderId="0"/>
    <xf numFmtId="204" fontId="1" fillId="0" borderId="0"/>
    <xf numFmtId="204" fontId="2" fillId="0" borderId="0"/>
    <xf numFmtId="204" fontId="2" fillId="0" borderId="0"/>
    <xf numFmtId="0" fontId="1" fillId="0" borderId="0"/>
    <xf numFmtId="204" fontId="2" fillId="0" borderId="0"/>
    <xf numFmtId="204" fontId="2" fillId="0" borderId="0"/>
    <xf numFmtId="204" fontId="1" fillId="0" borderId="0"/>
    <xf numFmtId="204" fontId="2" fillId="0" borderId="0"/>
    <xf numFmtId="204" fontId="2" fillId="0" borderId="0"/>
    <xf numFmtId="204" fontId="2" fillId="0" borderId="0"/>
    <xf numFmtId="204" fontId="1" fillId="0" borderId="0"/>
    <xf numFmtId="204" fontId="1" fillId="0" borderId="0"/>
    <xf numFmtId="204" fontId="1" fillId="0" borderId="0"/>
    <xf numFmtId="204" fontId="1" fillId="0" borderId="0"/>
    <xf numFmtId="204" fontId="2" fillId="0" borderId="0"/>
    <xf numFmtId="204" fontId="2"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1" fillId="0" borderId="0"/>
    <xf numFmtId="204" fontId="1" fillId="0" borderId="0"/>
    <xf numFmtId="204" fontId="1" fillId="0" borderId="0"/>
    <xf numFmtId="204" fontId="1"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2" fillId="0" borderId="0"/>
    <xf numFmtId="0" fontId="2" fillId="0" borderId="0"/>
    <xf numFmtId="0" fontId="2" fillId="0" borderId="0"/>
    <xf numFmtId="0" fontId="2"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1"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1" fillId="0" borderId="0"/>
    <xf numFmtId="204" fontId="1" fillId="0" borderId="0"/>
    <xf numFmtId="204" fontId="2" fillId="0" borderId="0"/>
    <xf numFmtId="204" fontId="1" fillId="0" borderId="0"/>
    <xf numFmtId="204" fontId="2" fillId="0" borderId="0"/>
    <xf numFmtId="204" fontId="1" fillId="0" borderId="0"/>
    <xf numFmtId="204" fontId="2" fillId="0" borderId="0"/>
    <xf numFmtId="204" fontId="2" fillId="0" borderId="0"/>
    <xf numFmtId="204" fontId="2" fillId="0" borderId="0"/>
    <xf numFmtId="204" fontId="2" fillId="0" borderId="0"/>
    <xf numFmtId="204" fontId="2"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0" fontId="2" fillId="0" borderId="0"/>
    <xf numFmtId="204" fontId="1" fillId="0" borderId="0"/>
    <xf numFmtId="204" fontId="2" fillId="0" borderId="0"/>
    <xf numFmtId="204" fontId="2" fillId="0" borderId="0"/>
    <xf numFmtId="204" fontId="2" fillId="0" borderId="0"/>
    <xf numFmtId="204" fontId="1"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0"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2" fillId="0" borderId="0"/>
    <xf numFmtId="204" fontId="2" fillId="0" borderId="0"/>
    <xf numFmtId="204" fontId="1" fillId="0" borderId="0"/>
    <xf numFmtId="204" fontId="1" fillId="0" borderId="0"/>
    <xf numFmtId="204" fontId="2" fillId="0" borderId="0"/>
    <xf numFmtId="204" fontId="2" fillId="0" borderId="0"/>
    <xf numFmtId="204" fontId="2" fillId="0" borderId="0"/>
    <xf numFmtId="204" fontId="2" fillId="0" borderId="0"/>
    <xf numFmtId="204" fontId="2" fillId="0" borderId="0"/>
    <xf numFmtId="0" fontId="1" fillId="0" borderId="0"/>
    <xf numFmtId="204" fontId="2" fillId="0" borderId="0"/>
    <xf numFmtId="204" fontId="2" fillId="0" borderId="0"/>
    <xf numFmtId="204" fontId="1" fillId="0" borderId="0"/>
    <xf numFmtId="204" fontId="2" fillId="0" borderId="0"/>
    <xf numFmtId="204" fontId="2" fillId="0" borderId="0"/>
    <xf numFmtId="204" fontId="2" fillId="0" borderId="0"/>
    <xf numFmtId="204" fontId="1" fillId="0" borderId="0"/>
    <xf numFmtId="204" fontId="1" fillId="0" borderId="0"/>
    <xf numFmtId="204" fontId="1" fillId="0" borderId="0"/>
    <xf numFmtId="204" fontId="1" fillId="0" borderId="0"/>
    <xf numFmtId="204" fontId="2" fillId="0" borderId="0"/>
    <xf numFmtId="204" fontId="2" fillId="0" borderId="0"/>
    <xf numFmtId="0" fontId="1" fillId="0" borderId="0"/>
    <xf numFmtId="204" fontId="2" fillId="0" borderId="0"/>
    <xf numFmtId="204" fontId="2" fillId="0" borderId="0"/>
    <xf numFmtId="204" fontId="1" fillId="0" borderId="0"/>
    <xf numFmtId="204" fontId="2" fillId="0" borderId="0"/>
    <xf numFmtId="204" fontId="2" fillId="0" borderId="0"/>
    <xf numFmtId="204" fontId="2" fillId="0" borderId="0"/>
    <xf numFmtId="204" fontId="1" fillId="0" borderId="0"/>
    <xf numFmtId="204" fontId="1" fillId="0" borderId="0"/>
    <xf numFmtId="204" fontId="1" fillId="0" borderId="0"/>
    <xf numFmtId="204" fontId="1" fillId="0" borderId="0"/>
    <xf numFmtId="204" fontId="2" fillId="0" borderId="0"/>
    <xf numFmtId="204" fontId="2" fillId="0" borderId="0"/>
    <xf numFmtId="0" fontId="1" fillId="0" borderId="0"/>
    <xf numFmtId="204" fontId="2" fillId="0" borderId="0"/>
    <xf numFmtId="204" fontId="2" fillId="0" borderId="0"/>
    <xf numFmtId="204" fontId="1" fillId="0" borderId="0"/>
    <xf numFmtId="204" fontId="2" fillId="0" borderId="0"/>
    <xf numFmtId="204" fontId="2" fillId="0" borderId="0"/>
    <xf numFmtId="204" fontId="2" fillId="0" borderId="0"/>
    <xf numFmtId="204" fontId="1" fillId="0" borderId="0"/>
    <xf numFmtId="204" fontId="1" fillId="0" borderId="0"/>
    <xf numFmtId="204" fontId="1" fillId="0" borderId="0"/>
    <xf numFmtId="204" fontId="1" fillId="0" borderId="0"/>
    <xf numFmtId="204" fontId="2" fillId="0" borderId="0"/>
    <xf numFmtId="204" fontId="2" fillId="0" borderId="0"/>
    <xf numFmtId="0" fontId="1" fillId="0" borderId="0"/>
    <xf numFmtId="204" fontId="2" fillId="0" borderId="0"/>
    <xf numFmtId="204" fontId="2" fillId="0" borderId="0"/>
    <xf numFmtId="204" fontId="1" fillId="0" borderId="0"/>
    <xf numFmtId="204" fontId="2" fillId="0" borderId="0"/>
    <xf numFmtId="204" fontId="2" fillId="0" borderId="0"/>
    <xf numFmtId="204" fontId="2" fillId="0" borderId="0"/>
    <xf numFmtId="204" fontId="1" fillId="0" borderId="0"/>
    <xf numFmtId="204" fontId="1" fillId="0" borderId="0"/>
    <xf numFmtId="204" fontId="1" fillId="0" borderId="0"/>
    <xf numFmtId="204" fontId="1" fillId="0" borderId="0"/>
    <xf numFmtId="204" fontId="2" fillId="0" borderId="0"/>
    <xf numFmtId="204" fontId="2" fillId="0" borderId="0"/>
    <xf numFmtId="0" fontId="1" fillId="0" borderId="0"/>
    <xf numFmtId="204" fontId="2" fillId="0" borderId="0"/>
    <xf numFmtId="204" fontId="2" fillId="0" borderId="0"/>
    <xf numFmtId="204" fontId="1" fillId="0" borderId="0"/>
    <xf numFmtId="204" fontId="2" fillId="0" borderId="0"/>
    <xf numFmtId="204" fontId="2" fillId="0" borderId="0"/>
    <xf numFmtId="204" fontId="2" fillId="0" borderId="0"/>
    <xf numFmtId="204" fontId="1" fillId="0" borderId="0"/>
    <xf numFmtId="204" fontId="1" fillId="0" borderId="0"/>
    <xf numFmtId="204" fontId="1" fillId="0" borderId="0"/>
    <xf numFmtId="204" fontId="1" fillId="0" borderId="0"/>
    <xf numFmtId="204" fontId="2" fillId="0" borderId="0"/>
    <xf numFmtId="204" fontId="2" fillId="0" borderId="0"/>
    <xf numFmtId="0" fontId="1" fillId="0" borderId="0"/>
    <xf numFmtId="204" fontId="2" fillId="0" borderId="0"/>
    <xf numFmtId="204" fontId="2" fillId="0" borderId="0"/>
    <xf numFmtId="204" fontId="1" fillId="0" borderId="0"/>
    <xf numFmtId="204" fontId="2" fillId="0" borderId="0"/>
    <xf numFmtId="204" fontId="2" fillId="0" borderId="0"/>
    <xf numFmtId="204" fontId="2" fillId="0" borderId="0"/>
    <xf numFmtId="204" fontId="1" fillId="0" borderId="0"/>
    <xf numFmtId="204" fontId="1" fillId="0" borderId="0"/>
    <xf numFmtId="204" fontId="1" fillId="0" borderId="0"/>
    <xf numFmtId="204" fontId="1" fillId="0" borderId="0"/>
    <xf numFmtId="204" fontId="2" fillId="0" borderId="0"/>
    <xf numFmtId="204" fontId="2" fillId="0" borderId="0"/>
    <xf numFmtId="0" fontId="1" fillId="0" borderId="0"/>
    <xf numFmtId="204" fontId="2" fillId="0" borderId="0"/>
    <xf numFmtId="204" fontId="2" fillId="0" borderId="0"/>
    <xf numFmtId="204" fontId="1" fillId="0" borderId="0"/>
    <xf numFmtId="204" fontId="2" fillId="0" borderId="0"/>
    <xf numFmtId="204" fontId="2" fillId="0" borderId="0"/>
    <xf numFmtId="204" fontId="2" fillId="0" borderId="0"/>
    <xf numFmtId="204" fontId="1" fillId="0" borderId="0"/>
    <xf numFmtId="204" fontId="1" fillId="0" borderId="0"/>
    <xf numFmtId="204" fontId="1" fillId="0" borderId="0"/>
    <xf numFmtId="204" fontId="1" fillId="0" borderId="0"/>
    <xf numFmtId="204" fontId="2" fillId="0" borderId="0"/>
    <xf numFmtId="204" fontId="2" fillId="0" borderId="0"/>
    <xf numFmtId="0" fontId="1" fillId="0" borderId="0"/>
    <xf numFmtId="204" fontId="2" fillId="0" borderId="0"/>
    <xf numFmtId="204" fontId="2" fillId="0" borderId="0"/>
    <xf numFmtId="204" fontId="1" fillId="0" borderId="0"/>
    <xf numFmtId="204" fontId="2" fillId="0" borderId="0"/>
    <xf numFmtId="204" fontId="2" fillId="0" borderId="0"/>
    <xf numFmtId="204" fontId="2" fillId="0" borderId="0"/>
    <xf numFmtId="204" fontId="1" fillId="0" borderId="0"/>
    <xf numFmtId="204" fontId="1" fillId="0" borderId="0"/>
    <xf numFmtId="204" fontId="1" fillId="0" borderId="0"/>
    <xf numFmtId="204" fontId="1" fillId="0" borderId="0"/>
    <xf numFmtId="204" fontId="2" fillId="0" borderId="0"/>
    <xf numFmtId="204" fontId="2" fillId="0" borderId="0"/>
    <xf numFmtId="0" fontId="1" fillId="0" borderId="0"/>
    <xf numFmtId="204" fontId="2" fillId="0" borderId="0"/>
    <xf numFmtId="204" fontId="2" fillId="0" borderId="0"/>
    <xf numFmtId="204" fontId="1" fillId="0" borderId="0"/>
    <xf numFmtId="204" fontId="2" fillId="0" borderId="0"/>
    <xf numFmtId="204" fontId="2" fillId="0" borderId="0"/>
    <xf numFmtId="204" fontId="2" fillId="0" borderId="0"/>
    <xf numFmtId="204" fontId="1" fillId="0" borderId="0"/>
    <xf numFmtId="204" fontId="1" fillId="0" borderId="0"/>
    <xf numFmtId="204" fontId="1" fillId="0" borderId="0"/>
    <xf numFmtId="204" fontId="1" fillId="0" borderId="0"/>
    <xf numFmtId="204" fontId="2" fillId="0" borderId="0"/>
    <xf numFmtId="204" fontId="2" fillId="0" borderId="0"/>
    <xf numFmtId="0" fontId="1" fillId="0" borderId="0"/>
    <xf numFmtId="204" fontId="2" fillId="0" borderId="0"/>
    <xf numFmtId="204" fontId="2" fillId="0" borderId="0"/>
    <xf numFmtId="204" fontId="1" fillId="0" borderId="0"/>
    <xf numFmtId="204" fontId="2" fillId="0" borderId="0"/>
    <xf numFmtId="204" fontId="2" fillId="0" borderId="0"/>
    <xf numFmtId="204" fontId="2"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2" fillId="0" borderId="0"/>
    <xf numFmtId="204" fontId="2" fillId="0" borderId="0"/>
    <xf numFmtId="204" fontId="1" fillId="0" borderId="0"/>
    <xf numFmtId="204" fontId="2" fillId="0" borderId="0"/>
    <xf numFmtId="204" fontId="2" fillId="0" borderId="0"/>
    <xf numFmtId="204" fontId="2" fillId="0" borderId="0"/>
    <xf numFmtId="204" fontId="1" fillId="0" borderId="0"/>
    <xf numFmtId="204" fontId="1" fillId="0" borderId="0"/>
    <xf numFmtId="204" fontId="1" fillId="0" borderId="0"/>
    <xf numFmtId="204" fontId="1" fillId="0" borderId="0"/>
    <xf numFmtId="204" fontId="2" fillId="0" borderId="0"/>
    <xf numFmtId="204" fontId="2" fillId="0" borderId="0"/>
    <xf numFmtId="0" fontId="1" fillId="0" borderId="0"/>
    <xf numFmtId="204" fontId="2" fillId="0" borderId="0"/>
    <xf numFmtId="204" fontId="2" fillId="0" borderId="0"/>
    <xf numFmtId="204" fontId="1" fillId="0" borderId="0"/>
    <xf numFmtId="204" fontId="2" fillId="0" borderId="0"/>
    <xf numFmtId="204" fontId="2" fillId="0" borderId="0"/>
    <xf numFmtId="204" fontId="2" fillId="0" borderId="0"/>
    <xf numFmtId="204" fontId="1" fillId="0" borderId="0"/>
    <xf numFmtId="204" fontId="1" fillId="0" borderId="0"/>
    <xf numFmtId="204" fontId="1" fillId="0" borderId="0"/>
    <xf numFmtId="204" fontId="1" fillId="0" borderId="0"/>
    <xf numFmtId="204" fontId="2" fillId="0" borderId="0"/>
    <xf numFmtId="204" fontId="2" fillId="0" borderId="0"/>
    <xf numFmtId="0" fontId="1" fillId="0" borderId="0"/>
    <xf numFmtId="204" fontId="2" fillId="0" borderId="0"/>
    <xf numFmtId="204" fontId="2" fillId="0" borderId="0"/>
    <xf numFmtId="204" fontId="1" fillId="0" borderId="0"/>
    <xf numFmtId="204" fontId="2" fillId="0" borderId="0"/>
    <xf numFmtId="204" fontId="2" fillId="0" borderId="0"/>
    <xf numFmtId="204" fontId="2" fillId="0" borderId="0"/>
    <xf numFmtId="204" fontId="1" fillId="0" borderId="0"/>
    <xf numFmtId="204" fontId="1" fillId="0" borderId="0"/>
    <xf numFmtId="204" fontId="1" fillId="0" borderId="0"/>
    <xf numFmtId="204" fontId="1" fillId="0" borderId="0"/>
    <xf numFmtId="204" fontId="2" fillId="0" borderId="0"/>
    <xf numFmtId="204" fontId="2" fillId="0" borderId="0"/>
    <xf numFmtId="0"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2" fillId="0" borderId="0"/>
    <xf numFmtId="204" fontId="2" fillId="0" borderId="0"/>
    <xf numFmtId="204" fontId="1" fillId="0" borderId="0"/>
    <xf numFmtId="204" fontId="2" fillId="0" borderId="0"/>
    <xf numFmtId="204" fontId="2" fillId="0" borderId="0"/>
    <xf numFmtId="204" fontId="2" fillId="0" borderId="0"/>
    <xf numFmtId="204" fontId="1" fillId="0" borderId="0"/>
    <xf numFmtId="204" fontId="1" fillId="0" borderId="0"/>
    <xf numFmtId="204" fontId="1" fillId="0" borderId="0"/>
    <xf numFmtId="204" fontId="1" fillId="0" borderId="0"/>
    <xf numFmtId="204" fontId="2" fillId="0" borderId="0"/>
    <xf numFmtId="204" fontId="2"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2" fillId="0" borderId="0"/>
    <xf numFmtId="204" fontId="2" fillId="0" borderId="0"/>
    <xf numFmtId="204" fontId="1" fillId="0" borderId="0"/>
    <xf numFmtId="204" fontId="2" fillId="0" borderId="0"/>
    <xf numFmtId="204" fontId="2" fillId="0" borderId="0"/>
    <xf numFmtId="204" fontId="2" fillId="0" borderId="0"/>
    <xf numFmtId="204" fontId="1" fillId="0" borderId="0"/>
    <xf numFmtId="204" fontId="1" fillId="0" borderId="0"/>
    <xf numFmtId="204" fontId="1" fillId="0" borderId="0"/>
    <xf numFmtId="204" fontId="1" fillId="0" borderId="0"/>
    <xf numFmtId="204" fontId="2" fillId="0" borderId="0"/>
    <xf numFmtId="204" fontId="2"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2" fillId="0" borderId="0"/>
    <xf numFmtId="204" fontId="2" fillId="0" borderId="0"/>
    <xf numFmtId="204" fontId="1" fillId="0" borderId="0"/>
    <xf numFmtId="204" fontId="2" fillId="0" borderId="0"/>
    <xf numFmtId="204" fontId="2" fillId="0" borderId="0"/>
    <xf numFmtId="204" fontId="2" fillId="0" borderId="0"/>
    <xf numFmtId="204" fontId="1" fillId="0" borderId="0"/>
    <xf numFmtId="204" fontId="1" fillId="0" borderId="0"/>
    <xf numFmtId="204" fontId="1" fillId="0" borderId="0"/>
    <xf numFmtId="204" fontId="1" fillId="0" borderId="0"/>
    <xf numFmtId="204" fontId="2" fillId="0" borderId="0"/>
    <xf numFmtId="204" fontId="2"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2" fillId="0" borderId="0"/>
    <xf numFmtId="204" fontId="2" fillId="0" borderId="0"/>
    <xf numFmtId="204" fontId="1" fillId="0" borderId="0"/>
    <xf numFmtId="204" fontId="2" fillId="0" borderId="0"/>
    <xf numFmtId="204" fontId="2" fillId="0" borderId="0"/>
    <xf numFmtId="204" fontId="2" fillId="0" borderId="0"/>
    <xf numFmtId="204" fontId="1" fillId="0" borderId="0"/>
    <xf numFmtId="204" fontId="1" fillId="0" borderId="0"/>
    <xf numFmtId="204" fontId="1" fillId="0" borderId="0"/>
    <xf numFmtId="204" fontId="1" fillId="0" borderId="0"/>
    <xf numFmtId="204" fontId="2" fillId="0" borderId="0"/>
    <xf numFmtId="204" fontId="2"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2" fillId="0" borderId="0"/>
    <xf numFmtId="204" fontId="2" fillId="0" borderId="0"/>
    <xf numFmtId="204" fontId="1" fillId="0" borderId="0"/>
    <xf numFmtId="204" fontId="2" fillId="0" borderId="0"/>
    <xf numFmtId="204" fontId="2" fillId="0" borderId="0"/>
    <xf numFmtId="204" fontId="2" fillId="0" borderId="0"/>
    <xf numFmtId="204" fontId="1" fillId="0" borderId="0"/>
    <xf numFmtId="204" fontId="1" fillId="0" borderId="0"/>
    <xf numFmtId="204" fontId="1" fillId="0" borderId="0"/>
    <xf numFmtId="204" fontId="1" fillId="0" borderId="0"/>
    <xf numFmtId="204" fontId="2" fillId="0" borderId="0"/>
    <xf numFmtId="204" fontId="2"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2" fillId="0" borderId="0"/>
    <xf numFmtId="204" fontId="2" fillId="0" borderId="0"/>
    <xf numFmtId="204" fontId="1" fillId="0" borderId="0"/>
    <xf numFmtId="204" fontId="2" fillId="0" borderId="0"/>
    <xf numFmtId="204" fontId="2" fillId="0" borderId="0"/>
    <xf numFmtId="204" fontId="2"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0" fontId="2" fillId="0" borderId="0"/>
    <xf numFmtId="204" fontId="1" fillId="0" borderId="0"/>
    <xf numFmtId="204" fontId="2" fillId="0" borderId="0"/>
    <xf numFmtId="204" fontId="2" fillId="0" borderId="0"/>
    <xf numFmtId="204" fontId="2" fillId="0" borderId="0"/>
    <xf numFmtId="204" fontId="1" fillId="0" borderId="0"/>
    <xf numFmtId="0" fontId="2" fillId="0" borderId="0"/>
    <xf numFmtId="204" fontId="2" fillId="0" borderId="0"/>
    <xf numFmtId="204" fontId="2" fillId="0" borderId="0"/>
    <xf numFmtId="204"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0" fontId="1" fillId="0" borderId="0"/>
    <xf numFmtId="0"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0" fontId="1" fillId="0" borderId="0"/>
    <xf numFmtId="0"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0" fontId="1" fillId="0" borderId="0"/>
    <xf numFmtId="0"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0" fontId="1" fillId="0" borderId="0"/>
    <xf numFmtId="0"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0" fontId="1" fillId="0" borderId="0"/>
    <xf numFmtId="0"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0" fontId="1" fillId="0" borderId="0"/>
    <xf numFmtId="0"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0" fontId="1" fillId="0" borderId="0"/>
    <xf numFmtId="0"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0" fontId="1" fillId="0" borderId="0"/>
    <xf numFmtId="0"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0" fontId="1" fillId="0" borderId="0"/>
    <xf numFmtId="0"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1" fillId="0" borderId="0"/>
    <xf numFmtId="204" fontId="2" fillId="0" borderId="0"/>
    <xf numFmtId="204" fontId="1"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2" fillId="0" borderId="0"/>
    <xf numFmtId="0"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1" fillId="0" borderId="0"/>
    <xf numFmtId="204" fontId="2" fillId="0" borderId="0"/>
    <xf numFmtId="204" fontId="1"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1"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1" fillId="0" borderId="0"/>
    <xf numFmtId="204" fontId="2" fillId="0" borderId="0"/>
    <xf numFmtId="204" fontId="1"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2" fillId="0" borderId="0"/>
    <xf numFmtId="0"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1" fillId="0" borderId="0"/>
    <xf numFmtId="204" fontId="2" fillId="0" borderId="0"/>
    <xf numFmtId="204" fontId="1"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1"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1" fillId="0" borderId="0"/>
    <xf numFmtId="204" fontId="2" fillId="0" borderId="0"/>
    <xf numFmtId="204" fontId="1"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2" fillId="0" borderId="0"/>
    <xf numFmtId="0"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1" fillId="0" borderId="0"/>
    <xf numFmtId="204" fontId="2" fillId="0" borderId="0"/>
    <xf numFmtId="204" fontId="1"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1"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1" fillId="0" borderId="0"/>
    <xf numFmtId="204" fontId="2"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2" fillId="0" borderId="0"/>
    <xf numFmtId="204" fontId="2" fillId="0" borderId="0"/>
    <xf numFmtId="204" fontId="1" fillId="0" borderId="0"/>
    <xf numFmtId="204" fontId="2" fillId="0" borderId="0"/>
    <xf numFmtId="204" fontId="1"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1"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1" fillId="0" borderId="0"/>
    <xf numFmtId="204" fontId="2"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2" fillId="0" borderId="0"/>
    <xf numFmtId="204" fontId="2" fillId="0" borderId="0"/>
    <xf numFmtId="204" fontId="1" fillId="0" borderId="0"/>
    <xf numFmtId="204" fontId="2" fillId="0" borderId="0"/>
    <xf numFmtId="204" fontId="1"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1"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1" fillId="0" borderId="0"/>
    <xf numFmtId="204" fontId="2"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2" fillId="0" borderId="0"/>
    <xf numFmtId="204" fontId="2" fillId="0" borderId="0"/>
    <xf numFmtId="204" fontId="1" fillId="0" borderId="0"/>
    <xf numFmtId="204" fontId="2" fillId="0" borderId="0"/>
    <xf numFmtId="204" fontId="1"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1" fillId="0" borderId="0"/>
    <xf numFmtId="204" fontId="2" fillId="0" borderId="0"/>
    <xf numFmtId="204" fontId="2" fillId="0" borderId="0"/>
    <xf numFmtId="204" fontId="1" fillId="0" borderId="0"/>
    <xf numFmtId="204" fontId="2" fillId="0" borderId="0"/>
    <xf numFmtId="204" fontId="2" fillId="0" borderId="0"/>
    <xf numFmtId="204" fontId="2" fillId="0" borderId="0"/>
    <xf numFmtId="204" fontId="1" fillId="0" borderId="0"/>
    <xf numFmtId="204" fontId="1" fillId="0" borderId="0"/>
    <xf numFmtId="204" fontId="1" fillId="0" borderId="0"/>
    <xf numFmtId="204" fontId="1" fillId="0" borderId="0"/>
    <xf numFmtId="204" fontId="2" fillId="0" borderId="0"/>
    <xf numFmtId="204" fontId="2" fillId="0" borderId="0"/>
    <xf numFmtId="0" fontId="1" fillId="0" borderId="0"/>
    <xf numFmtId="204" fontId="2" fillId="0" borderId="0"/>
    <xf numFmtId="204" fontId="2" fillId="0" borderId="0"/>
    <xf numFmtId="204" fontId="1" fillId="0" borderId="0"/>
    <xf numFmtId="204" fontId="2" fillId="0" borderId="0"/>
    <xf numFmtId="204" fontId="2" fillId="0" borderId="0"/>
    <xf numFmtId="204" fontId="2" fillId="0" borderId="0"/>
    <xf numFmtId="204" fontId="1" fillId="0" borderId="0"/>
    <xf numFmtId="204" fontId="1" fillId="0" borderId="0"/>
    <xf numFmtId="204" fontId="1" fillId="0" borderId="0"/>
    <xf numFmtId="204" fontId="1" fillId="0" borderId="0"/>
    <xf numFmtId="204" fontId="2" fillId="0" borderId="0"/>
    <xf numFmtId="204" fontId="2" fillId="0" borderId="0"/>
    <xf numFmtId="0" fontId="1" fillId="0" borderId="0"/>
    <xf numFmtId="204" fontId="2" fillId="0" borderId="0"/>
    <xf numFmtId="204" fontId="2" fillId="0" borderId="0"/>
    <xf numFmtId="204" fontId="1" fillId="0" borderId="0"/>
    <xf numFmtId="204" fontId="2" fillId="0" borderId="0"/>
    <xf numFmtId="204" fontId="2" fillId="0" borderId="0"/>
    <xf numFmtId="204" fontId="2" fillId="0" borderId="0"/>
    <xf numFmtId="204" fontId="1" fillId="0" borderId="0"/>
    <xf numFmtId="204" fontId="1" fillId="0" borderId="0"/>
    <xf numFmtId="204" fontId="1" fillId="0" borderId="0"/>
    <xf numFmtId="204" fontId="1" fillId="0" borderId="0"/>
    <xf numFmtId="204" fontId="2" fillId="0" borderId="0"/>
    <xf numFmtId="204" fontId="2" fillId="0" borderId="0"/>
    <xf numFmtId="0" fontId="1" fillId="0" borderId="0"/>
    <xf numFmtId="204" fontId="2" fillId="0" borderId="0"/>
    <xf numFmtId="204" fontId="2" fillId="0" borderId="0"/>
    <xf numFmtId="204" fontId="1" fillId="0" borderId="0"/>
    <xf numFmtId="204" fontId="2" fillId="0" borderId="0"/>
    <xf numFmtId="204" fontId="2" fillId="0" borderId="0"/>
    <xf numFmtId="204" fontId="2" fillId="0" borderId="0"/>
    <xf numFmtId="204" fontId="1" fillId="0" borderId="0"/>
    <xf numFmtId="204" fontId="1" fillId="0" borderId="0"/>
    <xf numFmtId="204" fontId="1" fillId="0" borderId="0"/>
    <xf numFmtId="204" fontId="1" fillId="0" borderId="0"/>
    <xf numFmtId="204" fontId="2" fillId="0" borderId="0"/>
    <xf numFmtId="204" fontId="2" fillId="0" borderId="0"/>
    <xf numFmtId="0" fontId="1" fillId="0" borderId="0"/>
    <xf numFmtId="204" fontId="2" fillId="0" borderId="0"/>
    <xf numFmtId="204" fontId="2" fillId="0" borderId="0"/>
    <xf numFmtId="204" fontId="1" fillId="0" borderId="0"/>
    <xf numFmtId="204" fontId="2" fillId="0" borderId="0"/>
    <xf numFmtId="204" fontId="2" fillId="0" borderId="0"/>
    <xf numFmtId="204" fontId="2" fillId="0" borderId="0"/>
    <xf numFmtId="204" fontId="1" fillId="0" borderId="0"/>
    <xf numFmtId="204" fontId="1" fillId="0" borderId="0"/>
    <xf numFmtId="204" fontId="1" fillId="0" borderId="0"/>
    <xf numFmtId="204" fontId="1"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1" fillId="0" borderId="0"/>
    <xf numFmtId="204" fontId="2" fillId="0" borderId="0"/>
    <xf numFmtId="204" fontId="2" fillId="0" borderId="0"/>
    <xf numFmtId="204" fontId="1" fillId="0" borderId="0"/>
    <xf numFmtId="204" fontId="2" fillId="0" borderId="0"/>
    <xf numFmtId="204" fontId="2" fillId="0" borderId="0"/>
    <xf numFmtId="204" fontId="2" fillId="0" borderId="0"/>
    <xf numFmtId="204" fontId="1" fillId="0" borderId="0"/>
    <xf numFmtId="204" fontId="1" fillId="0" borderId="0"/>
    <xf numFmtId="204" fontId="1" fillId="0" borderId="0"/>
    <xf numFmtId="204" fontId="1" fillId="0" borderId="0"/>
    <xf numFmtId="204" fontId="2" fillId="0" borderId="0"/>
    <xf numFmtId="204" fontId="2" fillId="0" borderId="0"/>
    <xf numFmtId="0" fontId="1" fillId="0" borderId="0"/>
    <xf numFmtId="204" fontId="2" fillId="0" borderId="0"/>
    <xf numFmtId="204" fontId="2" fillId="0" borderId="0"/>
    <xf numFmtId="204" fontId="1" fillId="0" borderId="0"/>
    <xf numFmtId="204" fontId="2" fillId="0" borderId="0"/>
    <xf numFmtId="204" fontId="2" fillId="0" borderId="0"/>
    <xf numFmtId="204" fontId="2" fillId="0" borderId="0"/>
    <xf numFmtId="204" fontId="1" fillId="0" borderId="0"/>
    <xf numFmtId="204" fontId="1" fillId="0" borderId="0"/>
    <xf numFmtId="204" fontId="1" fillId="0" borderId="0"/>
    <xf numFmtId="204" fontId="1" fillId="0" borderId="0"/>
    <xf numFmtId="204" fontId="2" fillId="0" borderId="0"/>
    <xf numFmtId="204" fontId="2" fillId="0" borderId="0"/>
    <xf numFmtId="0" fontId="1" fillId="0" borderId="0"/>
    <xf numFmtId="204" fontId="2" fillId="0" borderId="0"/>
    <xf numFmtId="204" fontId="2" fillId="0" borderId="0"/>
    <xf numFmtId="204" fontId="1" fillId="0" borderId="0"/>
    <xf numFmtId="204" fontId="2" fillId="0" borderId="0"/>
    <xf numFmtId="204" fontId="2" fillId="0" borderId="0"/>
    <xf numFmtId="204" fontId="2" fillId="0" borderId="0"/>
    <xf numFmtId="204" fontId="1" fillId="0" borderId="0"/>
    <xf numFmtId="204" fontId="1" fillId="0" borderId="0"/>
    <xf numFmtId="204" fontId="1" fillId="0" borderId="0"/>
    <xf numFmtId="204" fontId="1" fillId="0" borderId="0"/>
    <xf numFmtId="204" fontId="2" fillId="0" borderId="0"/>
    <xf numFmtId="204" fontId="2" fillId="0" borderId="0"/>
    <xf numFmtId="0" fontId="1" fillId="0" borderId="0"/>
    <xf numFmtId="204" fontId="2" fillId="0" borderId="0"/>
    <xf numFmtId="204" fontId="2" fillId="0" borderId="0"/>
    <xf numFmtId="204" fontId="1" fillId="0" borderId="0"/>
    <xf numFmtId="204" fontId="2" fillId="0" borderId="0"/>
    <xf numFmtId="204" fontId="2" fillId="0" borderId="0"/>
    <xf numFmtId="204" fontId="2" fillId="0" borderId="0"/>
    <xf numFmtId="204" fontId="1" fillId="0" borderId="0"/>
    <xf numFmtId="204" fontId="1" fillId="0" borderId="0"/>
    <xf numFmtId="204" fontId="1" fillId="0" borderId="0"/>
    <xf numFmtId="204" fontId="1" fillId="0" borderId="0"/>
    <xf numFmtId="204" fontId="2" fillId="0" borderId="0"/>
    <xf numFmtId="204" fontId="2" fillId="0" borderId="0"/>
    <xf numFmtId="0" fontId="1" fillId="0" borderId="0"/>
    <xf numFmtId="204" fontId="2" fillId="0" borderId="0"/>
    <xf numFmtId="204" fontId="2" fillId="0" borderId="0"/>
    <xf numFmtId="204" fontId="1" fillId="0" borderId="0"/>
    <xf numFmtId="204" fontId="2" fillId="0" borderId="0"/>
    <xf numFmtId="204" fontId="2" fillId="0" borderId="0"/>
    <xf numFmtId="204" fontId="2" fillId="0" borderId="0"/>
    <xf numFmtId="204" fontId="1" fillId="0" borderId="0"/>
    <xf numFmtId="204" fontId="1" fillId="0" borderId="0"/>
    <xf numFmtId="204" fontId="1" fillId="0" borderId="0"/>
    <xf numFmtId="204" fontId="1" fillId="0" borderId="0"/>
    <xf numFmtId="204" fontId="2" fillId="0" borderId="0"/>
    <xf numFmtId="204" fontId="2"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2" fillId="0" borderId="0"/>
    <xf numFmtId="204" fontId="2" fillId="0" borderId="0"/>
    <xf numFmtId="204" fontId="1" fillId="0" borderId="0"/>
    <xf numFmtId="204" fontId="2" fillId="0" borderId="0"/>
    <xf numFmtId="204" fontId="2" fillId="0" borderId="0"/>
    <xf numFmtId="204" fontId="2" fillId="0" borderId="0"/>
    <xf numFmtId="204" fontId="1" fillId="0" borderId="0"/>
    <xf numFmtId="204" fontId="1" fillId="0" borderId="0"/>
    <xf numFmtId="204" fontId="1" fillId="0" borderId="0"/>
    <xf numFmtId="204" fontId="1" fillId="0" borderId="0"/>
    <xf numFmtId="204" fontId="2" fillId="0" borderId="0"/>
    <xf numFmtId="204" fontId="2" fillId="0" borderId="0"/>
    <xf numFmtId="0" fontId="1" fillId="0" borderId="0"/>
    <xf numFmtId="204" fontId="2" fillId="0" borderId="0"/>
    <xf numFmtId="204" fontId="2" fillId="0" borderId="0"/>
    <xf numFmtId="204" fontId="1" fillId="0" borderId="0"/>
    <xf numFmtId="204" fontId="2" fillId="0" borderId="0"/>
    <xf numFmtId="204" fontId="2" fillId="0" borderId="0"/>
    <xf numFmtId="204" fontId="2" fillId="0" borderId="0"/>
    <xf numFmtId="204" fontId="1" fillId="0" borderId="0"/>
    <xf numFmtId="204" fontId="1" fillId="0" borderId="0"/>
    <xf numFmtId="204" fontId="1" fillId="0" borderId="0"/>
    <xf numFmtId="204" fontId="1" fillId="0" borderId="0"/>
    <xf numFmtId="204" fontId="2" fillId="0" borderId="0"/>
    <xf numFmtId="204" fontId="2" fillId="0" borderId="0"/>
    <xf numFmtId="0" fontId="1" fillId="0" borderId="0"/>
    <xf numFmtId="204" fontId="2" fillId="0" borderId="0"/>
    <xf numFmtId="204" fontId="2" fillId="0" borderId="0"/>
    <xf numFmtId="204" fontId="1" fillId="0" borderId="0"/>
    <xf numFmtId="204" fontId="2" fillId="0" borderId="0"/>
    <xf numFmtId="204" fontId="2" fillId="0" borderId="0"/>
    <xf numFmtId="204" fontId="2" fillId="0" borderId="0"/>
    <xf numFmtId="204" fontId="1" fillId="0" borderId="0"/>
    <xf numFmtId="204" fontId="1" fillId="0" borderId="0"/>
    <xf numFmtId="204" fontId="1" fillId="0" borderId="0"/>
    <xf numFmtId="204" fontId="1"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1" fillId="0" borderId="0"/>
    <xf numFmtId="204" fontId="2" fillId="0" borderId="0"/>
    <xf numFmtId="204" fontId="2" fillId="0" borderId="0"/>
    <xf numFmtId="204" fontId="1" fillId="0" borderId="0"/>
    <xf numFmtId="204" fontId="2" fillId="0" borderId="0"/>
    <xf numFmtId="204" fontId="2" fillId="0" borderId="0"/>
    <xf numFmtId="204" fontId="2" fillId="0" borderId="0"/>
    <xf numFmtId="204" fontId="1" fillId="0" borderId="0"/>
    <xf numFmtId="204" fontId="1" fillId="0" borderId="0"/>
    <xf numFmtId="204" fontId="1" fillId="0" borderId="0"/>
    <xf numFmtId="204" fontId="1" fillId="0" borderId="0"/>
    <xf numFmtId="204" fontId="2" fillId="0" borderId="0"/>
    <xf numFmtId="204" fontId="2" fillId="0" borderId="0"/>
    <xf numFmtId="0" fontId="1" fillId="0" borderId="0"/>
    <xf numFmtId="204" fontId="2" fillId="0" borderId="0"/>
    <xf numFmtId="204" fontId="2" fillId="0" borderId="0"/>
    <xf numFmtId="204" fontId="1" fillId="0" borderId="0"/>
    <xf numFmtId="204" fontId="2" fillId="0" borderId="0"/>
    <xf numFmtId="204" fontId="2" fillId="0" borderId="0"/>
    <xf numFmtId="204" fontId="2" fillId="0" borderId="0"/>
    <xf numFmtId="204" fontId="1" fillId="0" borderId="0"/>
    <xf numFmtId="204" fontId="1" fillId="0" borderId="0"/>
    <xf numFmtId="204" fontId="1" fillId="0" borderId="0"/>
    <xf numFmtId="204" fontId="1" fillId="0" borderId="0"/>
    <xf numFmtId="204" fontId="2" fillId="0" borderId="0"/>
    <xf numFmtId="204" fontId="2" fillId="0" borderId="0"/>
    <xf numFmtId="0" fontId="1" fillId="0" borderId="0"/>
    <xf numFmtId="204" fontId="2" fillId="0" borderId="0"/>
    <xf numFmtId="204" fontId="2" fillId="0" borderId="0"/>
    <xf numFmtId="204" fontId="1" fillId="0" borderId="0"/>
    <xf numFmtId="204" fontId="2" fillId="0" borderId="0"/>
    <xf numFmtId="204" fontId="2" fillId="0" borderId="0"/>
    <xf numFmtId="204" fontId="2" fillId="0" borderId="0"/>
    <xf numFmtId="204" fontId="1" fillId="0" borderId="0"/>
    <xf numFmtId="204" fontId="1" fillId="0" borderId="0"/>
    <xf numFmtId="204" fontId="1" fillId="0" borderId="0"/>
    <xf numFmtId="204" fontId="1" fillId="0" borderId="0"/>
    <xf numFmtId="204" fontId="2" fillId="0" borderId="0"/>
    <xf numFmtId="204" fontId="2" fillId="0" borderId="0"/>
    <xf numFmtId="0" fontId="1" fillId="0" borderId="0"/>
    <xf numFmtId="204" fontId="2" fillId="0" borderId="0"/>
    <xf numFmtId="204" fontId="2" fillId="0" borderId="0"/>
    <xf numFmtId="204" fontId="1" fillId="0" borderId="0"/>
    <xf numFmtId="204" fontId="2" fillId="0" borderId="0"/>
    <xf numFmtId="204" fontId="2" fillId="0" borderId="0"/>
    <xf numFmtId="204" fontId="2" fillId="0" borderId="0"/>
    <xf numFmtId="204" fontId="1" fillId="0" borderId="0"/>
    <xf numFmtId="204" fontId="1" fillId="0" borderId="0"/>
    <xf numFmtId="204" fontId="1" fillId="0" borderId="0"/>
    <xf numFmtId="204" fontId="1" fillId="0" borderId="0"/>
    <xf numFmtId="204" fontId="2" fillId="0" borderId="0"/>
    <xf numFmtId="204" fontId="2" fillId="0" borderId="0"/>
    <xf numFmtId="0" fontId="1" fillId="0" borderId="0"/>
    <xf numFmtId="204" fontId="2" fillId="0" borderId="0"/>
    <xf numFmtId="204" fontId="2" fillId="0" borderId="0"/>
    <xf numFmtId="204" fontId="1" fillId="0" borderId="0"/>
    <xf numFmtId="204" fontId="2" fillId="0" borderId="0"/>
    <xf numFmtId="204" fontId="2" fillId="0" borderId="0"/>
    <xf numFmtId="204" fontId="2" fillId="0" borderId="0"/>
    <xf numFmtId="204" fontId="1" fillId="0" borderId="0"/>
    <xf numFmtId="204" fontId="1" fillId="0" borderId="0"/>
    <xf numFmtId="204" fontId="1" fillId="0" borderId="0"/>
    <xf numFmtId="204" fontId="1" fillId="0" borderId="0"/>
    <xf numFmtId="204" fontId="2" fillId="0" borderId="0"/>
    <xf numFmtId="204" fontId="2" fillId="0" borderId="0"/>
    <xf numFmtId="0" fontId="1" fillId="0" borderId="0"/>
    <xf numFmtId="204" fontId="2" fillId="0" borderId="0"/>
    <xf numFmtId="204" fontId="2" fillId="0" borderId="0"/>
    <xf numFmtId="204" fontId="1" fillId="0" borderId="0"/>
    <xf numFmtId="204" fontId="2" fillId="0" borderId="0"/>
    <xf numFmtId="204" fontId="2" fillId="0" borderId="0"/>
    <xf numFmtId="204" fontId="2" fillId="0" borderId="0"/>
    <xf numFmtId="204" fontId="1" fillId="0" borderId="0"/>
    <xf numFmtId="204" fontId="1" fillId="0" borderId="0"/>
    <xf numFmtId="204" fontId="1" fillId="0" borderId="0"/>
    <xf numFmtId="204" fontId="1" fillId="0" borderId="0"/>
    <xf numFmtId="204" fontId="2" fillId="0" borderId="0"/>
    <xf numFmtId="204" fontId="2" fillId="0" borderId="0"/>
    <xf numFmtId="0" fontId="1" fillId="0" borderId="0"/>
    <xf numFmtId="204" fontId="2" fillId="0" borderId="0"/>
    <xf numFmtId="204" fontId="2" fillId="0" borderId="0"/>
    <xf numFmtId="204" fontId="1" fillId="0" borderId="0"/>
    <xf numFmtId="204" fontId="2" fillId="0" borderId="0"/>
    <xf numFmtId="204" fontId="2" fillId="0" borderId="0"/>
    <xf numFmtId="204" fontId="2" fillId="0" borderId="0"/>
    <xf numFmtId="204" fontId="1" fillId="0" borderId="0"/>
    <xf numFmtId="204" fontId="1" fillId="0" borderId="0"/>
    <xf numFmtId="204" fontId="1" fillId="0" borderId="0"/>
    <xf numFmtId="204" fontId="1" fillId="0" borderId="0"/>
    <xf numFmtId="204" fontId="2" fillId="0" borderId="0"/>
    <xf numFmtId="204" fontId="2" fillId="0" borderId="0"/>
    <xf numFmtId="0" fontId="1" fillId="0" borderId="0"/>
    <xf numFmtId="204" fontId="2" fillId="0" borderId="0"/>
    <xf numFmtId="204" fontId="2" fillId="0" borderId="0"/>
    <xf numFmtId="204" fontId="1" fillId="0" borderId="0"/>
    <xf numFmtId="204" fontId="2" fillId="0" borderId="0"/>
    <xf numFmtId="204" fontId="2" fillId="0" borderId="0"/>
    <xf numFmtId="204" fontId="2" fillId="0" borderId="0"/>
    <xf numFmtId="204" fontId="1" fillId="0" borderId="0"/>
    <xf numFmtId="204" fontId="1" fillId="0" borderId="0"/>
    <xf numFmtId="204" fontId="1" fillId="0" borderId="0"/>
    <xf numFmtId="204" fontId="1" fillId="0" borderId="0"/>
    <xf numFmtId="204" fontId="2" fillId="0" borderId="0"/>
    <xf numFmtId="204" fontId="2" fillId="0" borderId="0"/>
    <xf numFmtId="0" fontId="1" fillId="0" borderId="0"/>
    <xf numFmtId="204" fontId="2" fillId="0" borderId="0"/>
    <xf numFmtId="204" fontId="2" fillId="0" borderId="0"/>
    <xf numFmtId="204" fontId="1" fillId="0" borderId="0"/>
    <xf numFmtId="204" fontId="2" fillId="0" borderId="0"/>
    <xf numFmtId="204" fontId="2" fillId="0" borderId="0"/>
    <xf numFmtId="204" fontId="2" fillId="0" borderId="0"/>
    <xf numFmtId="204" fontId="1" fillId="0" borderId="0"/>
    <xf numFmtId="204" fontId="1" fillId="0" borderId="0"/>
    <xf numFmtId="204" fontId="1" fillId="0" borderId="0"/>
    <xf numFmtId="204" fontId="1" fillId="0" borderId="0"/>
    <xf numFmtId="204" fontId="2" fillId="0" borderId="0"/>
    <xf numFmtId="204" fontId="2" fillId="0" borderId="0"/>
    <xf numFmtId="0" fontId="1" fillId="0" borderId="0"/>
    <xf numFmtId="204" fontId="2" fillId="0" borderId="0"/>
    <xf numFmtId="204" fontId="2" fillId="0" borderId="0"/>
    <xf numFmtId="204" fontId="1" fillId="0" borderId="0"/>
    <xf numFmtId="204" fontId="2" fillId="0" borderId="0"/>
    <xf numFmtId="204" fontId="2" fillId="0" borderId="0"/>
    <xf numFmtId="204" fontId="2" fillId="0" borderId="0"/>
    <xf numFmtId="204" fontId="1" fillId="0" borderId="0"/>
    <xf numFmtId="204" fontId="1" fillId="0" borderId="0"/>
    <xf numFmtId="204" fontId="1" fillId="0" borderId="0"/>
    <xf numFmtId="204" fontId="1"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1" fillId="0" borderId="0"/>
    <xf numFmtId="204" fontId="2" fillId="0" borderId="0"/>
    <xf numFmtId="204" fontId="2" fillId="0" borderId="0"/>
    <xf numFmtId="204" fontId="1" fillId="0" borderId="0"/>
    <xf numFmtId="204" fontId="2" fillId="0" borderId="0"/>
    <xf numFmtId="204" fontId="2" fillId="0" borderId="0"/>
    <xf numFmtId="204" fontId="2" fillId="0" borderId="0"/>
    <xf numFmtId="204" fontId="1" fillId="0" borderId="0"/>
    <xf numFmtId="204" fontId="1" fillId="0" borderId="0"/>
    <xf numFmtId="204" fontId="1" fillId="0" borderId="0"/>
    <xf numFmtId="204" fontId="1" fillId="0" borderId="0"/>
    <xf numFmtId="204" fontId="2" fillId="0" borderId="0"/>
    <xf numFmtId="204" fontId="2" fillId="0" borderId="0"/>
    <xf numFmtId="0" fontId="1" fillId="0" borderId="0"/>
    <xf numFmtId="204" fontId="2" fillId="0" borderId="0"/>
    <xf numFmtId="204" fontId="2" fillId="0" borderId="0"/>
    <xf numFmtId="204" fontId="1" fillId="0" borderId="0"/>
    <xf numFmtId="204" fontId="2" fillId="0" borderId="0"/>
    <xf numFmtId="204" fontId="2" fillId="0" borderId="0"/>
    <xf numFmtId="204" fontId="2" fillId="0" borderId="0"/>
    <xf numFmtId="204" fontId="1" fillId="0" borderId="0"/>
    <xf numFmtId="204" fontId="1" fillId="0" borderId="0"/>
    <xf numFmtId="204" fontId="1" fillId="0" borderId="0"/>
    <xf numFmtId="204" fontId="1" fillId="0" borderId="0"/>
    <xf numFmtId="204" fontId="2" fillId="0" borderId="0"/>
    <xf numFmtId="204" fontId="2" fillId="0" borderId="0"/>
    <xf numFmtId="0" fontId="1" fillId="0" borderId="0"/>
    <xf numFmtId="204" fontId="2" fillId="0" borderId="0"/>
    <xf numFmtId="204" fontId="2" fillId="0" borderId="0"/>
    <xf numFmtId="204" fontId="1" fillId="0" borderId="0"/>
    <xf numFmtId="204" fontId="2" fillId="0" borderId="0"/>
    <xf numFmtId="204" fontId="2" fillId="0" borderId="0"/>
    <xf numFmtId="204" fontId="2" fillId="0" borderId="0"/>
    <xf numFmtId="204" fontId="1" fillId="0" borderId="0"/>
    <xf numFmtId="204" fontId="1" fillId="0" borderId="0"/>
    <xf numFmtId="204" fontId="1" fillId="0" borderId="0"/>
    <xf numFmtId="204" fontId="1" fillId="0" borderId="0"/>
    <xf numFmtId="204" fontId="2" fillId="0" borderId="0"/>
    <xf numFmtId="204" fontId="2" fillId="0" borderId="0"/>
    <xf numFmtId="0" fontId="1" fillId="0" borderId="0"/>
    <xf numFmtId="204" fontId="2" fillId="0" borderId="0"/>
    <xf numFmtId="204" fontId="2" fillId="0" borderId="0"/>
    <xf numFmtId="204" fontId="1" fillId="0" borderId="0"/>
    <xf numFmtId="204" fontId="2" fillId="0" borderId="0"/>
    <xf numFmtId="204" fontId="2" fillId="0" borderId="0"/>
    <xf numFmtId="204" fontId="2" fillId="0" borderId="0"/>
    <xf numFmtId="204" fontId="1" fillId="0" borderId="0"/>
    <xf numFmtId="204" fontId="1" fillId="0" borderId="0"/>
    <xf numFmtId="204" fontId="1" fillId="0" borderId="0"/>
    <xf numFmtId="204" fontId="1" fillId="0" borderId="0"/>
    <xf numFmtId="204" fontId="2" fillId="0" borderId="0"/>
    <xf numFmtId="204" fontId="2"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0" fontId="1" fillId="0" borderId="0"/>
    <xf numFmtId="0"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0" fontId="1" fillId="0" borderId="0"/>
    <xf numFmtId="0"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0" fontId="1" fillId="0" borderId="0"/>
    <xf numFmtId="0"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0" fontId="1" fillId="0" borderId="0"/>
    <xf numFmtId="0"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0" fontId="1" fillId="0" borderId="0"/>
    <xf numFmtId="0"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0"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0"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0" fontId="2"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0" fontId="1" fillId="0" borderId="0"/>
    <xf numFmtId="0"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2" fillId="0" borderId="0"/>
    <xf numFmtId="204" fontId="2" fillId="0" borderId="0"/>
    <xf numFmtId="204" fontId="1" fillId="0" borderId="0"/>
    <xf numFmtId="204" fontId="2" fillId="0" borderId="0"/>
    <xf numFmtId="204" fontId="2" fillId="0" borderId="0"/>
    <xf numFmtId="204" fontId="2" fillId="0" borderId="0"/>
    <xf numFmtId="204" fontId="1" fillId="0" borderId="0"/>
    <xf numFmtId="204" fontId="1" fillId="0" borderId="0"/>
    <xf numFmtId="204" fontId="1" fillId="0" borderId="0"/>
    <xf numFmtId="204" fontId="1" fillId="0" borderId="0"/>
    <xf numFmtId="204" fontId="2" fillId="0" borderId="0"/>
    <xf numFmtId="204" fontId="2"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0" fontId="1" fillId="0" borderId="0"/>
    <xf numFmtId="0" fontId="1" fillId="0" borderId="0"/>
    <xf numFmtId="0" fontId="47"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0" fontId="1" fillId="0" borderId="0"/>
    <xf numFmtId="0"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0" fontId="1" fillId="0" borderId="0"/>
    <xf numFmtId="0" fontId="1" fillId="0" borderId="0"/>
    <xf numFmtId="0" fontId="2"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0" fontId="2" fillId="0" borderId="0"/>
    <xf numFmtId="204" fontId="1" fillId="0" borderId="0"/>
    <xf numFmtId="204" fontId="1" fillId="0" borderId="0"/>
    <xf numFmtId="204" fontId="1" fillId="0" borderId="0"/>
    <xf numFmtId="204" fontId="1"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2" fillId="0" borderId="0"/>
    <xf numFmtId="204" fontId="2"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2" fillId="0" borderId="0"/>
    <xf numFmtId="0" fontId="2" fillId="0" borderId="0"/>
    <xf numFmtId="204" fontId="2" fillId="0" borderId="0"/>
    <xf numFmtId="204" fontId="2" fillId="0" borderId="0"/>
    <xf numFmtId="204" fontId="2"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0" fontId="1" fillId="0" borderId="0"/>
    <xf numFmtId="0"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0" fontId="1" fillId="0" borderId="0"/>
    <xf numFmtId="0" fontId="1" fillId="0" borderId="0"/>
    <xf numFmtId="0" fontId="2"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0" fontId="2" fillId="0" borderId="0"/>
    <xf numFmtId="204" fontId="2" fillId="0" borderId="0"/>
    <xf numFmtId="204" fontId="2" fillId="0" borderId="0"/>
    <xf numFmtId="204" fontId="2" fillId="0" borderId="0"/>
    <xf numFmtId="204" fontId="2" fillId="0" borderId="0"/>
    <xf numFmtId="0" fontId="2" fillId="0" borderId="0"/>
    <xf numFmtId="204" fontId="2" fillId="0" borderId="0"/>
    <xf numFmtId="0" fontId="2"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0" fontId="1" fillId="0" borderId="0"/>
    <xf numFmtId="0"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0" fontId="1" fillId="0" borderId="0"/>
    <xf numFmtId="0"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0" fontId="1" fillId="0" borderId="0"/>
    <xf numFmtId="0"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0" fontId="1" fillId="0" borderId="0"/>
    <xf numFmtId="0"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0" fontId="1" fillId="0" borderId="0"/>
    <xf numFmtId="0"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0" fontId="1" fillId="0" borderId="0"/>
    <xf numFmtId="0"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0"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204" fontId="1"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15" fillId="25" borderId="0" applyNumberFormat="0" applyBorder="0" applyAlignment="0" applyProtection="0"/>
    <xf numFmtId="0" fontId="15" fillId="26" borderId="0" applyNumberFormat="0" applyBorder="0" applyAlignment="0" applyProtection="0"/>
    <xf numFmtId="0" fontId="15" fillId="27" borderId="0" applyNumberFormat="0" applyBorder="0" applyAlignment="0" applyProtection="0"/>
    <xf numFmtId="0" fontId="15" fillId="22" borderId="0" applyNumberFormat="0" applyBorder="0" applyAlignment="0" applyProtection="0"/>
    <xf numFmtId="0" fontId="15" fillId="25" borderId="0" applyNumberFormat="0" applyBorder="0" applyAlignment="0" applyProtection="0"/>
    <xf numFmtId="0" fontId="15" fillId="28" borderId="0" applyNumberFormat="0" applyBorder="0" applyAlignment="0" applyProtection="0"/>
    <xf numFmtId="0" fontId="57" fillId="29"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7" fillId="30" borderId="0" applyNumberFormat="0" applyBorder="0" applyAlignment="0" applyProtection="0"/>
    <xf numFmtId="0" fontId="57" fillId="31"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4" borderId="0" applyNumberFormat="0" applyBorder="0" applyAlignment="0" applyProtection="0"/>
    <xf numFmtId="0" fontId="57" fillId="35" borderId="0" applyNumberFormat="0" applyBorder="0" applyAlignment="0" applyProtection="0"/>
    <xf numFmtId="0" fontId="57" fillId="30" borderId="0" applyNumberFormat="0" applyBorder="0" applyAlignment="0" applyProtection="0"/>
    <xf numFmtId="0" fontId="57" fillId="31" borderId="0" applyNumberFormat="0" applyBorder="0" applyAlignment="0" applyProtection="0"/>
    <xf numFmtId="0" fontId="57" fillId="36" borderId="0" applyNumberFormat="0" applyBorder="0" applyAlignment="0" applyProtection="0"/>
    <xf numFmtId="0" fontId="58" fillId="20" borderId="0" applyNumberFormat="0" applyBorder="0" applyAlignment="0" applyProtection="0"/>
    <xf numFmtId="0" fontId="59" fillId="37" borderId="27" applyNumberFormat="0" applyAlignment="0" applyProtection="0"/>
    <xf numFmtId="0" fontId="60" fillId="38" borderId="28" applyNumberFormat="0" applyAlignment="0" applyProtection="0"/>
    <xf numFmtId="0" fontId="61" fillId="21" borderId="0" applyNumberFormat="0" applyBorder="0" applyAlignment="0" applyProtection="0"/>
    <xf numFmtId="0" fontId="62" fillId="0" borderId="29" applyNumberFormat="0" applyFill="0" applyAlignment="0" applyProtection="0"/>
    <xf numFmtId="0" fontId="63" fillId="0" borderId="30" applyNumberFormat="0" applyFill="0" applyAlignment="0" applyProtection="0"/>
    <xf numFmtId="0" fontId="64" fillId="0" borderId="31" applyNumberFormat="0" applyFill="0" applyAlignment="0" applyProtection="0"/>
    <xf numFmtId="0" fontId="65" fillId="39" borderId="0" applyNumberFormat="0" applyBorder="0" applyAlignment="0" applyProtection="0"/>
    <xf numFmtId="0" fontId="15" fillId="40" borderId="32" applyNumberFormat="0" applyFont="0" applyAlignment="0" applyProtection="0"/>
    <xf numFmtId="0" fontId="66" fillId="0" borderId="0" applyNumberFormat="0" applyFill="0" applyBorder="0" applyAlignment="0" applyProtection="0"/>
    <xf numFmtId="0" fontId="67" fillId="0" borderId="33" applyNumberFormat="0" applyFill="0" applyAlignment="0" applyProtection="0"/>
    <xf numFmtId="0" fontId="68" fillId="0" borderId="0" applyNumberFormat="0" applyFill="0" applyBorder="0" applyAlignment="0" applyProtection="0"/>
    <xf numFmtId="0" fontId="1" fillId="0" borderId="0"/>
  </cellStyleXfs>
  <cellXfs count="588">
    <xf numFmtId="0" fontId="0" fillId="0" borderId="0" xfId="0"/>
    <xf numFmtId="169" fontId="3" fillId="0" borderId="0" xfId="2" applyNumberFormat="1" applyFont="1">
      <alignment vertical="top"/>
    </xf>
    <xf numFmtId="169" fontId="2" fillId="0" borderId="0" xfId="2" applyNumberFormat="1" applyFont="1" applyAlignment="1">
      <alignment horizontal="right" vertical="top"/>
    </xf>
    <xf numFmtId="169" fontId="2" fillId="0" borderId="0" xfId="2" applyNumberFormat="1" applyFont="1">
      <alignment vertical="top"/>
    </xf>
    <xf numFmtId="169" fontId="7" fillId="0" borderId="0" xfId="2" applyNumberFormat="1" applyFont="1">
      <alignment vertical="top"/>
    </xf>
    <xf numFmtId="169" fontId="5" fillId="0" borderId="0" xfId="2" applyNumberFormat="1" applyFont="1">
      <alignment vertical="top"/>
    </xf>
    <xf numFmtId="169" fontId="2" fillId="0" borderId="0" xfId="2" applyNumberFormat="1" applyFont="1" applyAlignment="1">
      <alignment horizontal="left" vertical="top"/>
    </xf>
    <xf numFmtId="169" fontId="2" fillId="4" borderId="0" xfId="2" applyNumberFormat="1" applyFont="1" applyFill="1" applyBorder="1">
      <alignment vertical="top"/>
    </xf>
    <xf numFmtId="169" fontId="6" fillId="4" borderId="0" xfId="2" applyNumberFormat="1" applyFont="1" applyFill="1" applyBorder="1" applyAlignment="1">
      <alignment horizontal="left" vertical="top"/>
    </xf>
    <xf numFmtId="172" fontId="2" fillId="4" borderId="0" xfId="3" applyNumberFormat="1" applyFont="1" applyFill="1" applyBorder="1">
      <alignment vertical="top"/>
    </xf>
    <xf numFmtId="170" fontId="2" fillId="4" borderId="0" xfId="2" applyNumberFormat="1" applyFont="1" applyFill="1" applyBorder="1">
      <alignment vertical="top"/>
    </xf>
    <xf numFmtId="169" fontId="24" fillId="4" borderId="0" xfId="2" applyNumberFormat="1" applyFont="1" applyFill="1" applyBorder="1">
      <alignment vertical="top"/>
    </xf>
    <xf numFmtId="169" fontId="6" fillId="4" borderId="0" xfId="2" applyNumberFormat="1" applyFont="1" applyFill="1" applyBorder="1">
      <alignment vertical="top"/>
    </xf>
    <xf numFmtId="173" fontId="6" fillId="4" borderId="0" xfId="2" applyNumberFormat="1" applyFont="1" applyFill="1" applyBorder="1">
      <alignment vertical="top"/>
    </xf>
    <xf numFmtId="169" fontId="2" fillId="4" borderId="17" xfId="2" applyNumberFormat="1" applyFont="1" applyFill="1" applyBorder="1">
      <alignment vertical="top"/>
    </xf>
    <xf numFmtId="169" fontId="5" fillId="4" borderId="6" xfId="2" applyNumberFormat="1" applyFont="1" applyFill="1" applyBorder="1">
      <alignment vertical="top"/>
    </xf>
    <xf numFmtId="169" fontId="2" fillId="4" borderId="6" xfId="2" applyNumberFormat="1" applyFont="1" applyFill="1" applyBorder="1" applyAlignment="1">
      <alignment horizontal="left" vertical="top"/>
    </xf>
    <xf numFmtId="169" fontId="2" fillId="4" borderId="6" xfId="2" applyNumberFormat="1" applyFont="1" applyFill="1" applyBorder="1">
      <alignment vertical="top"/>
    </xf>
    <xf numFmtId="169" fontId="6" fillId="4" borderId="6" xfId="2" applyNumberFormat="1" applyFont="1" applyFill="1" applyBorder="1" applyAlignment="1">
      <alignment horizontal="left" vertical="top"/>
    </xf>
    <xf numFmtId="172" fontId="2" fillId="4" borderId="6" xfId="3" applyNumberFormat="1" applyFont="1" applyFill="1" applyBorder="1">
      <alignment vertical="top"/>
    </xf>
    <xf numFmtId="169" fontId="7" fillId="4" borderId="2" xfId="2" applyNumberFormat="1" applyFont="1" applyFill="1" applyBorder="1">
      <alignment vertical="top"/>
    </xf>
    <xf numFmtId="169" fontId="5" fillId="4" borderId="0" xfId="2" applyNumberFormat="1" applyFont="1" applyFill="1" applyBorder="1">
      <alignment vertical="top"/>
    </xf>
    <xf numFmtId="169" fontId="2" fillId="4" borderId="0" xfId="2" applyNumberFormat="1" applyFont="1" applyFill="1" applyBorder="1" applyAlignment="1">
      <alignment horizontal="left" vertical="top"/>
    </xf>
    <xf numFmtId="173" fontId="2" fillId="4" borderId="0" xfId="2" applyNumberFormat="1" applyFont="1" applyFill="1" applyBorder="1">
      <alignment vertical="top"/>
    </xf>
    <xf numFmtId="169" fontId="23" fillId="4" borderId="2" xfId="2" applyNumberFormat="1" applyFont="1" applyFill="1" applyBorder="1">
      <alignment vertical="top"/>
    </xf>
    <xf numFmtId="169" fontId="6" fillId="4" borderId="18" xfId="2" applyNumberFormat="1" applyFont="1" applyFill="1" applyBorder="1">
      <alignment vertical="top"/>
    </xf>
    <xf numFmtId="169" fontId="26" fillId="4" borderId="3" xfId="2" applyNumberFormat="1" applyFont="1" applyFill="1" applyBorder="1">
      <alignment vertical="top"/>
    </xf>
    <xf numFmtId="169" fontId="27" fillId="4" borderId="3" xfId="2" applyNumberFormat="1" applyFont="1" applyFill="1" applyBorder="1" applyAlignment="1">
      <alignment horizontal="left" vertical="top"/>
    </xf>
    <xf numFmtId="169" fontId="27" fillId="4" borderId="3" xfId="2" applyNumberFormat="1" applyFont="1" applyFill="1" applyBorder="1">
      <alignment vertical="top"/>
    </xf>
    <xf numFmtId="169" fontId="2" fillId="13" borderId="0" xfId="2" applyNumberFormat="1" applyFont="1" applyFill="1" applyBorder="1">
      <alignment vertical="top"/>
    </xf>
    <xf numFmtId="172" fontId="2" fillId="4" borderId="6" xfId="2" applyNumberFormat="1" applyFont="1" applyFill="1" applyBorder="1">
      <alignment vertical="top"/>
    </xf>
    <xf numFmtId="172" fontId="2" fillId="4" borderId="0" xfId="2" applyNumberFormat="1" applyFont="1" applyFill="1" applyBorder="1">
      <alignment vertical="top"/>
    </xf>
    <xf numFmtId="169" fontId="23" fillId="4" borderId="17" xfId="2" applyNumberFormat="1" applyFont="1" applyFill="1" applyBorder="1">
      <alignment vertical="top"/>
    </xf>
    <xf numFmtId="169" fontId="24" fillId="4" borderId="6" xfId="2" applyNumberFormat="1" applyFont="1" applyFill="1" applyBorder="1">
      <alignment vertical="top"/>
    </xf>
    <xf numFmtId="169" fontId="6" fillId="4" borderId="6" xfId="2" applyNumberFormat="1" applyFont="1" applyFill="1" applyBorder="1">
      <alignment vertical="top"/>
    </xf>
    <xf numFmtId="170" fontId="6" fillId="4" borderId="6" xfId="2" applyNumberFormat="1" applyFont="1" applyFill="1" applyBorder="1">
      <alignment vertical="top"/>
    </xf>
    <xf numFmtId="173" fontId="6" fillId="4" borderId="6" xfId="2" applyNumberFormat="1" applyFont="1" applyFill="1" applyBorder="1">
      <alignment vertical="top"/>
    </xf>
    <xf numFmtId="169" fontId="23" fillId="4" borderId="18" xfId="2" applyNumberFormat="1" applyFont="1" applyFill="1" applyBorder="1">
      <alignment vertical="top"/>
    </xf>
    <xf numFmtId="169" fontId="24" fillId="4" borderId="3" xfId="2" applyNumberFormat="1" applyFont="1" applyFill="1" applyBorder="1">
      <alignment vertical="top"/>
    </xf>
    <xf numFmtId="169" fontId="6" fillId="4" borderId="3" xfId="2" applyNumberFormat="1" applyFont="1" applyFill="1" applyBorder="1" applyAlignment="1">
      <alignment horizontal="left" vertical="top"/>
    </xf>
    <xf numFmtId="169" fontId="6" fillId="4" borderId="3" xfId="2" applyNumberFormat="1" applyFont="1" applyFill="1" applyBorder="1">
      <alignment vertical="top"/>
    </xf>
    <xf numFmtId="173" fontId="6" fillId="4" borderId="3" xfId="2" applyNumberFormat="1" applyFont="1" applyFill="1" applyBorder="1">
      <alignment vertical="top"/>
    </xf>
    <xf numFmtId="172" fontId="2" fillId="13" borderId="0" xfId="3" applyNumberFormat="1" applyFont="1" applyFill="1" applyBorder="1">
      <alignment vertical="top"/>
    </xf>
    <xf numFmtId="169" fontId="2" fillId="14" borderId="0" xfId="2" applyNumberFormat="1" applyFont="1" applyFill="1" applyBorder="1">
      <alignment vertical="top"/>
    </xf>
    <xf numFmtId="169" fontId="7" fillId="14" borderId="0" xfId="2" applyNumberFormat="1" applyFont="1" applyFill="1">
      <alignment vertical="top"/>
    </xf>
    <xf numFmtId="169" fontId="2" fillId="14" borderId="0" xfId="2" applyNumberFormat="1" applyFont="1" applyFill="1">
      <alignment vertical="top"/>
    </xf>
    <xf numFmtId="185" fontId="2" fillId="14" borderId="0" xfId="2" applyNumberFormat="1" applyFont="1" applyFill="1">
      <alignment vertical="top"/>
    </xf>
    <xf numFmtId="9" fontId="2" fillId="14" borderId="0" xfId="1" applyFont="1" applyFill="1" applyAlignment="1">
      <alignment vertical="top"/>
    </xf>
    <xf numFmtId="9" fontId="2" fillId="14" borderId="0" xfId="1" applyNumberFormat="1" applyFont="1" applyFill="1" applyAlignment="1">
      <alignment vertical="top"/>
    </xf>
    <xf numFmtId="10" fontId="2" fillId="14" borderId="0" xfId="1" applyNumberFormat="1" applyFont="1" applyFill="1" applyAlignment="1">
      <alignment vertical="top"/>
    </xf>
    <xf numFmtId="169" fontId="2" fillId="14" borderId="0" xfId="69" applyNumberFormat="1" applyFont="1" applyFill="1">
      <alignment vertical="top"/>
    </xf>
    <xf numFmtId="185" fontId="2" fillId="14" borderId="0" xfId="2" applyNumberFormat="1" applyFont="1" applyFill="1" applyAlignment="1">
      <alignment horizontal="right" vertical="top"/>
    </xf>
    <xf numFmtId="0" fontId="0" fillId="0" borderId="19" xfId="0" applyBorder="1"/>
    <xf numFmtId="0" fontId="0" fillId="0" borderId="20" xfId="0" applyBorder="1"/>
    <xf numFmtId="0" fontId="0" fillId="0" borderId="21" xfId="0" applyBorder="1"/>
    <xf numFmtId="0" fontId="0" fillId="0" borderId="22" xfId="0" applyBorder="1"/>
    <xf numFmtId="0" fontId="0" fillId="0" borderId="0" xfId="0" applyBorder="1"/>
    <xf numFmtId="0" fontId="42" fillId="0" borderId="0" xfId="0" applyFont="1" applyFill="1" applyBorder="1"/>
    <xf numFmtId="0" fontId="0" fillId="0" borderId="23" xfId="0" applyBorder="1"/>
    <xf numFmtId="0" fontId="42" fillId="0" borderId="0" xfId="0" applyFont="1" applyBorder="1"/>
    <xf numFmtId="0" fontId="41" fillId="16" borderId="24" xfId="0" applyFont="1" applyFill="1" applyBorder="1"/>
    <xf numFmtId="0" fontId="41" fillId="16" borderId="25" xfId="0" applyFont="1" applyFill="1" applyBorder="1"/>
    <xf numFmtId="0" fontId="43" fillId="16" borderId="25" xfId="0" applyFont="1" applyFill="1" applyBorder="1" applyAlignment="1">
      <alignment vertical="center"/>
    </xf>
    <xf numFmtId="0" fontId="44" fillId="16" borderId="26" xfId="0" applyFont="1" applyFill="1" applyBorder="1" applyAlignment="1">
      <alignment vertical="center"/>
    </xf>
    <xf numFmtId="169" fontId="3" fillId="14" borderId="0" xfId="2" applyNumberFormat="1" applyFont="1" applyFill="1" applyAlignment="1">
      <alignment horizontal="right" vertical="top"/>
    </xf>
    <xf numFmtId="169" fontId="3" fillId="14" borderId="0" xfId="2" applyNumberFormat="1" applyFont="1" applyFill="1">
      <alignment vertical="top"/>
    </xf>
    <xf numFmtId="169" fontId="2" fillId="14" borderId="17" xfId="2" applyNumberFormat="1" applyFont="1" applyFill="1" applyBorder="1">
      <alignment vertical="top"/>
    </xf>
    <xf numFmtId="169" fontId="2" fillId="14" borderId="6" xfId="2" applyNumberFormat="1" applyFont="1" applyFill="1" applyBorder="1">
      <alignment vertical="top"/>
    </xf>
    <xf numFmtId="169" fontId="5" fillId="14" borderId="0" xfId="2" applyNumberFormat="1" applyFont="1" applyFill="1" applyBorder="1">
      <alignment vertical="top"/>
    </xf>
    <xf numFmtId="169" fontId="2" fillId="14" borderId="0" xfId="2" applyNumberFormat="1" applyFont="1" applyFill="1" applyBorder="1" applyAlignment="1">
      <alignment horizontal="left" vertical="top"/>
    </xf>
    <xf numFmtId="172" fontId="2" fillId="14" borderId="0" xfId="3" applyNumberFormat="1" applyFont="1" applyFill="1" applyBorder="1">
      <alignment vertical="top"/>
    </xf>
    <xf numFmtId="169" fontId="23" fillId="14" borderId="2" xfId="2" applyNumberFormat="1" applyFont="1" applyFill="1" applyBorder="1">
      <alignment vertical="top"/>
    </xf>
    <xf numFmtId="169" fontId="24" fillId="14" borderId="0" xfId="2" applyNumberFormat="1" applyFont="1" applyFill="1" applyBorder="1">
      <alignment vertical="top"/>
    </xf>
    <xf numFmtId="169" fontId="6" fillId="14" borderId="0" xfId="2" applyNumberFormat="1" applyFont="1" applyFill="1" applyBorder="1" applyAlignment="1">
      <alignment horizontal="left" vertical="top"/>
    </xf>
    <xf numFmtId="169" fontId="6" fillId="14" borderId="0" xfId="2" applyNumberFormat="1" applyFont="1" applyFill="1" applyBorder="1">
      <alignment vertical="top"/>
    </xf>
    <xf numFmtId="173" fontId="6" fillId="14" borderId="0" xfId="2" applyNumberFormat="1" applyFont="1" applyFill="1" applyBorder="1">
      <alignment vertical="top"/>
    </xf>
    <xf numFmtId="169" fontId="7" fillId="14" borderId="0" xfId="2" applyNumberFormat="1" applyFont="1" applyFill="1" applyBorder="1">
      <alignment vertical="top"/>
    </xf>
    <xf numFmtId="169" fontId="2" fillId="14" borderId="0" xfId="2" applyNumberFormat="1" applyFont="1" applyFill="1" applyBorder="1" applyAlignment="1">
      <alignment horizontal="right" vertical="top"/>
    </xf>
    <xf numFmtId="169" fontId="5" fillId="14" borderId="0" xfId="2" applyNumberFormat="1" applyFont="1" applyFill="1">
      <alignment vertical="top"/>
    </xf>
    <xf numFmtId="169" fontId="2" fillId="14" borderId="0" xfId="2" applyNumberFormat="1" applyFont="1" applyFill="1" applyAlignment="1">
      <alignment horizontal="right" vertical="top"/>
    </xf>
    <xf numFmtId="169" fontId="6" fillId="14" borderId="0" xfId="2" applyNumberFormat="1" applyFont="1" applyFill="1">
      <alignment vertical="top"/>
    </xf>
    <xf numFmtId="169" fontId="2" fillId="14" borderId="0" xfId="2" applyNumberFormat="1" applyFont="1" applyFill="1" applyAlignment="1">
      <alignment horizontal="left" vertical="top"/>
    </xf>
    <xf numFmtId="187" fontId="2" fillId="14" borderId="0" xfId="2" applyNumberFormat="1" applyFont="1" applyFill="1">
      <alignment vertical="top"/>
    </xf>
    <xf numFmtId="169" fontId="2" fillId="14" borderId="5" xfId="2" applyNumberFormat="1" applyFont="1" applyFill="1" applyBorder="1">
      <alignment vertical="top"/>
    </xf>
    <xf numFmtId="187" fontId="2" fillId="14" borderId="5" xfId="2" applyNumberFormat="1" applyFont="1" applyFill="1" applyBorder="1">
      <alignment vertical="top"/>
    </xf>
    <xf numFmtId="187" fontId="2" fillId="14" borderId="0" xfId="69" applyNumberFormat="1" applyFont="1" applyFill="1">
      <alignment vertical="top"/>
    </xf>
    <xf numFmtId="187" fontId="2" fillId="14" borderId="0" xfId="1" applyNumberFormat="1" applyFont="1" applyFill="1" applyAlignment="1">
      <alignment vertical="top"/>
    </xf>
    <xf numFmtId="169" fontId="7" fillId="14" borderId="5" xfId="2" applyNumberFormat="1" applyFont="1" applyFill="1" applyBorder="1">
      <alignment vertical="top"/>
    </xf>
    <xf numFmtId="169" fontId="5" fillId="14" borderId="0" xfId="2" applyNumberFormat="1" applyFont="1" applyFill="1" applyBorder="1" applyAlignment="1">
      <alignment horizontal="right" vertical="top"/>
    </xf>
    <xf numFmtId="0" fontId="2" fillId="14" borderId="0" xfId="2" applyNumberFormat="1" applyFont="1" applyFill="1">
      <alignment vertical="top"/>
    </xf>
    <xf numFmtId="187" fontId="2" fillId="14" borderId="0" xfId="2" applyNumberFormat="1" applyFont="1" applyFill="1" applyBorder="1">
      <alignment vertical="top"/>
    </xf>
    <xf numFmtId="169" fontId="7" fillId="14" borderId="3" xfId="2" applyNumberFormat="1" applyFont="1" applyFill="1" applyBorder="1">
      <alignment vertical="top"/>
    </xf>
    <xf numFmtId="169" fontId="2" fillId="14" borderId="3" xfId="2" applyNumberFormat="1" applyFont="1" applyFill="1" applyBorder="1">
      <alignment vertical="top"/>
    </xf>
    <xf numFmtId="187" fontId="2" fillId="14" borderId="3" xfId="2" applyNumberFormat="1" applyFont="1" applyFill="1" applyBorder="1">
      <alignment vertical="top"/>
    </xf>
    <xf numFmtId="169" fontId="7" fillId="14" borderId="0" xfId="0" applyNumberFormat="1" applyFont="1" applyFill="1" applyBorder="1" applyAlignment="1">
      <alignment vertical="top"/>
    </xf>
    <xf numFmtId="169" fontId="5" fillId="14" borderId="0" xfId="0" applyNumberFormat="1" applyFont="1" applyFill="1" applyBorder="1" applyAlignment="1">
      <alignment vertical="top"/>
    </xf>
    <xf numFmtId="169" fontId="2" fillId="14" borderId="0" xfId="0" applyNumberFormat="1" applyFont="1" applyFill="1" applyBorder="1" applyAlignment="1">
      <alignment horizontal="right" vertical="top"/>
    </xf>
    <xf numFmtId="169" fontId="2" fillId="14" borderId="0" xfId="0" applyNumberFormat="1" applyFont="1" applyFill="1" applyBorder="1" applyAlignment="1">
      <alignment vertical="top"/>
    </xf>
    <xf numFmtId="169" fontId="2" fillId="14" borderId="3" xfId="0" applyNumberFormat="1" applyFont="1" applyFill="1" applyBorder="1" applyAlignment="1">
      <alignment vertical="top"/>
    </xf>
    <xf numFmtId="169" fontId="28" fillId="14" borderId="0" xfId="2" applyNumberFormat="1" applyFont="1" applyFill="1">
      <alignment vertical="top"/>
    </xf>
    <xf numFmtId="200" fontId="2" fillId="14" borderId="0" xfId="117" applyNumberFormat="1" applyFont="1" applyFill="1" applyAlignment="1">
      <alignment vertical="top"/>
    </xf>
    <xf numFmtId="0" fontId="5" fillId="14" borderId="0" xfId="2" applyNumberFormat="1" applyFont="1" applyFill="1">
      <alignment vertical="top"/>
    </xf>
    <xf numFmtId="169" fontId="2" fillId="14" borderId="0" xfId="2" applyNumberFormat="1" applyFont="1" applyFill="1" applyBorder="1" applyAlignment="1">
      <alignment horizontal="left" vertical="top" indent="1"/>
    </xf>
    <xf numFmtId="169" fontId="2" fillId="14" borderId="3" xfId="2" applyNumberFormat="1" applyFont="1" applyFill="1" applyBorder="1" applyAlignment="1">
      <alignment horizontal="left" vertical="top" indent="1"/>
    </xf>
    <xf numFmtId="169" fontId="2" fillId="14" borderId="2" xfId="2" applyNumberFormat="1" applyFont="1" applyFill="1" applyBorder="1">
      <alignment vertical="top"/>
    </xf>
    <xf numFmtId="169" fontId="2" fillId="14" borderId="18" xfId="2" applyNumberFormat="1" applyFont="1" applyFill="1" applyBorder="1">
      <alignment vertical="top"/>
    </xf>
    <xf numFmtId="169" fontId="48" fillId="15" borderId="0" xfId="2" applyNumberFormat="1" applyFont="1" applyFill="1">
      <alignment vertical="top"/>
    </xf>
    <xf numFmtId="169" fontId="49" fillId="15" borderId="0" xfId="2" applyNumberFormat="1" applyFont="1" applyFill="1">
      <alignment vertical="top"/>
    </xf>
    <xf numFmtId="169" fontId="50" fillId="15" borderId="0" xfId="2" applyNumberFormat="1" applyFont="1" applyFill="1" applyAlignment="1">
      <alignment horizontal="right" vertical="top"/>
    </xf>
    <xf numFmtId="169" fontId="50" fillId="15" borderId="0" xfId="2" applyNumberFormat="1" applyFont="1" applyFill="1">
      <alignment vertical="top"/>
    </xf>
    <xf numFmtId="169" fontId="50" fillId="15" borderId="0" xfId="2" applyNumberFormat="1" applyFont="1" applyFill="1" applyAlignment="1">
      <alignment horizontal="left" vertical="top"/>
    </xf>
    <xf numFmtId="169" fontId="51" fillId="17" borderId="0" xfId="2" applyNumberFormat="1" applyFont="1" applyFill="1">
      <alignment vertical="top"/>
    </xf>
    <xf numFmtId="169" fontId="52" fillId="17" borderId="0" xfId="2" applyNumberFormat="1" applyFont="1" applyFill="1" applyBorder="1">
      <alignment vertical="top"/>
    </xf>
    <xf numFmtId="169" fontId="52" fillId="17" borderId="0" xfId="2" applyNumberFormat="1" applyFont="1" applyFill="1" applyBorder="1" applyAlignment="1">
      <alignment horizontal="left" vertical="top"/>
    </xf>
    <xf numFmtId="185" fontId="2" fillId="14" borderId="0" xfId="2" applyNumberFormat="1" applyFont="1" applyFill="1" applyBorder="1">
      <alignment vertical="top"/>
    </xf>
    <xf numFmtId="186" fontId="2" fillId="14" borderId="3" xfId="2" applyNumberFormat="1" applyFont="1" applyFill="1" applyBorder="1">
      <alignment vertical="top"/>
    </xf>
    <xf numFmtId="187" fontId="2" fillId="13" borderId="5" xfId="2" applyNumberFormat="1" applyFont="1" applyFill="1" applyBorder="1">
      <alignment vertical="top"/>
    </xf>
    <xf numFmtId="187" fontId="2" fillId="14" borderId="6" xfId="2" applyNumberFormat="1" applyFont="1" applyFill="1" applyBorder="1">
      <alignment vertical="top"/>
    </xf>
    <xf numFmtId="169" fontId="2" fillId="14" borderId="8" xfId="2" applyNumberFormat="1" applyFont="1" applyFill="1" applyBorder="1">
      <alignment vertical="top"/>
    </xf>
    <xf numFmtId="169" fontId="25" fillId="14" borderId="0" xfId="2" applyNumberFormat="1" applyFont="1" applyFill="1" applyBorder="1">
      <alignment vertical="top"/>
    </xf>
    <xf numFmtId="169" fontId="26" fillId="14" borderId="0" xfId="2" applyNumberFormat="1" applyFont="1" applyFill="1" applyBorder="1">
      <alignment vertical="top"/>
    </xf>
    <xf numFmtId="169" fontId="27" fillId="14" borderId="0" xfId="2" applyNumberFormat="1" applyFont="1" applyFill="1" applyBorder="1">
      <alignment vertical="top"/>
    </xf>
    <xf numFmtId="169" fontId="28" fillId="14" borderId="0" xfId="2" applyNumberFormat="1" applyFont="1" applyFill="1" applyAlignment="1">
      <alignment horizontal="left" vertical="top"/>
    </xf>
    <xf numFmtId="169" fontId="23" fillId="14" borderId="0" xfId="2" applyNumberFormat="1" applyFont="1" applyFill="1">
      <alignment vertical="top"/>
    </xf>
    <xf numFmtId="169" fontId="24" fillId="14" borderId="0" xfId="2" applyNumberFormat="1" applyFont="1" applyFill="1">
      <alignment vertical="top"/>
    </xf>
    <xf numFmtId="169" fontId="6" fillId="14" borderId="0" xfId="2" applyNumberFormat="1" applyFont="1" applyFill="1" applyAlignment="1">
      <alignment horizontal="left" vertical="top"/>
    </xf>
    <xf numFmtId="9" fontId="6" fillId="14" borderId="0" xfId="1" applyFont="1" applyFill="1" applyAlignment="1">
      <alignment vertical="top"/>
    </xf>
    <xf numFmtId="0" fontId="2" fillId="14" borderId="0" xfId="85" applyFont="1" applyFill="1" applyBorder="1"/>
    <xf numFmtId="0" fontId="2" fillId="14" borderId="0" xfId="85" applyFill="1" applyBorder="1"/>
    <xf numFmtId="188" fontId="2" fillId="14" borderId="0" xfId="117" applyNumberFormat="1" applyFont="1" applyFill="1" applyBorder="1" applyAlignment="1">
      <alignment vertical="top"/>
    </xf>
    <xf numFmtId="188" fontId="2" fillId="14" borderId="0" xfId="117" applyNumberFormat="1" applyFont="1" applyFill="1" applyBorder="1" applyAlignment="1">
      <alignment horizontal="right"/>
    </xf>
    <xf numFmtId="0" fontId="2" fillId="14" borderId="0" xfId="85" applyFont="1" applyFill="1" applyBorder="1" applyAlignment="1">
      <alignment horizontal="left" indent="1"/>
    </xf>
    <xf numFmtId="188" fontId="2" fillId="14" borderId="0" xfId="117" applyNumberFormat="1" applyFont="1" applyFill="1" applyAlignment="1">
      <alignment horizontal="right" vertical="top"/>
    </xf>
    <xf numFmtId="167" fontId="2" fillId="14" borderId="0" xfId="117" applyNumberFormat="1" applyFont="1" applyFill="1" applyBorder="1" applyAlignment="1">
      <alignment horizontal="right"/>
    </xf>
    <xf numFmtId="175" fontId="8" fillId="14" borderId="0" xfId="0" applyNumberFormat="1" applyFont="1" applyFill="1" applyBorder="1"/>
    <xf numFmtId="200" fontId="2" fillId="14" borderId="0" xfId="117" applyNumberFormat="1" applyFont="1" applyFill="1" applyAlignment="1">
      <alignment horizontal="right" vertical="top"/>
    </xf>
    <xf numFmtId="188" fontId="2" fillId="14" borderId="0" xfId="117" applyNumberFormat="1" applyFont="1" applyFill="1" applyAlignment="1">
      <alignment vertical="top"/>
    </xf>
    <xf numFmtId="167" fontId="2" fillId="14" borderId="0" xfId="117" applyNumberFormat="1" applyFont="1" applyFill="1" applyAlignment="1">
      <alignment horizontal="right" vertical="top"/>
    </xf>
    <xf numFmtId="169" fontId="2" fillId="14" borderId="0" xfId="2" applyNumberFormat="1" applyFont="1" applyFill="1" applyAlignment="1">
      <alignment vertical="top" wrapText="1"/>
    </xf>
    <xf numFmtId="0" fontId="2" fillId="14" borderId="0" xfId="85" applyFill="1" applyBorder="1" applyAlignment="1">
      <alignment horizontal="left" indent="2"/>
    </xf>
    <xf numFmtId="3" fontId="2" fillId="14" borderId="0" xfId="85" applyNumberFormat="1" applyFont="1" applyFill="1" applyBorder="1"/>
    <xf numFmtId="0" fontId="2" fillId="14" borderId="0" xfId="85" applyFont="1" applyFill="1" applyBorder="1" applyAlignment="1">
      <alignment horizontal="left" indent="2"/>
    </xf>
    <xf numFmtId="3" fontId="2" fillId="14" borderId="0" xfId="85" applyNumberFormat="1" applyFill="1" applyBorder="1"/>
    <xf numFmtId="3" fontId="2" fillId="14" borderId="0" xfId="85" applyNumberFormat="1" applyFont="1" applyFill="1" applyBorder="1" applyAlignment="1">
      <alignment horizontal="left" indent="2"/>
    </xf>
    <xf numFmtId="0" fontId="33" fillId="14" borderId="0" xfId="0" applyFont="1" applyFill="1" applyBorder="1" applyAlignment="1">
      <alignment horizontal="left"/>
    </xf>
    <xf numFmtId="9" fontId="2" fillId="14" borderId="0" xfId="1" applyFont="1" applyFill="1" applyBorder="1" applyAlignment="1">
      <alignment vertical="top"/>
    </xf>
    <xf numFmtId="0" fontId="32" fillId="14" borderId="0" xfId="0" applyFont="1" applyFill="1" applyBorder="1" applyAlignment="1">
      <alignment horizontal="left" vertical="center"/>
    </xf>
    <xf numFmtId="177" fontId="8" fillId="14" borderId="0" xfId="0" applyNumberFormat="1" applyFont="1" applyFill="1" applyBorder="1"/>
    <xf numFmtId="10" fontId="8" fillId="14" borderId="0" xfId="0" applyNumberFormat="1" applyFont="1" applyFill="1" applyBorder="1"/>
    <xf numFmtId="178" fontId="8" fillId="14" borderId="0" xfId="4" applyNumberFormat="1" applyFont="1" applyFill="1" applyBorder="1"/>
    <xf numFmtId="43" fontId="8" fillId="14" borderId="0" xfId="4" applyNumberFormat="1" applyFont="1" applyFill="1" applyBorder="1"/>
    <xf numFmtId="9" fontId="8" fillId="14" borderId="0" xfId="1" applyFont="1" applyFill="1" applyBorder="1"/>
    <xf numFmtId="9" fontId="6" fillId="14" borderId="0" xfId="1" applyNumberFormat="1" applyFont="1" applyFill="1" applyAlignment="1">
      <alignment vertical="top"/>
    </xf>
    <xf numFmtId="0" fontId="8" fillId="14" borderId="0" xfId="0" applyFont="1" applyFill="1" applyAlignment="1">
      <alignment vertical="top" wrapText="1"/>
    </xf>
    <xf numFmtId="10" fontId="8" fillId="14" borderId="0" xfId="1" applyNumberFormat="1" applyFont="1" applyFill="1" applyBorder="1"/>
    <xf numFmtId="179" fontId="8" fillId="14" borderId="0" xfId="0" applyNumberFormat="1" applyFont="1" applyFill="1" applyBorder="1"/>
    <xf numFmtId="174" fontId="8" fillId="14" borderId="0" xfId="0" applyNumberFormat="1" applyFont="1" applyFill="1" applyBorder="1"/>
    <xf numFmtId="1" fontId="8" fillId="14" borderId="0" xfId="1" applyNumberFormat="1" applyFont="1" applyFill="1" applyBorder="1"/>
    <xf numFmtId="172" fontId="8" fillId="14" borderId="0" xfId="0" applyNumberFormat="1" applyFont="1" applyFill="1" applyBorder="1"/>
    <xf numFmtId="0" fontId="8" fillId="14" borderId="0" xfId="0" applyFont="1" applyFill="1" applyBorder="1"/>
    <xf numFmtId="10" fontId="7" fillId="13" borderId="13" xfId="103" applyNumberFormat="1" applyFont="1" applyFill="1" applyBorder="1" applyAlignment="1">
      <alignment horizontal="center"/>
    </xf>
    <xf numFmtId="169" fontId="5" fillId="14" borderId="17" xfId="2" applyNumberFormat="1" applyFont="1" applyFill="1" applyBorder="1">
      <alignment vertical="top"/>
    </xf>
    <xf numFmtId="0" fontId="2" fillId="14" borderId="6" xfId="85" applyFill="1" applyBorder="1" applyAlignment="1">
      <alignment horizontal="left"/>
    </xf>
    <xf numFmtId="169" fontId="51" fillId="17" borderId="0" xfId="2" applyNumberFormat="1" applyFont="1" applyFill="1" applyBorder="1" applyAlignment="1">
      <alignment horizontal="left" vertical="top"/>
    </xf>
    <xf numFmtId="169" fontId="28" fillId="14" borderId="0" xfId="2" applyNumberFormat="1" applyFont="1" applyFill="1" applyBorder="1">
      <alignment vertical="top"/>
    </xf>
    <xf numFmtId="170" fontId="6" fillId="14" borderId="0" xfId="2" applyNumberFormat="1" applyFont="1" applyFill="1" applyBorder="1">
      <alignment vertical="top"/>
    </xf>
    <xf numFmtId="169" fontId="7" fillId="14" borderId="0" xfId="69" applyNumberFormat="1" applyFont="1" applyFill="1">
      <alignment vertical="top"/>
    </xf>
    <xf numFmtId="169" fontId="5" fillId="14" borderId="0" xfId="69" applyNumberFormat="1" applyFont="1" applyFill="1">
      <alignment vertical="top"/>
    </xf>
    <xf numFmtId="169" fontId="6" fillId="14" borderId="0" xfId="1" applyNumberFormat="1" applyFont="1" applyFill="1" applyAlignment="1">
      <alignment vertical="top"/>
    </xf>
    <xf numFmtId="169" fontId="2" fillId="14" borderId="0" xfId="69" applyNumberFormat="1" applyFont="1" applyFill="1" applyAlignment="1">
      <alignment horizontal="right" vertical="top"/>
    </xf>
    <xf numFmtId="186" fontId="2" fillId="14" borderId="0" xfId="69" applyNumberFormat="1" applyFont="1" applyFill="1">
      <alignment vertical="top"/>
    </xf>
    <xf numFmtId="185" fontId="2" fillId="14" borderId="6" xfId="2" applyNumberFormat="1" applyFont="1" applyFill="1" applyBorder="1">
      <alignment vertical="top"/>
    </xf>
    <xf numFmtId="169" fontId="2" fillId="14" borderId="14" xfId="2" applyNumberFormat="1" applyFont="1" applyFill="1" applyBorder="1" applyAlignment="1">
      <alignment horizontal="right" vertical="top"/>
    </xf>
    <xf numFmtId="169" fontId="6" fillId="14" borderId="0" xfId="2" applyNumberFormat="1" applyFont="1" applyFill="1" applyBorder="1" applyAlignment="1">
      <alignment horizontal="right" vertical="top"/>
    </xf>
    <xf numFmtId="185" fontId="2" fillId="14" borderId="0" xfId="69" applyNumberFormat="1" applyFont="1" applyFill="1">
      <alignment vertical="top"/>
    </xf>
    <xf numFmtId="169" fontId="28" fillId="14" borderId="0" xfId="2" applyNumberFormat="1" applyFont="1" applyFill="1" applyBorder="1" applyAlignment="1">
      <alignment horizontal="left" vertical="top"/>
    </xf>
    <xf numFmtId="202" fontId="2" fillId="14" borderId="0" xfId="117" applyNumberFormat="1" applyFont="1" applyFill="1" applyBorder="1" applyAlignment="1">
      <alignment vertical="top"/>
    </xf>
    <xf numFmtId="172" fontId="2" fillId="14" borderId="0" xfId="117" applyNumberFormat="1" applyFont="1" applyFill="1" applyBorder="1" applyAlignment="1">
      <alignment vertical="top"/>
    </xf>
    <xf numFmtId="9" fontId="7" fillId="14" borderId="0" xfId="1" applyFont="1" applyFill="1" applyAlignment="1">
      <alignment vertical="top"/>
    </xf>
    <xf numFmtId="9" fontId="5" fillId="14" borderId="0" xfId="1" applyFont="1" applyFill="1" applyAlignment="1">
      <alignment vertical="top"/>
    </xf>
    <xf numFmtId="9" fontId="2" fillId="14" borderId="0" xfId="1" applyFont="1" applyFill="1" applyAlignment="1">
      <alignment horizontal="right" vertical="top"/>
    </xf>
    <xf numFmtId="9" fontId="2" fillId="14" borderId="0" xfId="1" applyFont="1" applyFill="1" applyAlignment="1">
      <alignment horizontal="left" vertical="top"/>
    </xf>
    <xf numFmtId="0" fontId="0" fillId="0" borderId="0" xfId="0" applyFill="1" applyBorder="1"/>
    <xf numFmtId="169" fontId="2" fillId="13" borderId="0" xfId="2" applyNumberFormat="1" applyFont="1" applyFill="1" applyBorder="1" applyAlignment="1">
      <alignment horizontal="right" vertical="top"/>
    </xf>
    <xf numFmtId="2" fontId="7" fillId="14" borderId="0" xfId="117" applyNumberFormat="1" applyFont="1" applyFill="1" applyBorder="1" applyAlignment="1">
      <alignment vertical="top"/>
    </xf>
    <xf numFmtId="0" fontId="42" fillId="0" borderId="0" xfId="0" applyFont="1"/>
    <xf numFmtId="0" fontId="53" fillId="0" borderId="23" xfId="0" applyFont="1" applyBorder="1"/>
    <xf numFmtId="0" fontId="53" fillId="0" borderId="0" xfId="0" applyFont="1" applyBorder="1"/>
    <xf numFmtId="0" fontId="54" fillId="0" borderId="0" xfId="0" applyFont="1" applyBorder="1"/>
    <xf numFmtId="0" fontId="54" fillId="0" borderId="22" xfId="0" applyFont="1" applyBorder="1"/>
    <xf numFmtId="0" fontId="54" fillId="0" borderId="0" xfId="0" applyFont="1"/>
    <xf numFmtId="0" fontId="53" fillId="0" borderId="0" xfId="0" applyFont="1"/>
    <xf numFmtId="169" fontId="4" fillId="15" borderId="0" xfId="2" applyNumberFormat="1" applyFont="1" applyFill="1" applyBorder="1" applyAlignment="1">
      <alignment horizontal="left" vertical="top"/>
    </xf>
    <xf numFmtId="169" fontId="3" fillId="15" borderId="0" xfId="2" applyNumberFormat="1" applyFont="1" applyFill="1">
      <alignment vertical="top"/>
    </xf>
    <xf numFmtId="169" fontId="5" fillId="14" borderId="8" xfId="2" applyNumberFormat="1" applyFont="1" applyFill="1" applyBorder="1">
      <alignment vertical="top"/>
    </xf>
    <xf numFmtId="0" fontId="2" fillId="14" borderId="5" xfId="85" applyFill="1" applyBorder="1" applyAlignment="1">
      <alignment horizontal="left"/>
    </xf>
    <xf numFmtId="10" fontId="7" fillId="13" borderId="12" xfId="103" applyNumberFormat="1" applyFont="1" applyFill="1" applyBorder="1" applyAlignment="1">
      <alignment horizontal="center"/>
    </xf>
    <xf numFmtId="169" fontId="51" fillId="17" borderId="0" xfId="2" applyNumberFormat="1" applyFont="1" applyFill="1" applyBorder="1">
      <alignment vertical="top"/>
    </xf>
    <xf numFmtId="172" fontId="2" fillId="13" borderId="7" xfId="41" applyNumberFormat="1" applyFont="1" applyFill="1" applyBorder="1">
      <alignment vertical="top"/>
    </xf>
    <xf numFmtId="10" fontId="7" fillId="14" borderId="0" xfId="1" applyNumberFormat="1" applyFont="1" applyFill="1" applyBorder="1" applyAlignment="1">
      <alignment vertical="top"/>
    </xf>
    <xf numFmtId="0" fontId="44" fillId="16" borderId="17" xfId="0" applyFont="1" applyFill="1" applyBorder="1" applyAlignment="1">
      <alignment vertical="center"/>
    </xf>
    <xf numFmtId="0" fontId="43" fillId="16" borderId="6" xfId="0" applyFont="1" applyFill="1" applyBorder="1" applyAlignment="1">
      <alignment vertical="center"/>
    </xf>
    <xf numFmtId="0" fontId="41" fillId="16" borderId="6" xfId="0" applyFont="1" applyFill="1" applyBorder="1"/>
    <xf numFmtId="0" fontId="41" fillId="16" borderId="13" xfId="0" applyFont="1" applyFill="1" applyBorder="1"/>
    <xf numFmtId="0" fontId="0" fillId="0" borderId="2" xfId="0" applyBorder="1"/>
    <xf numFmtId="0" fontId="0" fillId="0" borderId="14" xfId="0" applyBorder="1"/>
    <xf numFmtId="0" fontId="56" fillId="0" borderId="2" xfId="0" applyFont="1" applyBorder="1" applyAlignment="1">
      <alignment horizontal="center" vertical="top"/>
    </xf>
    <xf numFmtId="0" fontId="56" fillId="0" borderId="0" xfId="0" applyFont="1" applyBorder="1" applyAlignment="1">
      <alignment horizontal="left" vertical="top"/>
    </xf>
    <xf numFmtId="0" fontId="56" fillId="0" borderId="14" xfId="0" applyFont="1" applyBorder="1" applyAlignment="1">
      <alignment horizontal="left" vertical="top"/>
    </xf>
    <xf numFmtId="0" fontId="56" fillId="0" borderId="0" xfId="0" applyFont="1" applyAlignment="1">
      <alignment horizontal="left" vertical="top"/>
    </xf>
    <xf numFmtId="0" fontId="56" fillId="14" borderId="0" xfId="0" applyFont="1" applyFill="1" applyBorder="1" applyAlignment="1">
      <alignment horizontal="left" vertical="top"/>
    </xf>
    <xf numFmtId="0" fontId="56" fillId="14" borderId="14" xfId="0" applyFont="1" applyFill="1" applyBorder="1" applyAlignment="1">
      <alignment horizontal="left" vertical="top"/>
    </xf>
    <xf numFmtId="49" fontId="56" fillId="14" borderId="0" xfId="0" applyNumberFormat="1" applyFont="1" applyFill="1" applyBorder="1" applyAlignment="1">
      <alignment horizontal="left" vertical="top" indent="2"/>
    </xf>
    <xf numFmtId="49" fontId="56" fillId="14" borderId="14" xfId="0" applyNumberFormat="1" applyFont="1" applyFill="1" applyBorder="1" applyAlignment="1">
      <alignment horizontal="left" vertical="top" indent="2"/>
    </xf>
    <xf numFmtId="0" fontId="56" fillId="0" borderId="18" xfId="0" applyFont="1" applyBorder="1" applyAlignment="1">
      <alignment horizontal="center" vertical="top"/>
    </xf>
    <xf numFmtId="0" fontId="56" fillId="0" borderId="0" xfId="0" applyFont="1" applyBorder="1" applyAlignment="1">
      <alignment horizontal="center" vertical="top"/>
    </xf>
    <xf numFmtId="49" fontId="56" fillId="14" borderId="3" xfId="0" applyNumberFormat="1" applyFont="1" applyFill="1" applyBorder="1" applyAlignment="1">
      <alignment horizontal="left" vertical="top" indent="2"/>
    </xf>
    <xf numFmtId="49" fontId="56" fillId="14" borderId="15" xfId="0" applyNumberFormat="1" applyFont="1" applyFill="1" applyBorder="1" applyAlignment="1">
      <alignment horizontal="left" vertical="top" indent="2"/>
    </xf>
    <xf numFmtId="169" fontId="2" fillId="14" borderId="14" xfId="2" applyNumberFormat="1" applyFont="1" applyFill="1" applyBorder="1">
      <alignment vertical="top"/>
    </xf>
    <xf numFmtId="9" fontId="2" fillId="13" borderId="15" xfId="1" applyFont="1" applyFill="1" applyBorder="1" applyAlignment="1">
      <alignment vertical="top"/>
    </xf>
    <xf numFmtId="169" fontId="2" fillId="14" borderId="13" xfId="2" applyNumberFormat="1" applyFont="1" applyFill="1" applyBorder="1">
      <alignment vertical="top"/>
    </xf>
    <xf numFmtId="169" fontId="2" fillId="14" borderId="15" xfId="2" applyNumberFormat="1" applyFont="1" applyFill="1" applyBorder="1">
      <alignment vertical="top"/>
    </xf>
    <xf numFmtId="187" fontId="2" fillId="14" borderId="15" xfId="2" applyNumberFormat="1" applyFont="1" applyFill="1" applyBorder="1">
      <alignment vertical="top"/>
    </xf>
    <xf numFmtId="169" fontId="23" fillId="14" borderId="0" xfId="2" applyNumberFormat="1" applyFont="1" applyFill="1" applyBorder="1">
      <alignment vertical="top"/>
    </xf>
    <xf numFmtId="187" fontId="2" fillId="14" borderId="12" xfId="2" applyNumberFormat="1" applyFont="1" applyFill="1" applyBorder="1">
      <alignment vertical="top"/>
    </xf>
    <xf numFmtId="169" fontId="2" fillId="14" borderId="2" xfId="2" applyNumberFormat="1" applyFont="1" applyFill="1" applyBorder="1" applyAlignment="1">
      <alignment horizontal="left" vertical="top" indent="1"/>
    </xf>
    <xf numFmtId="169" fontId="28" fillId="14" borderId="0" xfId="0" applyNumberFormat="1" applyFont="1" applyFill="1" applyBorder="1" applyAlignment="1">
      <alignment horizontal="left" vertical="top"/>
    </xf>
    <xf numFmtId="169" fontId="2" fillId="14" borderId="5" xfId="0" applyNumberFormat="1" applyFont="1" applyFill="1" applyBorder="1" applyAlignment="1">
      <alignment vertical="top"/>
    </xf>
    <xf numFmtId="169" fontId="2" fillId="14" borderId="17" xfId="0" applyNumberFormat="1" applyFont="1" applyFill="1" applyBorder="1" applyAlignment="1">
      <alignment vertical="top"/>
    </xf>
    <xf numFmtId="169" fontId="2" fillId="14" borderId="2" xfId="0" applyNumberFormat="1" applyFont="1" applyFill="1" applyBorder="1" applyAlignment="1">
      <alignment vertical="top"/>
    </xf>
    <xf numFmtId="169" fontId="2" fillId="14" borderId="18" xfId="0" applyNumberFormat="1" applyFont="1" applyFill="1" applyBorder="1" applyAlignment="1">
      <alignment vertical="top"/>
    </xf>
    <xf numFmtId="0" fontId="2" fillId="14" borderId="17" xfId="2" applyNumberFormat="1" applyFont="1" applyFill="1" applyBorder="1">
      <alignment vertical="top"/>
    </xf>
    <xf numFmtId="0" fontId="2" fillId="14" borderId="2" xfId="2" applyNumberFormat="1" applyFont="1" applyFill="1" applyBorder="1">
      <alignment vertical="top"/>
    </xf>
    <xf numFmtId="9" fontId="2" fillId="14" borderId="14" xfId="1" applyFont="1" applyFill="1" applyBorder="1" applyAlignment="1">
      <alignment vertical="top"/>
    </xf>
    <xf numFmtId="0" fontId="6" fillId="14" borderId="2" xfId="2" applyNumberFormat="1" applyFont="1" applyFill="1" applyBorder="1" applyAlignment="1">
      <alignment horizontal="left" vertical="top" indent="1"/>
    </xf>
    <xf numFmtId="9" fontId="6" fillId="14" borderId="0" xfId="1" applyFont="1" applyFill="1" applyBorder="1" applyAlignment="1">
      <alignment vertical="top"/>
    </xf>
    <xf numFmtId="169" fontId="6" fillId="14" borderId="0" xfId="1" applyNumberFormat="1" applyFont="1" applyFill="1" applyBorder="1" applyAlignment="1">
      <alignment vertical="top"/>
    </xf>
    <xf numFmtId="169" fontId="6" fillId="14" borderId="14" xfId="1" applyNumberFormat="1" applyFont="1" applyFill="1" applyBorder="1" applyAlignment="1">
      <alignment vertical="top"/>
    </xf>
    <xf numFmtId="169" fontId="6" fillId="14" borderId="14" xfId="2" applyNumberFormat="1" applyFont="1" applyFill="1" applyBorder="1">
      <alignment vertical="top"/>
    </xf>
    <xf numFmtId="0" fontId="2" fillId="14" borderId="18" xfId="2" applyNumberFormat="1" applyFont="1" applyFill="1" applyBorder="1">
      <alignment vertical="top"/>
    </xf>
    <xf numFmtId="9" fontId="2" fillId="14" borderId="3" xfId="1" applyNumberFormat="1" applyFont="1" applyFill="1" applyBorder="1" applyAlignment="1">
      <alignment vertical="top"/>
    </xf>
    <xf numFmtId="0" fontId="2" fillId="14" borderId="8" xfId="2" applyNumberFormat="1" applyFont="1" applyFill="1" applyBorder="1">
      <alignment vertical="top"/>
    </xf>
    <xf numFmtId="169" fontId="2" fillId="14" borderId="12" xfId="2" applyNumberFormat="1" applyFont="1" applyFill="1" applyBorder="1">
      <alignment vertical="top"/>
    </xf>
    <xf numFmtId="176" fontId="0" fillId="13" borderId="7" xfId="103" applyNumberFormat="1" applyFont="1" applyFill="1" applyBorder="1" applyAlignment="1">
      <alignment horizontal="center" vertical="center"/>
    </xf>
    <xf numFmtId="187" fontId="2" fillId="13" borderId="0" xfId="2" applyNumberFormat="1" applyFont="1" applyFill="1" applyBorder="1">
      <alignment vertical="top"/>
    </xf>
    <xf numFmtId="10" fontId="2" fillId="13" borderId="7" xfId="69" applyNumberFormat="1" applyFont="1" applyFill="1" applyBorder="1">
      <alignment vertical="top"/>
    </xf>
    <xf numFmtId="169" fontId="2" fillId="14" borderId="14" xfId="0" applyNumberFormat="1" applyFont="1" applyFill="1" applyBorder="1" applyAlignment="1">
      <alignment horizontal="right" vertical="top"/>
    </xf>
    <xf numFmtId="0" fontId="2" fillId="14" borderId="0" xfId="2" applyNumberFormat="1" applyFont="1" applyFill="1" applyAlignment="1">
      <alignment horizontal="left" vertical="top" indent="2"/>
    </xf>
    <xf numFmtId="169" fontId="2" fillId="14" borderId="11" xfId="2" applyNumberFormat="1" applyFont="1" applyFill="1" applyBorder="1">
      <alignment vertical="top"/>
    </xf>
    <xf numFmtId="169" fontId="7" fillId="14" borderId="0" xfId="2" applyNumberFormat="1" applyFont="1" applyFill="1" applyAlignment="1">
      <alignment horizontal="center" vertical="top"/>
    </xf>
    <xf numFmtId="0" fontId="2" fillId="14" borderId="0" xfId="69" applyNumberFormat="1" applyFont="1" applyFill="1" applyAlignment="1">
      <alignment horizontal="left" vertical="top" indent="2"/>
    </xf>
    <xf numFmtId="169" fontId="2" fillId="13" borderId="0" xfId="2" applyNumberFormat="1" applyFont="1" applyFill="1">
      <alignment vertical="top"/>
    </xf>
    <xf numFmtId="169" fontId="2" fillId="13" borderId="12" xfId="2" applyNumberFormat="1" applyFont="1" applyFill="1" applyBorder="1">
      <alignment vertical="top"/>
    </xf>
    <xf numFmtId="176" fontId="69" fillId="14" borderId="0" xfId="1" applyNumberFormat="1" applyFont="1" applyFill="1" applyAlignment="1">
      <alignment vertical="top"/>
    </xf>
    <xf numFmtId="9" fontId="69" fillId="14" borderId="0" xfId="1" applyFont="1" applyFill="1" applyAlignment="1">
      <alignment vertical="top"/>
    </xf>
    <xf numFmtId="169" fontId="2" fillId="13" borderId="9" xfId="2" applyNumberFormat="1" applyFont="1" applyFill="1" applyBorder="1" applyAlignment="1">
      <alignment horizontal="center" vertical="top"/>
    </xf>
    <xf numFmtId="169" fontId="2" fillId="13" borderId="10" xfId="2" applyNumberFormat="1" applyFont="1" applyFill="1" applyBorder="1" applyAlignment="1">
      <alignment horizontal="center" vertical="top"/>
    </xf>
    <xf numFmtId="169" fontId="2" fillId="13" borderId="11" xfId="2" applyNumberFormat="1" applyFont="1" applyFill="1" applyBorder="1" applyAlignment="1">
      <alignment horizontal="center" vertical="top"/>
    </xf>
    <xf numFmtId="169" fontId="2" fillId="14" borderId="18" xfId="2" applyNumberFormat="1" applyFont="1" applyFill="1" applyBorder="1" applyAlignment="1">
      <alignment horizontal="left" vertical="top" indent="1"/>
    </xf>
    <xf numFmtId="0" fontId="71" fillId="14" borderId="0" xfId="0" applyFont="1" applyFill="1" applyBorder="1" applyAlignment="1">
      <alignment horizontal="left" vertical="top"/>
    </xf>
    <xf numFmtId="169" fontId="2" fillId="13" borderId="5" xfId="2" applyNumberFormat="1" applyFont="1" applyFill="1" applyBorder="1">
      <alignment vertical="top"/>
    </xf>
    <xf numFmtId="169" fontId="2" fillId="13" borderId="3" xfId="2" applyNumberFormat="1" applyFont="1" applyFill="1" applyBorder="1">
      <alignment vertical="top"/>
    </xf>
    <xf numFmtId="169" fontId="2" fillId="13" borderId="15" xfId="2" applyNumberFormat="1" applyFont="1" applyFill="1" applyBorder="1">
      <alignment vertical="top"/>
    </xf>
    <xf numFmtId="169" fontId="2" fillId="13" borderId="6" xfId="2" applyNumberFormat="1" applyFont="1" applyFill="1" applyBorder="1">
      <alignment vertical="top"/>
    </xf>
    <xf numFmtId="9" fontId="2" fillId="13" borderId="12" xfId="1" applyFont="1" applyFill="1" applyBorder="1" applyAlignment="1">
      <alignment vertical="top"/>
    </xf>
    <xf numFmtId="169" fontId="2" fillId="14" borderId="7" xfId="2" applyNumberFormat="1" applyFont="1" applyFill="1" applyBorder="1">
      <alignment vertical="top"/>
    </xf>
    <xf numFmtId="10" fontId="2" fillId="14" borderId="0" xfId="1" applyNumberFormat="1" applyFont="1" applyFill="1" applyBorder="1" applyAlignment="1">
      <alignment vertical="top"/>
    </xf>
    <xf numFmtId="187" fontId="7" fillId="14" borderId="0" xfId="1" applyNumberFormat="1" applyFont="1" applyFill="1" applyBorder="1" applyAlignment="1">
      <alignment vertical="top"/>
    </xf>
    <xf numFmtId="9" fontId="6" fillId="14" borderId="0" xfId="2" applyNumberFormat="1" applyFont="1" applyFill="1" applyBorder="1">
      <alignment vertical="top"/>
    </xf>
    <xf numFmtId="9" fontId="6" fillId="6" borderId="0" xfId="2" applyNumberFormat="1" applyFont="1" applyFill="1" applyBorder="1">
      <alignment vertical="top"/>
    </xf>
    <xf numFmtId="10" fontId="6" fillId="14" borderId="0" xfId="1" applyNumberFormat="1" applyFont="1" applyFill="1" applyBorder="1" applyAlignment="1">
      <alignment vertical="top"/>
    </xf>
    <xf numFmtId="187" fontId="2" fillId="13" borderId="0" xfId="2" applyNumberFormat="1" applyFont="1" applyFill="1">
      <alignment vertical="top"/>
    </xf>
    <xf numFmtId="187" fontId="7" fillId="13" borderId="0" xfId="1" applyNumberFormat="1" applyFont="1" applyFill="1" applyBorder="1" applyAlignment="1">
      <alignment vertical="top"/>
    </xf>
    <xf numFmtId="0" fontId="0" fillId="16" borderId="0" xfId="0" applyFill="1"/>
    <xf numFmtId="0" fontId="0" fillId="14" borderId="0" xfId="0" applyFill="1"/>
    <xf numFmtId="4" fontId="73" fillId="14" borderId="0" xfId="0" applyNumberFormat="1" applyFont="1" applyFill="1" applyBorder="1" applyAlignment="1">
      <alignment vertical="top"/>
    </xf>
    <xf numFmtId="0" fontId="74" fillId="14" borderId="0" xfId="0" applyNumberFormat="1" applyFont="1" applyFill="1" applyBorder="1" applyAlignment="1">
      <alignment vertical="top"/>
    </xf>
    <xf numFmtId="0" fontId="72" fillId="14" borderId="0" xfId="0" applyNumberFormat="1" applyFont="1" applyFill="1" applyBorder="1" applyAlignment="1">
      <alignment vertical="top"/>
    </xf>
    <xf numFmtId="0" fontId="73" fillId="14" borderId="0" xfId="0" applyNumberFormat="1" applyFont="1" applyFill="1" applyBorder="1" applyAlignment="1">
      <alignment vertical="top"/>
    </xf>
    <xf numFmtId="201" fontId="72" fillId="14" borderId="0" xfId="118" applyNumberFormat="1" applyFont="1" applyFill="1" applyBorder="1" applyAlignment="1">
      <alignment horizontal="left" vertical="top"/>
    </xf>
    <xf numFmtId="0" fontId="33" fillId="14" borderId="0" xfId="0" applyFont="1" applyFill="1" applyBorder="1" applyAlignment="1">
      <alignment vertical="center"/>
    </xf>
    <xf numFmtId="0" fontId="45" fillId="5" borderId="0" xfId="0" applyFont="1" applyFill="1" applyBorder="1" applyAlignment="1">
      <alignment horizontal="center" vertical="center"/>
    </xf>
    <xf numFmtId="0" fontId="45" fillId="13" borderId="0" xfId="0" applyFont="1" applyFill="1" applyBorder="1" applyAlignment="1">
      <alignment horizontal="center" vertical="center"/>
    </xf>
    <xf numFmtId="0" fontId="45" fillId="14" borderId="0" xfId="0" applyFont="1" applyFill="1" applyBorder="1" applyAlignment="1">
      <alignment horizontal="center" vertical="center"/>
    </xf>
    <xf numFmtId="0" fontId="45" fillId="18" borderId="0" xfId="0" applyFont="1" applyFill="1" applyBorder="1" applyAlignment="1">
      <alignment horizontal="center" vertical="center"/>
    </xf>
    <xf numFmtId="0" fontId="0" fillId="0" borderId="34" xfId="0" applyBorder="1"/>
    <xf numFmtId="0" fontId="0" fillId="0" borderId="3" xfId="0" applyBorder="1"/>
    <xf numFmtId="0" fontId="0" fillId="0" borderId="35" xfId="0" applyBorder="1"/>
    <xf numFmtId="189" fontId="2" fillId="13" borderId="0" xfId="2" applyNumberFormat="1" applyFont="1" applyFill="1" applyBorder="1" applyAlignment="1">
      <alignment horizontal="right" vertical="top"/>
    </xf>
    <xf numFmtId="9" fontId="2" fillId="13" borderId="0" xfId="2" applyNumberFormat="1" applyFont="1" applyFill="1" applyBorder="1" applyAlignment="1">
      <alignment horizontal="right" vertical="top"/>
    </xf>
    <xf numFmtId="170" fontId="6" fillId="14" borderId="6" xfId="2" applyNumberFormat="1" applyFont="1" applyFill="1" applyBorder="1">
      <alignment vertical="top"/>
    </xf>
    <xf numFmtId="169" fontId="6" fillId="14" borderId="6" xfId="2" applyNumberFormat="1" applyFont="1" applyFill="1" applyBorder="1">
      <alignment vertical="top"/>
    </xf>
    <xf numFmtId="173" fontId="6" fillId="14" borderId="6" xfId="2" applyNumberFormat="1" applyFont="1" applyFill="1" applyBorder="1">
      <alignment vertical="top"/>
    </xf>
    <xf numFmtId="187" fontId="7" fillId="14" borderId="3" xfId="1" applyNumberFormat="1" applyFont="1" applyFill="1" applyBorder="1" applyAlignment="1">
      <alignment vertical="top"/>
    </xf>
    <xf numFmtId="169" fontId="7" fillId="14" borderId="0" xfId="1" applyNumberFormat="1" applyFont="1" applyFill="1" applyBorder="1" applyAlignment="1">
      <alignment vertical="top"/>
    </xf>
    <xf numFmtId="169" fontId="2" fillId="14" borderId="0" xfId="1" applyNumberFormat="1" applyFont="1" applyFill="1" applyBorder="1" applyAlignment="1">
      <alignment vertical="top"/>
    </xf>
    <xf numFmtId="169" fontId="7" fillId="13" borderId="0" xfId="1" applyNumberFormat="1" applyFont="1" applyFill="1" applyBorder="1" applyAlignment="1">
      <alignment vertical="top"/>
    </xf>
    <xf numFmtId="10" fontId="7" fillId="14" borderId="0" xfId="2" applyNumberFormat="1" applyFont="1" applyFill="1">
      <alignment vertical="top"/>
    </xf>
    <xf numFmtId="10" fontId="6" fillId="14" borderId="0" xfId="2" applyNumberFormat="1" applyFont="1" applyFill="1" applyBorder="1">
      <alignment vertical="top"/>
    </xf>
    <xf numFmtId="170" fontId="2" fillId="14" borderId="3" xfId="2" applyNumberFormat="1" applyFont="1" applyFill="1" applyBorder="1">
      <alignment vertical="top"/>
    </xf>
    <xf numFmtId="169" fontId="2" fillId="13" borderId="7" xfId="2" applyNumberFormat="1" applyFont="1" applyFill="1" applyBorder="1">
      <alignment vertical="top"/>
    </xf>
    <xf numFmtId="0" fontId="2" fillId="14" borderId="9" xfId="313" applyFill="1" applyBorder="1"/>
    <xf numFmtId="0" fontId="2" fillId="14" borderId="7" xfId="313" applyFill="1" applyBorder="1"/>
    <xf numFmtId="9" fontId="2" fillId="13" borderId="0" xfId="1" applyFont="1" applyFill="1" applyBorder="1" applyAlignment="1">
      <alignment vertical="top"/>
    </xf>
    <xf numFmtId="169" fontId="27" fillId="14" borderId="0" xfId="2" applyNumberFormat="1" applyFont="1" applyFill="1" applyBorder="1" applyAlignment="1">
      <alignment horizontal="right" vertical="top"/>
    </xf>
    <xf numFmtId="187" fontId="27" fillId="14" borderId="0" xfId="2" applyNumberFormat="1" applyFont="1" applyFill="1" applyBorder="1">
      <alignment vertical="top"/>
    </xf>
    <xf numFmtId="0" fontId="75" fillId="0" borderId="0" xfId="0" applyFont="1"/>
    <xf numFmtId="0" fontId="76" fillId="6" borderId="8" xfId="0" applyFont="1" applyFill="1" applyBorder="1"/>
    <xf numFmtId="0" fontId="42" fillId="6" borderId="7" xfId="0" applyFont="1" applyFill="1" applyBorder="1"/>
    <xf numFmtId="0" fontId="76" fillId="6" borderId="5" xfId="0" applyFont="1" applyFill="1" applyBorder="1"/>
    <xf numFmtId="0" fontId="76" fillId="6" borderId="12" xfId="0" applyFont="1" applyFill="1" applyBorder="1"/>
    <xf numFmtId="0" fontId="42" fillId="0" borderId="7" xfId="0" applyFont="1" applyBorder="1"/>
    <xf numFmtId="188" fontId="42" fillId="0" borderId="7" xfId="117" applyNumberFormat="1" applyFont="1" applyBorder="1"/>
    <xf numFmtId="188" fontId="42" fillId="0" borderId="36" xfId="117" applyNumberFormat="1" applyFont="1" applyBorder="1"/>
    <xf numFmtId="0" fontId="42" fillId="0" borderId="36" xfId="0" applyFont="1" applyBorder="1"/>
    <xf numFmtId="0" fontId="76" fillId="0" borderId="7" xfId="0" applyFont="1" applyBorder="1"/>
    <xf numFmtId="188" fontId="42" fillId="0" borderId="11" xfId="117" applyNumberFormat="1" applyFont="1" applyBorder="1"/>
    <xf numFmtId="188" fontId="76" fillId="0" borderId="7" xfId="117" applyNumberFormat="1" applyFont="1" applyBorder="1"/>
    <xf numFmtId="0" fontId="42" fillId="0" borderId="7" xfId="0" applyFont="1" applyBorder="1" applyAlignment="1">
      <alignment wrapText="1"/>
    </xf>
    <xf numFmtId="188" fontId="42" fillId="0" borderId="7" xfId="117" applyNumberFormat="1" applyFont="1" applyFill="1" applyBorder="1"/>
    <xf numFmtId="0" fontId="76" fillId="0" borderId="7" xfId="0" applyFont="1" applyBorder="1" applyAlignment="1">
      <alignment wrapText="1"/>
    </xf>
    <xf numFmtId="185" fontId="6" fillId="14" borderId="0" xfId="2" applyNumberFormat="1" applyFont="1" applyFill="1" applyBorder="1">
      <alignment vertical="top"/>
    </xf>
    <xf numFmtId="0" fontId="55" fillId="0" borderId="0" xfId="84" applyNumberFormat="1" applyFont="1" applyFill="1" applyBorder="1" applyAlignment="1">
      <alignment horizontal="left" vertical="top" indent="1"/>
    </xf>
    <xf numFmtId="0" fontId="77" fillId="0" borderId="0" xfId="0" applyFont="1" applyFill="1" applyBorder="1"/>
    <xf numFmtId="0" fontId="78" fillId="0" borderId="0" xfId="0" applyFont="1" applyFill="1" applyBorder="1"/>
    <xf numFmtId="9" fontId="77" fillId="0" borderId="0" xfId="0" applyNumberFormat="1" applyFont="1" applyFill="1" applyBorder="1"/>
    <xf numFmtId="0" fontId="77" fillId="0" borderId="12" xfId="0" applyFont="1" applyFill="1" applyBorder="1"/>
    <xf numFmtId="188" fontId="77" fillId="0" borderId="14" xfId="117" applyNumberFormat="1" applyFont="1" applyFill="1" applyBorder="1"/>
    <xf numFmtId="0" fontId="77" fillId="0" borderId="14" xfId="0" applyFont="1" applyFill="1" applyBorder="1"/>
    <xf numFmtId="0" fontId="28" fillId="42" borderId="0" xfId="84" applyNumberFormat="1" applyFont="1" applyFill="1" applyBorder="1" applyAlignment="1">
      <alignment horizontal="left" vertical="top"/>
    </xf>
    <xf numFmtId="188" fontId="77" fillId="13" borderId="14" xfId="117" applyNumberFormat="1" applyFont="1" applyFill="1" applyBorder="1"/>
    <xf numFmtId="188" fontId="77" fillId="13" borderId="15" xfId="117" applyNumberFormat="1" applyFont="1" applyFill="1" applyBorder="1"/>
    <xf numFmtId="0" fontId="77" fillId="0" borderId="7" xfId="0" applyFont="1" applyFill="1" applyBorder="1"/>
    <xf numFmtId="0" fontId="77" fillId="0" borderId="10" xfId="0" applyFont="1" applyFill="1" applyBorder="1"/>
    <xf numFmtId="0" fontId="77" fillId="0" borderId="11" xfId="0" applyFont="1" applyFill="1" applyBorder="1"/>
    <xf numFmtId="167" fontId="77" fillId="13" borderId="14" xfId="117" applyFont="1" applyFill="1" applyBorder="1"/>
    <xf numFmtId="0" fontId="79" fillId="0" borderId="0" xfId="84" applyNumberFormat="1" applyFont="1" applyFill="1" applyBorder="1" applyAlignment="1">
      <alignment horizontal="left" vertical="top"/>
    </xf>
    <xf numFmtId="167" fontId="77" fillId="13" borderId="14" xfId="117" applyNumberFormat="1" applyFont="1" applyFill="1" applyBorder="1"/>
    <xf numFmtId="167" fontId="77" fillId="0" borderId="14" xfId="117" applyNumberFormat="1" applyFont="1" applyFill="1" applyBorder="1"/>
    <xf numFmtId="167" fontId="77" fillId="0" borderId="14" xfId="0" applyNumberFormat="1" applyFont="1" applyFill="1" applyBorder="1"/>
    <xf numFmtId="167" fontId="77" fillId="13" borderId="15" xfId="117" applyNumberFormat="1" applyFont="1" applyFill="1" applyBorder="1"/>
    <xf numFmtId="0" fontId="80" fillId="44" borderId="0" xfId="0" applyFont="1" applyFill="1" applyAlignment="1">
      <alignment horizontal="center" vertical="center" wrapText="1" readingOrder="1"/>
    </xf>
    <xf numFmtId="0" fontId="81" fillId="43" borderId="46" xfId="0" applyFont="1" applyFill="1" applyBorder="1" applyAlignment="1">
      <alignment horizontal="center" vertical="center" wrapText="1" readingOrder="1"/>
    </xf>
    <xf numFmtId="0" fontId="82" fillId="44" borderId="47" xfId="0" applyFont="1" applyFill="1" applyBorder="1" applyAlignment="1">
      <alignment horizontal="left" vertical="center" wrapText="1" readingOrder="1"/>
    </xf>
    <xf numFmtId="0" fontId="82" fillId="45" borderId="0" xfId="0" applyFont="1" applyFill="1" applyAlignment="1">
      <alignment horizontal="left" vertical="center" wrapText="1" readingOrder="1"/>
    </xf>
    <xf numFmtId="0" fontId="82" fillId="44" borderId="0" xfId="0" applyFont="1" applyFill="1" applyAlignment="1">
      <alignment horizontal="left" vertical="center" wrapText="1" readingOrder="1"/>
    </xf>
    <xf numFmtId="0" fontId="82" fillId="44" borderId="48" xfId="0" applyFont="1" applyFill="1" applyBorder="1" applyAlignment="1">
      <alignment horizontal="left" vertical="center" wrapText="1" readingOrder="1"/>
    </xf>
    <xf numFmtId="0" fontId="82" fillId="45" borderId="48" xfId="0" applyFont="1" applyFill="1" applyBorder="1" applyAlignment="1">
      <alignment horizontal="left" vertical="center" wrapText="1" readingOrder="1"/>
    </xf>
    <xf numFmtId="0" fontId="83" fillId="43" borderId="46" xfId="0" applyFont="1" applyFill="1" applyBorder="1" applyAlignment="1">
      <alignment vertical="top" wrapText="1"/>
    </xf>
    <xf numFmtId="188" fontId="84" fillId="44" borderId="47" xfId="117" applyNumberFormat="1" applyFont="1" applyFill="1" applyBorder="1" applyAlignment="1">
      <alignment vertical="top" wrapText="1"/>
    </xf>
    <xf numFmtId="167" fontId="84" fillId="45" borderId="0" xfId="117" applyFont="1" applyFill="1" applyAlignment="1">
      <alignment vertical="top" wrapText="1"/>
    </xf>
    <xf numFmtId="0" fontId="84" fillId="44" borderId="0" xfId="0" applyFont="1" applyFill="1" applyAlignment="1">
      <alignment vertical="top" wrapText="1"/>
    </xf>
    <xf numFmtId="167" fontId="84" fillId="45" borderId="0" xfId="0" applyNumberFormat="1" applyFont="1" applyFill="1" applyAlignment="1">
      <alignment vertical="top" wrapText="1"/>
    </xf>
    <xf numFmtId="167" fontId="84" fillId="44" borderId="0" xfId="0" applyNumberFormat="1" applyFont="1" applyFill="1" applyAlignment="1">
      <alignment vertical="top" wrapText="1"/>
    </xf>
    <xf numFmtId="167" fontId="84" fillId="45" borderId="48" xfId="0" applyNumberFormat="1" applyFont="1" applyFill="1" applyBorder="1" applyAlignment="1">
      <alignment vertical="top" wrapText="1"/>
    </xf>
    <xf numFmtId="188" fontId="84" fillId="45" borderId="0" xfId="117" applyNumberFormat="1" applyFont="1" applyFill="1" applyAlignment="1">
      <alignment vertical="top" wrapText="1"/>
    </xf>
    <xf numFmtId="167" fontId="84" fillId="44" borderId="0" xfId="117" applyNumberFormat="1" applyFont="1" applyFill="1" applyAlignment="1">
      <alignment vertical="top" wrapText="1"/>
    </xf>
    <xf numFmtId="2" fontId="84" fillId="45" borderId="0" xfId="0" applyNumberFormat="1" applyFont="1" applyFill="1" applyAlignment="1">
      <alignment vertical="top" wrapText="1"/>
    </xf>
    <xf numFmtId="167" fontId="84" fillId="44" borderId="0" xfId="117" applyFont="1" applyFill="1" applyAlignment="1">
      <alignment vertical="top" wrapText="1"/>
    </xf>
    <xf numFmtId="0" fontId="85" fillId="0" borderId="0" xfId="0" applyFont="1"/>
    <xf numFmtId="0" fontId="84" fillId="45" borderId="0" xfId="0" applyFont="1" applyFill="1" applyAlignment="1">
      <alignment vertical="top" wrapText="1"/>
    </xf>
    <xf numFmtId="0" fontId="84" fillId="45" borderId="48" xfId="0" applyFont="1" applyFill="1" applyBorder="1" applyAlignment="1">
      <alignment vertical="top" wrapText="1"/>
    </xf>
    <xf numFmtId="167" fontId="84" fillId="45" borderId="0" xfId="117" applyNumberFormat="1" applyFont="1" applyFill="1" applyAlignment="1">
      <alignment vertical="top" wrapText="1"/>
    </xf>
    <xf numFmtId="188" fontId="84" fillId="44" borderId="47" xfId="0" applyNumberFormat="1" applyFont="1" applyFill="1" applyBorder="1" applyAlignment="1">
      <alignment vertical="top" wrapText="1"/>
    </xf>
    <xf numFmtId="9" fontId="84" fillId="44" borderId="0" xfId="0" applyNumberFormat="1" applyFont="1" applyFill="1" applyAlignment="1">
      <alignment vertical="top" wrapText="1"/>
    </xf>
    <xf numFmtId="188" fontId="84" fillId="0" borderId="0" xfId="0" applyNumberFormat="1" applyFont="1" applyFill="1" applyBorder="1" applyAlignment="1">
      <alignment vertical="top" wrapText="1"/>
    </xf>
    <xf numFmtId="0" fontId="81" fillId="43" borderId="40" xfId="0" applyFont="1" applyFill="1" applyBorder="1" applyAlignment="1">
      <alignment horizontal="center" vertical="center" wrapText="1" readingOrder="1"/>
    </xf>
    <xf numFmtId="0" fontId="81" fillId="43" borderId="42" xfId="0" applyFont="1" applyFill="1" applyBorder="1" applyAlignment="1">
      <alignment horizontal="center" vertical="center" wrapText="1" readingOrder="1"/>
    </xf>
    <xf numFmtId="0" fontId="81" fillId="43" borderId="44" xfId="0" applyFont="1" applyFill="1" applyBorder="1" applyAlignment="1">
      <alignment horizontal="center" vertical="center" wrapText="1" readingOrder="1"/>
    </xf>
    <xf numFmtId="0" fontId="86" fillId="0" borderId="7" xfId="0" applyFont="1" applyBorder="1" applyAlignment="1">
      <alignment horizontal="left" vertical="center" wrapText="1" readingOrder="1"/>
    </xf>
    <xf numFmtId="188" fontId="84" fillId="0" borderId="7" xfId="117" applyNumberFormat="1" applyFont="1" applyBorder="1" applyAlignment="1">
      <alignment horizontal="center" vertical="center" wrapText="1"/>
    </xf>
    <xf numFmtId="188" fontId="84" fillId="0" borderId="7" xfId="117" applyNumberFormat="1" applyFont="1" applyBorder="1" applyAlignment="1">
      <alignment vertical="center" wrapText="1"/>
    </xf>
    <xf numFmtId="167" fontId="84" fillId="0" borderId="7" xfId="117" applyFont="1" applyBorder="1" applyAlignment="1">
      <alignment vertical="center" wrapText="1"/>
    </xf>
    <xf numFmtId="0" fontId="87" fillId="0" borderId="7" xfId="0" applyFont="1" applyBorder="1" applyAlignment="1">
      <alignment horizontal="left" vertical="center" wrapText="1" readingOrder="1"/>
    </xf>
    <xf numFmtId="0" fontId="85" fillId="0" borderId="7" xfId="0" applyFont="1" applyBorder="1" applyAlignment="1">
      <alignment horizontal="center"/>
    </xf>
    <xf numFmtId="0" fontId="81" fillId="43" borderId="41" xfId="0" applyFont="1" applyFill="1" applyBorder="1" applyAlignment="1">
      <alignment horizontal="center" vertical="center" wrapText="1" readingOrder="1"/>
    </xf>
    <xf numFmtId="0" fontId="82" fillId="0" borderId="37" xfId="0" applyFont="1" applyBorder="1" applyAlignment="1">
      <alignment horizontal="center" vertical="center" wrapText="1" readingOrder="1"/>
    </xf>
    <xf numFmtId="9" fontId="82" fillId="0" borderId="38" xfId="0" applyNumberFormat="1" applyFont="1" applyBorder="1" applyAlignment="1">
      <alignment horizontal="center" vertical="center" wrapText="1" readingOrder="1"/>
    </xf>
    <xf numFmtId="167" fontId="84" fillId="0" borderId="38" xfId="117" applyNumberFormat="1" applyFont="1" applyBorder="1" applyAlignment="1">
      <alignment horizontal="center" vertical="center" wrapText="1"/>
    </xf>
    <xf numFmtId="167" fontId="84" fillId="0" borderId="39" xfId="0" applyNumberFormat="1" applyFont="1" applyBorder="1" applyAlignment="1">
      <alignment horizontal="center" vertical="center" wrapText="1"/>
    </xf>
    <xf numFmtId="167" fontId="84" fillId="0" borderId="38" xfId="117" applyFont="1" applyBorder="1" applyAlignment="1">
      <alignment horizontal="center" vertical="center" wrapText="1"/>
    </xf>
    <xf numFmtId="10" fontId="82" fillId="0" borderId="38" xfId="0" applyNumberFormat="1" applyFont="1" applyBorder="1" applyAlignment="1">
      <alignment horizontal="center" vertical="center" wrapText="1" readingOrder="1"/>
    </xf>
    <xf numFmtId="167" fontId="84" fillId="0" borderId="38" xfId="0" applyNumberFormat="1" applyFont="1" applyBorder="1" applyAlignment="1">
      <alignment horizontal="center" vertical="center" wrapText="1"/>
    </xf>
    <xf numFmtId="0" fontId="81" fillId="43" borderId="37" xfId="0" applyFont="1" applyFill="1" applyBorder="1" applyAlignment="1">
      <alignment horizontal="center" vertical="center" wrapText="1" readingOrder="1"/>
    </xf>
    <xf numFmtId="0" fontId="81" fillId="43" borderId="39" xfId="0" applyFont="1" applyFill="1" applyBorder="1" applyAlignment="1">
      <alignment horizontal="center" vertical="center" wrapText="1" readingOrder="1"/>
    </xf>
    <xf numFmtId="9" fontId="82" fillId="0" borderId="39" xfId="0" applyNumberFormat="1" applyFont="1" applyBorder="1" applyAlignment="1">
      <alignment horizontal="center" vertical="center" wrapText="1" readingOrder="1"/>
    </xf>
    <xf numFmtId="0" fontId="82" fillId="0" borderId="39" xfId="0" applyFont="1" applyBorder="1" applyAlignment="1">
      <alignment horizontal="center" vertical="center" wrapText="1" readingOrder="1"/>
    </xf>
    <xf numFmtId="0" fontId="84" fillId="44" borderId="47" xfId="0" applyFont="1" applyFill="1" applyBorder="1" applyAlignment="1">
      <alignment horizontal="center" vertical="top" wrapText="1"/>
    </xf>
    <xf numFmtId="0" fontId="84" fillId="45" borderId="0" xfId="0" applyFont="1" applyFill="1" applyAlignment="1">
      <alignment horizontal="center" vertical="top" wrapText="1"/>
    </xf>
    <xf numFmtId="0" fontId="84" fillId="44" borderId="0" xfId="0" applyFont="1" applyFill="1" applyAlignment="1">
      <alignment horizontal="center" vertical="top" wrapText="1"/>
    </xf>
    <xf numFmtId="0" fontId="84" fillId="44" borderId="48" xfId="0" applyFont="1" applyFill="1" applyBorder="1" applyAlignment="1">
      <alignment horizontal="center" vertical="top" wrapText="1"/>
    </xf>
    <xf numFmtId="167" fontId="84" fillId="44" borderId="48" xfId="117" applyFont="1" applyFill="1" applyBorder="1" applyAlignment="1">
      <alignment vertical="top" wrapText="1"/>
    </xf>
    <xf numFmtId="167" fontId="85" fillId="0" borderId="0" xfId="0" applyNumberFormat="1" applyFont="1"/>
    <xf numFmtId="0" fontId="81" fillId="43" borderId="50" xfId="0" applyFont="1" applyFill="1" applyBorder="1" applyAlignment="1">
      <alignment horizontal="center" vertical="center" wrapText="1" readingOrder="1"/>
    </xf>
    <xf numFmtId="0" fontId="81" fillId="43" borderId="51" xfId="0" applyFont="1" applyFill="1" applyBorder="1" applyAlignment="1">
      <alignment horizontal="center" vertical="center" wrapText="1" readingOrder="1"/>
    </xf>
    <xf numFmtId="0" fontId="82" fillId="44" borderId="49" xfId="0" applyFont="1" applyFill="1" applyBorder="1" applyAlignment="1">
      <alignment horizontal="left" vertical="center" wrapText="1" readingOrder="1"/>
    </xf>
    <xf numFmtId="167" fontId="86" fillId="44" borderId="50" xfId="0" applyNumberFormat="1" applyFont="1" applyFill="1" applyBorder="1" applyAlignment="1">
      <alignment horizontal="right" vertical="top" wrapText="1" readingOrder="1"/>
    </xf>
    <xf numFmtId="0" fontId="82" fillId="45" borderId="49" xfId="0" applyFont="1" applyFill="1" applyBorder="1" applyAlignment="1">
      <alignment horizontal="left" vertical="center" wrapText="1" readingOrder="1"/>
    </xf>
    <xf numFmtId="0" fontId="84" fillId="43" borderId="49" xfId="0" applyFont="1" applyFill="1" applyBorder="1" applyAlignment="1">
      <alignment vertical="top" wrapText="1"/>
    </xf>
    <xf numFmtId="167" fontId="84" fillId="44" borderId="50" xfId="0" applyNumberFormat="1" applyFont="1" applyFill="1" applyBorder="1" applyAlignment="1">
      <alignment vertical="top" wrapText="1"/>
    </xf>
    <xf numFmtId="167" fontId="84" fillId="44" borderId="51" xfId="0" applyNumberFormat="1" applyFont="1" applyFill="1" applyBorder="1" applyAlignment="1">
      <alignment vertical="top" wrapText="1"/>
    </xf>
    <xf numFmtId="167" fontId="84" fillId="44" borderId="50" xfId="117" applyFont="1" applyFill="1" applyBorder="1" applyAlignment="1">
      <alignment vertical="top" wrapText="1"/>
    </xf>
    <xf numFmtId="167" fontId="84" fillId="44" borderId="51" xfId="117" applyFont="1" applyFill="1" applyBorder="1" applyAlignment="1">
      <alignment vertical="top" wrapText="1"/>
    </xf>
    <xf numFmtId="188" fontId="77" fillId="0" borderId="0" xfId="0" applyNumberFormat="1" applyFont="1" applyFill="1" applyBorder="1"/>
    <xf numFmtId="167" fontId="77" fillId="0" borderId="14" xfId="117" applyFont="1" applyFill="1" applyBorder="1"/>
    <xf numFmtId="167" fontId="77" fillId="13" borderId="15" xfId="117" applyFont="1" applyFill="1" applyBorder="1"/>
    <xf numFmtId="167" fontId="77" fillId="41" borderId="14" xfId="117" applyNumberFormat="1" applyFont="1" applyFill="1" applyBorder="1"/>
    <xf numFmtId="167" fontId="77" fillId="41" borderId="14" xfId="117" applyFont="1" applyFill="1" applyBorder="1"/>
    <xf numFmtId="167" fontId="77" fillId="41" borderId="15" xfId="117" applyFont="1" applyFill="1" applyBorder="1"/>
    <xf numFmtId="0" fontId="77" fillId="41" borderId="0" xfId="0" applyFont="1" applyFill="1" applyBorder="1"/>
    <xf numFmtId="200" fontId="77" fillId="41" borderId="14" xfId="117" applyNumberFormat="1" applyFont="1" applyFill="1" applyBorder="1"/>
    <xf numFmtId="200" fontId="77" fillId="41" borderId="15" xfId="117" applyNumberFormat="1" applyFont="1" applyFill="1" applyBorder="1"/>
    <xf numFmtId="0" fontId="81" fillId="43" borderId="42" xfId="0" applyFont="1" applyFill="1" applyBorder="1" applyAlignment="1">
      <alignment horizontal="center" vertical="center" wrapText="1" readingOrder="1"/>
    </xf>
    <xf numFmtId="0" fontId="81" fillId="43" borderId="44" xfId="0" applyFont="1" applyFill="1" applyBorder="1" applyAlignment="1">
      <alignment horizontal="center" vertical="center" wrapText="1" readingOrder="1"/>
    </xf>
    <xf numFmtId="167" fontId="84" fillId="45" borderId="0" xfId="117" applyFont="1" applyFill="1" applyAlignment="1">
      <alignment horizontal="center" vertical="top" wrapText="1"/>
    </xf>
    <xf numFmtId="167" fontId="84" fillId="0" borderId="0" xfId="0" applyNumberFormat="1" applyFont="1" applyFill="1" applyBorder="1" applyAlignment="1">
      <alignment vertical="top" wrapText="1"/>
    </xf>
    <xf numFmtId="10" fontId="84" fillId="44" borderId="0" xfId="0" applyNumberFormat="1" applyFont="1" applyFill="1" applyAlignment="1">
      <alignment vertical="top" wrapText="1"/>
    </xf>
    <xf numFmtId="188" fontId="77" fillId="6" borderId="14" xfId="117" applyNumberFormat="1" applyFont="1" applyFill="1" applyBorder="1"/>
    <xf numFmtId="3" fontId="0" fillId="0" borderId="0" xfId="0" applyNumberFormat="1"/>
    <xf numFmtId="188" fontId="0" fillId="0" borderId="0" xfId="117" applyNumberFormat="1" applyFont="1"/>
    <xf numFmtId="188" fontId="0" fillId="0" borderId="0" xfId="0" applyNumberFormat="1"/>
    <xf numFmtId="37" fontId="0" fillId="0" borderId="0" xfId="117" applyNumberFormat="1" applyFont="1"/>
    <xf numFmtId="2" fontId="84" fillId="44" borderId="47" xfId="117" applyNumberFormat="1" applyFont="1" applyFill="1" applyBorder="1" applyAlignment="1">
      <alignment vertical="top" wrapText="1"/>
    </xf>
    <xf numFmtId="0" fontId="92" fillId="14" borderId="0" xfId="0" applyFont="1" applyFill="1" applyBorder="1" applyAlignment="1">
      <alignment horizontal="left" vertical="top" wrapText="1"/>
    </xf>
    <xf numFmtId="0" fontId="92" fillId="14" borderId="3" xfId="0" applyFont="1" applyFill="1" applyBorder="1" applyAlignment="1">
      <alignment horizontal="left" vertical="top" wrapText="1"/>
    </xf>
    <xf numFmtId="0" fontId="92" fillId="14" borderId="13" xfId="0" applyFont="1" applyFill="1" applyBorder="1" applyAlignment="1">
      <alignment horizontal="left" vertical="top"/>
    </xf>
    <xf numFmtId="0" fontId="89" fillId="0" borderId="0" xfId="0" applyFont="1" applyAlignment="1">
      <alignment vertical="top"/>
    </xf>
    <xf numFmtId="0" fontId="90" fillId="0" borderId="0" xfId="0" applyFont="1" applyAlignment="1">
      <alignment vertical="top"/>
    </xf>
    <xf numFmtId="188" fontId="92" fillId="6" borderId="15" xfId="0" applyNumberFormat="1" applyFont="1" applyFill="1" applyBorder="1" applyAlignment="1">
      <alignment vertical="top"/>
    </xf>
    <xf numFmtId="0" fontId="91" fillId="0" borderId="12" xfId="0" applyFont="1" applyFill="1" applyBorder="1" applyAlignment="1">
      <alignment horizontal="center" vertical="top"/>
    </xf>
    <xf numFmtId="0" fontId="96" fillId="0" borderId="0" xfId="0" applyFont="1" applyAlignment="1">
      <alignment vertical="top"/>
    </xf>
    <xf numFmtId="0" fontId="92" fillId="14" borderId="14" xfId="0" applyFont="1" applyFill="1" applyBorder="1" applyAlignment="1">
      <alignment horizontal="center" vertical="top"/>
    </xf>
    <xf numFmtId="0" fontId="92" fillId="14" borderId="15" xfId="0" applyFont="1" applyFill="1" applyBorder="1" applyAlignment="1">
      <alignment horizontal="center" vertical="top"/>
    </xf>
    <xf numFmtId="0" fontId="89" fillId="0" borderId="18" xfId="0" applyFont="1" applyBorder="1" applyAlignment="1">
      <alignment vertical="top"/>
    </xf>
    <xf numFmtId="0" fontId="89" fillId="0" borderId="3" xfId="0" applyFont="1" applyBorder="1" applyAlignment="1">
      <alignment vertical="top"/>
    </xf>
    <xf numFmtId="0" fontId="94" fillId="14" borderId="9" xfId="0" applyFont="1" applyFill="1" applyBorder="1" applyAlignment="1">
      <alignment horizontal="center" vertical="top"/>
    </xf>
    <xf numFmtId="0" fontId="88" fillId="6" borderId="0" xfId="0" applyFont="1" applyFill="1" applyAlignment="1">
      <alignment horizontal="center" vertical="top"/>
    </xf>
    <xf numFmtId="188" fontId="92" fillId="6" borderId="10" xfId="0" applyNumberFormat="1" applyFont="1" applyFill="1" applyBorder="1" applyAlignment="1">
      <alignment vertical="top"/>
    </xf>
    <xf numFmtId="188" fontId="92" fillId="6" borderId="11" xfId="0" applyNumberFormat="1" applyFont="1" applyFill="1" applyBorder="1" applyAlignment="1">
      <alignment vertical="top"/>
    </xf>
    <xf numFmtId="0" fontId="89" fillId="0" borderId="2" xfId="0" applyFont="1" applyBorder="1" applyAlignment="1">
      <alignment vertical="top"/>
    </xf>
    <xf numFmtId="0" fontId="92" fillId="0" borderId="0" xfId="0" applyFont="1" applyFill="1" applyAlignment="1">
      <alignment vertical="top"/>
    </xf>
    <xf numFmtId="0" fontId="92" fillId="0" borderId="0" xfId="0" applyFont="1" applyFill="1" applyBorder="1" applyAlignment="1">
      <alignment horizontal="center" vertical="top"/>
    </xf>
    <xf numFmtId="0" fontId="92" fillId="0" borderId="6" xfId="0" applyFont="1" applyFill="1" applyBorder="1" applyAlignment="1">
      <alignment horizontal="center" vertical="top"/>
    </xf>
    <xf numFmtId="167" fontId="91" fillId="0" borderId="13" xfId="117" applyFont="1" applyFill="1" applyBorder="1" applyAlignment="1">
      <alignment vertical="top"/>
    </xf>
    <xf numFmtId="0" fontId="92" fillId="0" borderId="2" xfId="0" applyFont="1" applyFill="1" applyBorder="1" applyAlignment="1">
      <alignment vertical="top" wrapText="1"/>
    </xf>
    <xf numFmtId="0" fontId="92" fillId="0" borderId="0" xfId="0" applyFont="1" applyFill="1" applyBorder="1" applyAlignment="1">
      <alignment vertical="top"/>
    </xf>
    <xf numFmtId="188" fontId="92" fillId="0" borderId="14" xfId="117" applyNumberFormat="1" applyFont="1" applyFill="1" applyBorder="1" applyAlignment="1">
      <alignment vertical="top"/>
    </xf>
    <xf numFmtId="0" fontId="92" fillId="0" borderId="18" xfId="0" applyFont="1" applyFill="1" applyBorder="1" applyAlignment="1">
      <alignment vertical="top" wrapText="1"/>
    </xf>
    <xf numFmtId="0" fontId="92" fillId="0" borderId="0" xfId="0" applyFont="1" applyFill="1" applyBorder="1" applyAlignment="1">
      <alignment vertical="top" wrapText="1"/>
    </xf>
    <xf numFmtId="9" fontId="92" fillId="0" borderId="0" xfId="1" applyFont="1" applyFill="1" applyBorder="1" applyAlignment="1">
      <alignment vertical="top"/>
    </xf>
    <xf numFmtId="0" fontId="91" fillId="0" borderId="17" xfId="0" applyFont="1" applyFill="1" applyBorder="1" applyAlignment="1">
      <alignment horizontal="center" vertical="top" wrapText="1"/>
    </xf>
    <xf numFmtId="0" fontId="91" fillId="0" borderId="6" xfId="0" applyFont="1" applyFill="1" applyBorder="1" applyAlignment="1">
      <alignment horizontal="right" vertical="top"/>
    </xf>
    <xf numFmtId="0" fontId="94" fillId="0" borderId="18" xfId="0" applyFont="1" applyFill="1" applyBorder="1" applyAlignment="1">
      <alignment vertical="top" wrapText="1"/>
    </xf>
    <xf numFmtId="167" fontId="92" fillId="0" borderId="0" xfId="117" applyNumberFormat="1" applyFont="1" applyFill="1" applyBorder="1" applyAlignment="1">
      <alignment horizontal="right" vertical="top"/>
    </xf>
    <xf numFmtId="188" fontId="92" fillId="0" borderId="0" xfId="0" applyNumberFormat="1" applyFont="1" applyFill="1" applyBorder="1" applyAlignment="1">
      <alignment horizontal="right" vertical="top"/>
    </xf>
    <xf numFmtId="188" fontId="92" fillId="0" borderId="0" xfId="117" applyNumberFormat="1" applyFont="1" applyFill="1" applyBorder="1" applyAlignment="1">
      <alignment horizontal="right" vertical="top"/>
    </xf>
    <xf numFmtId="169" fontId="92" fillId="0" borderId="0" xfId="2" applyNumberFormat="1" applyFont="1" applyFill="1" applyBorder="1" applyAlignment="1">
      <alignment horizontal="center" vertical="top"/>
    </xf>
    <xf numFmtId="1" fontId="92" fillId="0" borderId="0" xfId="0" applyNumberFormat="1" applyFont="1" applyFill="1" applyBorder="1" applyAlignment="1">
      <alignment vertical="top"/>
    </xf>
    <xf numFmtId="0" fontId="92" fillId="0" borderId="0" xfId="0" applyFont="1" applyFill="1" applyAlignment="1">
      <alignment vertical="top" wrapText="1"/>
    </xf>
    <xf numFmtId="188" fontId="92" fillId="0" borderId="0" xfId="117" applyNumberFormat="1" applyFont="1" applyFill="1" applyAlignment="1">
      <alignment vertical="top"/>
    </xf>
    <xf numFmtId="0" fontId="95" fillId="0" borderId="0" xfId="0" applyFont="1" applyFill="1" applyAlignment="1">
      <alignment vertical="top"/>
    </xf>
    <xf numFmtId="0" fontId="91" fillId="0" borderId="5" xfId="0" applyFont="1" applyFill="1" applyBorder="1" applyAlignment="1">
      <alignment vertical="top" wrapText="1"/>
    </xf>
    <xf numFmtId="0" fontId="91" fillId="0" borderId="5" xfId="0" applyFont="1" applyFill="1" applyBorder="1" applyAlignment="1">
      <alignment vertical="top"/>
    </xf>
    <xf numFmtId="0" fontId="92" fillId="0" borderId="52" xfId="0" applyFont="1" applyFill="1" applyBorder="1" applyAlignment="1">
      <alignment vertical="top" wrapText="1"/>
    </xf>
    <xf numFmtId="0" fontId="92" fillId="0" borderId="52" xfId="0" applyFont="1" applyFill="1" applyBorder="1" applyAlignment="1">
      <alignment vertical="top"/>
    </xf>
    <xf numFmtId="188" fontId="92" fillId="0" borderId="0" xfId="0" applyNumberFormat="1" applyFont="1" applyFill="1" applyAlignment="1">
      <alignment vertical="top"/>
    </xf>
    <xf numFmtId="0" fontId="93" fillId="0" borderId="0" xfId="0" applyFont="1" applyFill="1" applyBorder="1" applyAlignment="1">
      <alignment vertical="top" wrapText="1"/>
    </xf>
    <xf numFmtId="165" fontId="92" fillId="0" borderId="0" xfId="0" applyNumberFormat="1" applyFont="1" applyFill="1" applyAlignment="1">
      <alignment vertical="top"/>
    </xf>
    <xf numFmtId="167" fontId="92" fillId="0" borderId="0" xfId="0" applyNumberFormat="1" applyFont="1" applyFill="1" applyBorder="1" applyAlignment="1">
      <alignment vertical="top"/>
    </xf>
    <xf numFmtId="9" fontId="92" fillId="0" borderId="14" xfId="1" applyNumberFormat="1" applyFont="1" applyFill="1" applyBorder="1" applyAlignment="1">
      <alignment vertical="top"/>
    </xf>
    <xf numFmtId="9" fontId="92" fillId="0" borderId="15" xfId="1" applyFont="1" applyFill="1" applyBorder="1" applyAlignment="1">
      <alignment vertical="top"/>
    </xf>
    <xf numFmtId="167" fontId="94" fillId="0" borderId="3" xfId="117" applyFont="1" applyFill="1" applyBorder="1" applyAlignment="1">
      <alignment horizontal="right" vertical="top"/>
    </xf>
    <xf numFmtId="0" fontId="92" fillId="0" borderId="17" xfId="0" applyFont="1" applyFill="1" applyBorder="1" applyAlignment="1">
      <alignment vertical="top" wrapText="1"/>
    </xf>
    <xf numFmtId="0" fontId="91" fillId="0" borderId="5" xfId="0" applyFont="1" applyFill="1" applyBorder="1" applyAlignment="1">
      <alignment horizontal="center" vertical="top"/>
    </xf>
    <xf numFmtId="0" fontId="91" fillId="46" borderId="12" xfId="0" applyFont="1" applyFill="1" applyBorder="1" applyAlignment="1">
      <alignment horizontal="center" vertical="top"/>
    </xf>
    <xf numFmtId="0" fontId="92" fillId="0" borderId="2" xfId="0" applyFont="1" applyFill="1" applyBorder="1" applyAlignment="1">
      <alignment vertical="top"/>
    </xf>
    <xf numFmtId="167" fontId="92" fillId="0" borderId="0" xfId="117" applyNumberFormat="1" applyFont="1" applyFill="1" applyBorder="1" applyAlignment="1">
      <alignment horizontal="left" vertical="top"/>
    </xf>
    <xf numFmtId="0" fontId="92" fillId="0" borderId="5" xfId="0" applyFont="1" applyFill="1" applyBorder="1" applyAlignment="1">
      <alignment vertical="top" wrapText="1"/>
    </xf>
    <xf numFmtId="2" fontId="91" fillId="0" borderId="5" xfId="117" applyNumberFormat="1" applyFont="1" applyFill="1" applyBorder="1" applyAlignment="1">
      <alignment horizontal="center" vertical="top"/>
    </xf>
    <xf numFmtId="0" fontId="93" fillId="0" borderId="6" xfId="0" applyFont="1" applyFill="1" applyBorder="1" applyAlignment="1">
      <alignment vertical="top" wrapText="1"/>
    </xf>
    <xf numFmtId="167" fontId="92" fillId="0" borderId="6" xfId="117" applyNumberFormat="1" applyFont="1" applyFill="1" applyBorder="1" applyAlignment="1">
      <alignment horizontal="left" vertical="top"/>
    </xf>
    <xf numFmtId="167" fontId="91" fillId="0" borderId="13" xfId="117" applyFont="1" applyFill="1" applyBorder="1" applyAlignment="1">
      <alignment horizontal="left" vertical="top"/>
    </xf>
    <xf numFmtId="0" fontId="92" fillId="0" borderId="14" xfId="0" applyFont="1" applyFill="1" applyBorder="1" applyAlignment="1">
      <alignment vertical="top"/>
    </xf>
    <xf numFmtId="0" fontId="92" fillId="0" borderId="5" xfId="0" applyFont="1" applyFill="1" applyBorder="1" applyAlignment="1">
      <alignment horizontal="left" vertical="top" wrapText="1"/>
    </xf>
    <xf numFmtId="0" fontId="92" fillId="0" borderId="17" xfId="0" applyFont="1" applyFill="1" applyBorder="1" applyAlignment="1">
      <alignment vertical="top"/>
    </xf>
    <xf numFmtId="9" fontId="92" fillId="0" borderId="14" xfId="0" applyNumberFormat="1" applyFont="1" applyFill="1" applyBorder="1" applyAlignment="1">
      <alignment vertical="center"/>
    </xf>
    <xf numFmtId="0" fontId="91" fillId="46" borderId="8" xfId="0" applyFont="1" applyFill="1" applyBorder="1" applyAlignment="1">
      <alignment vertical="top"/>
    </xf>
    <xf numFmtId="0" fontId="91" fillId="46" borderId="5" xfId="0" applyFont="1" applyFill="1" applyBorder="1" applyAlignment="1">
      <alignment vertical="top" wrapText="1"/>
    </xf>
    <xf numFmtId="0" fontId="95" fillId="46" borderId="5" xfId="0" applyFont="1" applyFill="1" applyBorder="1" applyAlignment="1">
      <alignment vertical="top" wrapText="1"/>
    </xf>
    <xf numFmtId="0" fontId="91" fillId="46" borderId="5" xfId="0" applyFont="1" applyFill="1" applyBorder="1" applyAlignment="1">
      <alignment horizontal="center" vertical="top"/>
    </xf>
    <xf numFmtId="0" fontId="92" fillId="0" borderId="6" xfId="0" applyFont="1" applyFill="1" applyBorder="1" applyAlignment="1">
      <alignment vertical="top"/>
    </xf>
    <xf numFmtId="165" fontId="92" fillId="0" borderId="6" xfId="0" applyNumberFormat="1" applyFont="1" applyFill="1" applyBorder="1" applyAlignment="1">
      <alignment horizontal="center" vertical="top"/>
    </xf>
    <xf numFmtId="10" fontId="92" fillId="0" borderId="6" xfId="0" applyNumberFormat="1" applyFont="1" applyFill="1" applyBorder="1" applyAlignment="1">
      <alignment horizontal="right" vertical="top"/>
    </xf>
    <xf numFmtId="188" fontId="92" fillId="0" borderId="2" xfId="117" applyNumberFormat="1" applyFont="1" applyFill="1" applyBorder="1" applyAlignment="1">
      <alignment horizontal="left" vertical="top"/>
    </xf>
    <xf numFmtId="9" fontId="92" fillId="0" borderId="2" xfId="0" applyNumberFormat="1" applyFont="1" applyFill="1" applyBorder="1" applyAlignment="1">
      <alignment horizontal="right" vertical="top"/>
    </xf>
    <xf numFmtId="0" fontId="97" fillId="0" borderId="0" xfId="0" applyFont="1" applyAlignment="1">
      <alignment vertical="top"/>
    </xf>
    <xf numFmtId="0" fontId="98" fillId="0" borderId="0" xfId="0" applyFont="1" applyFill="1" applyAlignment="1">
      <alignment vertical="top"/>
    </xf>
    <xf numFmtId="188" fontId="92" fillId="14" borderId="10" xfId="0" applyNumberFormat="1" applyFont="1" applyFill="1" applyBorder="1" applyAlignment="1">
      <alignment vertical="top"/>
    </xf>
    <xf numFmtId="2" fontId="91" fillId="0" borderId="52" xfId="117" applyNumberFormat="1" applyFont="1" applyFill="1" applyBorder="1" applyAlignment="1">
      <alignment vertical="top"/>
    </xf>
    <xf numFmtId="0" fontId="100" fillId="47" borderId="55" xfId="0" applyFont="1" applyFill="1" applyBorder="1" applyAlignment="1">
      <alignment vertical="top" wrapText="1"/>
    </xf>
    <xf numFmtId="0" fontId="100" fillId="47" borderId="56" xfId="0" applyFont="1" applyFill="1" applyBorder="1" applyAlignment="1">
      <alignment vertical="top"/>
    </xf>
    <xf numFmtId="167" fontId="100" fillId="47" borderId="57" xfId="117" applyNumberFormat="1" applyFont="1" applyFill="1" applyBorder="1" applyAlignment="1">
      <alignment vertical="top"/>
    </xf>
    <xf numFmtId="205" fontId="91" fillId="0" borderId="6" xfId="117" applyNumberFormat="1" applyFont="1" applyFill="1" applyBorder="1" applyAlignment="1">
      <alignment horizontal="right" vertical="top"/>
    </xf>
    <xf numFmtId="0" fontId="92" fillId="0" borderId="6" xfId="0" applyFont="1" applyFill="1" applyBorder="1" applyAlignment="1">
      <alignment horizontal="right" vertical="top"/>
    </xf>
    <xf numFmtId="38" fontId="91" fillId="0" borderId="3" xfId="117" applyNumberFormat="1" applyFont="1" applyFill="1" applyBorder="1" applyAlignment="1">
      <alignment horizontal="right" vertical="top"/>
    </xf>
    <xf numFmtId="0" fontId="92" fillId="0" borderId="3" xfId="0" applyFont="1" applyFill="1" applyBorder="1" applyAlignment="1">
      <alignment horizontal="right" vertical="top"/>
    </xf>
    <xf numFmtId="0" fontId="91" fillId="0" borderId="18" xfId="0" applyFont="1" applyFill="1" applyBorder="1" applyAlignment="1">
      <alignment vertical="top" wrapText="1"/>
    </xf>
    <xf numFmtId="0" fontId="100" fillId="47" borderId="58" xfId="0" applyFont="1" applyFill="1" applyBorder="1" applyAlignment="1">
      <alignment vertical="top" wrapText="1"/>
    </xf>
    <xf numFmtId="1" fontId="92" fillId="0" borderId="0" xfId="0" applyNumberFormat="1" applyFont="1" applyFill="1" applyAlignment="1">
      <alignment vertical="top"/>
    </xf>
    <xf numFmtId="0" fontId="92" fillId="0" borderId="2" xfId="0" applyFont="1" applyFill="1" applyBorder="1" applyAlignment="1">
      <alignment horizontal="left" vertical="top" wrapText="1"/>
    </xf>
    <xf numFmtId="0" fontId="92" fillId="0" borderId="0" xfId="0" applyFont="1" applyFill="1" applyBorder="1" applyAlignment="1">
      <alignment horizontal="left" vertical="top" wrapText="1"/>
    </xf>
    <xf numFmtId="2" fontId="91" fillId="46" borderId="8" xfId="117" applyNumberFormat="1" applyFont="1" applyFill="1" applyBorder="1" applyAlignment="1">
      <alignment horizontal="center" vertical="top"/>
    </xf>
    <xf numFmtId="2" fontId="91" fillId="46" borderId="5" xfId="117" applyNumberFormat="1" applyFont="1" applyFill="1" applyBorder="1" applyAlignment="1">
      <alignment horizontal="center" vertical="top"/>
    </xf>
    <xf numFmtId="2" fontId="91" fillId="46" borderId="12" xfId="117" applyNumberFormat="1" applyFont="1" applyFill="1" applyBorder="1" applyAlignment="1">
      <alignment horizontal="center" vertical="top"/>
    </xf>
    <xf numFmtId="2" fontId="91" fillId="46" borderId="8" xfId="0" applyNumberFormat="1" applyFont="1" applyFill="1" applyBorder="1" applyAlignment="1">
      <alignment horizontal="center" vertical="top"/>
    </xf>
    <xf numFmtId="2" fontId="91" fillId="46" borderId="5" xfId="0" applyNumberFormat="1" applyFont="1" applyFill="1" applyBorder="1" applyAlignment="1">
      <alignment horizontal="center" vertical="top"/>
    </xf>
    <xf numFmtId="2" fontId="91" fillId="46" borderId="12" xfId="0" applyNumberFormat="1" applyFont="1" applyFill="1" applyBorder="1" applyAlignment="1">
      <alignment horizontal="center" vertical="top"/>
    </xf>
    <xf numFmtId="0" fontId="91" fillId="0" borderId="8" xfId="0" applyFont="1" applyFill="1" applyBorder="1" applyAlignment="1">
      <alignment horizontal="left" vertical="top"/>
    </xf>
    <xf numFmtId="0" fontId="91" fillId="0" borderId="5" xfId="0" applyFont="1" applyFill="1" applyBorder="1" applyAlignment="1">
      <alignment horizontal="left" vertical="top"/>
    </xf>
    <xf numFmtId="0" fontId="91" fillId="13" borderId="5" xfId="0" applyFont="1" applyFill="1" applyBorder="1" applyAlignment="1">
      <alignment horizontal="center" vertical="top"/>
    </xf>
    <xf numFmtId="0" fontId="92" fillId="14" borderId="61" xfId="0" applyFont="1" applyFill="1" applyBorder="1" applyAlignment="1">
      <alignment horizontal="left" vertical="top" wrapText="1" indent="5"/>
    </xf>
    <xf numFmtId="0" fontId="91" fillId="14" borderId="61" xfId="0" applyFont="1" applyFill="1" applyBorder="1" applyAlignment="1">
      <alignment vertical="top"/>
    </xf>
    <xf numFmtId="0" fontId="92" fillId="14" borderId="0" xfId="0" applyFont="1" applyFill="1" applyBorder="1" applyAlignment="1">
      <alignment vertical="top" wrapText="1"/>
    </xf>
    <xf numFmtId="0" fontId="91" fillId="14" borderId="9" xfId="0" applyFont="1" applyFill="1" applyBorder="1" applyAlignment="1">
      <alignment horizontal="center" vertical="center" wrapText="1"/>
    </xf>
    <xf numFmtId="0" fontId="92" fillId="14" borderId="0" xfId="0" applyFont="1" applyFill="1" applyBorder="1" applyAlignment="1">
      <alignment horizontal="center" vertical="top"/>
    </xf>
    <xf numFmtId="188" fontId="92" fillId="14" borderId="9" xfId="0" applyNumberFormat="1" applyFont="1" applyFill="1" applyBorder="1" applyAlignment="1">
      <alignment horizontal="left" vertical="top"/>
    </xf>
    <xf numFmtId="167" fontId="92" fillId="14" borderId="9" xfId="117" applyNumberFormat="1" applyFont="1" applyFill="1" applyBorder="1" applyAlignment="1">
      <alignment horizontal="left" vertical="top"/>
    </xf>
    <xf numFmtId="188" fontId="92" fillId="14" borderId="10" xfId="0" applyNumberFormat="1" applyFont="1" applyFill="1" applyBorder="1" applyAlignment="1">
      <alignment horizontal="left" vertical="top"/>
    </xf>
    <xf numFmtId="167" fontId="92" fillId="14" borderId="10" xfId="117" applyNumberFormat="1" applyFont="1" applyFill="1" applyBorder="1" applyAlignment="1">
      <alignment horizontal="left" vertical="top"/>
    </xf>
    <xf numFmtId="0" fontId="92" fillId="14" borderId="61" xfId="0" applyFont="1" applyFill="1" applyBorder="1" applyAlignment="1">
      <alignment horizontal="center" vertical="top" wrapText="1"/>
    </xf>
    <xf numFmtId="0" fontId="93" fillId="14" borderId="0" xfId="0" applyFont="1" applyFill="1" applyBorder="1" applyAlignment="1">
      <alignment vertical="top" wrapText="1"/>
    </xf>
    <xf numFmtId="0" fontId="92" fillId="14" borderId="61" xfId="0" applyFont="1" applyFill="1" applyBorder="1" applyAlignment="1">
      <alignment horizontal="left" vertical="top" wrapText="1" indent="4"/>
    </xf>
    <xf numFmtId="0" fontId="0" fillId="14" borderId="61" xfId="0" applyFill="1" applyBorder="1"/>
    <xf numFmtId="0" fontId="93" fillId="14" borderId="0" xfId="0" applyFont="1" applyFill="1" applyBorder="1" applyAlignment="1">
      <alignment horizontal="left" vertical="top" wrapText="1"/>
    </xf>
    <xf numFmtId="0" fontId="92" fillId="14" borderId="0" xfId="0" applyFont="1" applyFill="1" applyBorder="1" applyAlignment="1">
      <alignment horizontal="center" vertical="center"/>
    </xf>
    <xf numFmtId="0" fontId="0" fillId="14" borderId="0" xfId="0" applyFill="1" applyBorder="1"/>
    <xf numFmtId="0" fontId="92" fillId="14" borderId="62" xfId="0" applyFont="1" applyFill="1" applyBorder="1" applyAlignment="1">
      <alignment horizontal="left" vertical="top" wrapText="1" indent="4"/>
    </xf>
    <xf numFmtId="188" fontId="92" fillId="14" borderId="11" xfId="0" applyNumberFormat="1" applyFont="1" applyFill="1" applyBorder="1" applyAlignment="1">
      <alignment horizontal="left" vertical="top"/>
    </xf>
    <xf numFmtId="0" fontId="0" fillId="14" borderId="3" xfId="0" applyFill="1" applyBorder="1"/>
    <xf numFmtId="0" fontId="91" fillId="46" borderId="7" xfId="0" applyFont="1" applyFill="1" applyBorder="1" applyAlignment="1">
      <alignment horizontal="center" vertical="center" wrapText="1"/>
    </xf>
    <xf numFmtId="0" fontId="91" fillId="14" borderId="2" xfId="0" applyFont="1" applyFill="1" applyBorder="1" applyAlignment="1">
      <alignment horizontal="left" vertical="top"/>
    </xf>
    <xf numFmtId="0" fontId="91" fillId="14" borderId="0" xfId="0" applyFont="1" applyFill="1" applyBorder="1" applyAlignment="1">
      <alignment vertical="top"/>
    </xf>
    <xf numFmtId="0" fontId="91" fillId="14" borderId="2" xfId="0" applyFont="1" applyFill="1" applyBorder="1" applyAlignment="1">
      <alignment vertical="top"/>
    </xf>
    <xf numFmtId="0" fontId="89" fillId="0" borderId="0" xfId="0" applyFont="1" applyBorder="1" applyAlignment="1">
      <alignment vertical="top"/>
    </xf>
    <xf numFmtId="0" fontId="90" fillId="0" borderId="2" xfId="0" applyFont="1" applyBorder="1" applyAlignment="1">
      <alignment vertical="top"/>
    </xf>
    <xf numFmtId="0" fontId="89" fillId="0" borderId="14" xfId="0" applyFont="1" applyBorder="1" applyAlignment="1">
      <alignment vertical="top"/>
    </xf>
    <xf numFmtId="0" fontId="92" fillId="14" borderId="10" xfId="0" applyFont="1" applyFill="1" applyBorder="1" applyAlignment="1">
      <alignment vertical="top"/>
    </xf>
    <xf numFmtId="0" fontId="89" fillId="14" borderId="10" xfId="0" applyFont="1" applyFill="1" applyBorder="1" applyAlignment="1">
      <alignment vertical="top"/>
    </xf>
    <xf numFmtId="188" fontId="92" fillId="14" borderId="9" xfId="0" applyNumberFormat="1" applyFont="1" applyFill="1" applyBorder="1" applyAlignment="1">
      <alignment horizontal="center" vertical="top"/>
    </xf>
    <xf numFmtId="188" fontId="92" fillId="14" borderId="10" xfId="0" applyNumberFormat="1" applyFont="1" applyFill="1" applyBorder="1" applyAlignment="1">
      <alignment horizontal="center" vertical="top"/>
    </xf>
    <xf numFmtId="0" fontId="92" fillId="14" borderId="10" xfId="0" applyFont="1" applyFill="1" applyBorder="1" applyAlignment="1">
      <alignment horizontal="center" vertical="top"/>
    </xf>
    <xf numFmtId="0" fontId="0" fillId="14" borderId="10" xfId="0" applyFill="1" applyBorder="1"/>
    <xf numFmtId="0" fontId="99" fillId="0" borderId="17" xfId="0" applyFont="1" applyFill="1" applyBorder="1" applyAlignment="1">
      <alignment vertical="top"/>
    </xf>
    <xf numFmtId="0" fontId="91" fillId="0" borderId="17" xfId="0" applyFont="1" applyFill="1" applyBorder="1" applyAlignment="1">
      <alignment vertical="top" wrapText="1"/>
    </xf>
    <xf numFmtId="188" fontId="91" fillId="0" borderId="6" xfId="0" applyNumberFormat="1" applyFont="1" applyFill="1" applyBorder="1" applyAlignment="1">
      <alignment horizontal="right" vertical="top"/>
    </xf>
    <xf numFmtId="40" fontId="91" fillId="0" borderId="54" xfId="117" applyNumberFormat="1" applyFont="1" applyFill="1" applyBorder="1" applyAlignment="1">
      <alignment horizontal="right" vertical="top"/>
    </xf>
    <xf numFmtId="0" fontId="100" fillId="47" borderId="59" xfId="0" applyFont="1" applyFill="1" applyBorder="1" applyAlignment="1">
      <alignment vertical="top"/>
    </xf>
    <xf numFmtId="0" fontId="100" fillId="47" borderId="60" xfId="0" applyFont="1" applyFill="1" applyBorder="1" applyAlignment="1">
      <alignment horizontal="right" vertical="top"/>
    </xf>
    <xf numFmtId="0" fontId="92" fillId="0" borderId="58" xfId="0" applyFont="1" applyFill="1" applyBorder="1" applyAlignment="1">
      <alignment vertical="top" wrapText="1"/>
    </xf>
    <xf numFmtId="165" fontId="92" fillId="0" borderId="59" xfId="0" applyNumberFormat="1" applyFont="1" applyFill="1" applyBorder="1" applyAlignment="1">
      <alignment vertical="top"/>
    </xf>
    <xf numFmtId="2" fontId="91" fillId="0" borderId="60" xfId="117" applyNumberFormat="1" applyFont="1" applyFill="1" applyBorder="1" applyAlignment="1">
      <alignment vertical="top"/>
    </xf>
    <xf numFmtId="0" fontId="91" fillId="14" borderId="2" xfId="0" applyFont="1" applyFill="1" applyBorder="1" applyAlignment="1">
      <alignment horizontal="left" vertical="top" wrapText="1"/>
    </xf>
    <xf numFmtId="0" fontId="92" fillId="14" borderId="2" xfId="0" applyFont="1" applyFill="1" applyBorder="1" applyAlignment="1">
      <alignment horizontal="left" vertical="top" wrapText="1" indent="4"/>
    </xf>
    <xf numFmtId="0" fontId="0" fillId="14" borderId="2" xfId="0" applyFill="1" applyBorder="1"/>
    <xf numFmtId="0" fontId="92" fillId="14" borderId="2" xfId="0" applyFont="1" applyFill="1" applyBorder="1" applyAlignment="1">
      <alignment horizontal="left" vertical="top"/>
    </xf>
    <xf numFmtId="0" fontId="0" fillId="14" borderId="2" xfId="0" applyFill="1" applyBorder="1" applyAlignment="1"/>
    <xf numFmtId="0" fontId="91" fillId="13" borderId="8" xfId="0" applyFont="1" applyFill="1" applyBorder="1" applyAlignment="1">
      <alignment horizontal="left" vertical="top"/>
    </xf>
    <xf numFmtId="188" fontId="92" fillId="0" borderId="17" xfId="117" applyNumberFormat="1" applyFont="1" applyFill="1" applyBorder="1" applyAlignment="1">
      <alignment horizontal="left" vertical="top"/>
    </xf>
    <xf numFmtId="0" fontId="91" fillId="13" borderId="12" xfId="0" applyFont="1" applyFill="1" applyBorder="1" applyAlignment="1">
      <alignment horizontal="center" vertical="top"/>
    </xf>
    <xf numFmtId="0" fontId="89" fillId="0" borderId="0" xfId="0" applyFont="1" applyAlignment="1">
      <alignment horizontal="center" vertical="center"/>
    </xf>
    <xf numFmtId="0" fontId="72" fillId="14" borderId="0" xfId="0" applyNumberFormat="1" applyFont="1" applyFill="1" applyBorder="1" applyAlignment="1">
      <alignment horizontal="left" vertical="top"/>
    </xf>
    <xf numFmtId="0" fontId="56" fillId="0" borderId="0" xfId="0" applyFont="1" applyBorder="1" applyAlignment="1">
      <alignment horizontal="left" vertical="top" wrapText="1"/>
    </xf>
    <xf numFmtId="0" fontId="56" fillId="0" borderId="14" xfId="0" applyFont="1" applyBorder="1" applyAlignment="1">
      <alignment horizontal="left" vertical="top" wrapText="1"/>
    </xf>
    <xf numFmtId="49" fontId="56" fillId="14" borderId="0" xfId="0" applyNumberFormat="1" applyFont="1" applyFill="1" applyBorder="1" applyAlignment="1">
      <alignment horizontal="left" vertical="top" wrapText="1" indent="2"/>
    </xf>
    <xf numFmtId="49" fontId="56" fillId="14" borderId="14" xfId="0" applyNumberFormat="1" applyFont="1" applyFill="1" applyBorder="1" applyAlignment="1">
      <alignment horizontal="left" vertical="top" wrapText="1" indent="2"/>
    </xf>
    <xf numFmtId="0" fontId="81" fillId="43" borderId="42" xfId="0" applyFont="1" applyFill="1" applyBorder="1" applyAlignment="1">
      <alignment horizontal="center" vertical="center" wrapText="1" readingOrder="1"/>
    </xf>
    <xf numFmtId="0" fontId="81" fillId="43" borderId="43" xfId="0" applyFont="1" applyFill="1" applyBorder="1" applyAlignment="1">
      <alignment horizontal="center" vertical="center" wrapText="1" readingOrder="1"/>
    </xf>
    <xf numFmtId="0" fontId="81" fillId="43" borderId="44" xfId="0" applyFont="1" applyFill="1" applyBorder="1" applyAlignment="1">
      <alignment horizontal="center" vertical="center" wrapText="1" readingOrder="1"/>
    </xf>
    <xf numFmtId="0" fontId="81" fillId="43" borderId="45" xfId="0" applyFont="1" applyFill="1" applyBorder="1" applyAlignment="1">
      <alignment horizontal="center" vertical="center" wrapText="1" readingOrder="1"/>
    </xf>
    <xf numFmtId="0" fontId="91" fillId="0" borderId="8" xfId="0" applyFont="1" applyFill="1" applyBorder="1" applyAlignment="1">
      <alignment horizontal="left" vertical="top"/>
    </xf>
    <xf numFmtId="0" fontId="91" fillId="0" borderId="5" xfId="0" applyFont="1" applyFill="1" applyBorder="1" applyAlignment="1">
      <alignment horizontal="left" vertical="top"/>
    </xf>
    <xf numFmtId="0" fontId="91" fillId="13" borderId="2" xfId="0" applyFont="1" applyFill="1" applyBorder="1" applyAlignment="1">
      <alignment horizontal="center" vertical="top"/>
    </xf>
    <xf numFmtId="0" fontId="91" fillId="13" borderId="0" xfId="0" applyFont="1" applyFill="1" applyBorder="1" applyAlignment="1">
      <alignment horizontal="center" vertical="top"/>
    </xf>
    <xf numFmtId="0" fontId="99" fillId="0" borderId="53" xfId="0" applyFont="1" applyFill="1" applyBorder="1" applyAlignment="1">
      <alignment horizontal="left" vertical="top" wrapText="1"/>
    </xf>
    <xf numFmtId="0" fontId="99" fillId="0" borderId="0" xfId="0" applyFont="1" applyFill="1" applyBorder="1" applyAlignment="1">
      <alignment horizontal="left" vertical="top" wrapText="1"/>
    </xf>
    <xf numFmtId="0" fontId="91" fillId="46" borderId="17" xfId="0" applyFont="1" applyFill="1" applyBorder="1" applyAlignment="1">
      <alignment horizontal="center" vertical="center" wrapText="1"/>
    </xf>
    <xf numFmtId="0" fontId="91" fillId="46" borderId="6" xfId="0" applyFont="1" applyFill="1" applyBorder="1" applyAlignment="1">
      <alignment horizontal="center" vertical="center" wrapText="1"/>
    </xf>
    <xf numFmtId="0" fontId="91" fillId="46" borderId="13" xfId="0" applyFont="1" applyFill="1" applyBorder="1" applyAlignment="1">
      <alignment horizontal="center" vertical="center" wrapText="1"/>
    </xf>
  </cellXfs>
  <cellStyles count="50407">
    <cellStyle name="=C:\WINNT35\SYSTEM32\COMMAND.COM" xfId="316"/>
    <cellStyle name="20% - Accent1 2" xfId="50370"/>
    <cellStyle name="20% - Accent2 2" xfId="50371"/>
    <cellStyle name="20% - Accent3 2" xfId="50372"/>
    <cellStyle name="20% - Accent4 2" xfId="50373"/>
    <cellStyle name="20% - Accent5 2" xfId="50374"/>
    <cellStyle name="20% - Accent6 2" xfId="50375"/>
    <cellStyle name="40% - Accent1 2" xfId="50376"/>
    <cellStyle name="40% - Accent2 2" xfId="50377"/>
    <cellStyle name="40% - Accent3 2" xfId="50378"/>
    <cellStyle name="40% - Accent4 2" xfId="50379"/>
    <cellStyle name="40% - Accent5 2" xfId="50380"/>
    <cellStyle name="40% - Accent6 2" xfId="50381"/>
    <cellStyle name="60% - Accent1 2" xfId="50382"/>
    <cellStyle name="60% - Accent2 2" xfId="50383"/>
    <cellStyle name="60% - Accent3 2" xfId="50384"/>
    <cellStyle name="60% - Accent4 2" xfId="50385"/>
    <cellStyle name="60% - Accent5 2" xfId="50386"/>
    <cellStyle name="60% - Accent6 2" xfId="50387"/>
    <cellStyle name="Accent1 2" xfId="50388"/>
    <cellStyle name="Accent2 2" xfId="50389"/>
    <cellStyle name="Accent3 2" xfId="50390"/>
    <cellStyle name="Accent4 2" xfId="50391"/>
    <cellStyle name="Accent5 2" xfId="50392"/>
    <cellStyle name="Accent6 2" xfId="50393"/>
    <cellStyle name="Bad 2" xfId="50394"/>
    <cellStyle name="Calculation 2" xfId="50395"/>
    <cellStyle name="Check Cell 2" xfId="50396"/>
    <cellStyle name="Comma" xfId="117" builtinId="3"/>
    <cellStyle name="Comma [0] 2" xfId="5"/>
    <cellStyle name="Comma 10" xfId="6"/>
    <cellStyle name="Comma 10 2" xfId="7"/>
    <cellStyle name="Comma 10 3" xfId="8"/>
    <cellStyle name="Comma 10 4" xfId="9"/>
    <cellStyle name="Comma 11" xfId="10"/>
    <cellStyle name="Comma 12" xfId="11"/>
    <cellStyle name="Comma 13" xfId="12"/>
    <cellStyle name="Comma 14" xfId="13"/>
    <cellStyle name="Comma 15" xfId="314"/>
    <cellStyle name="Comma 2" xfId="4"/>
    <cellStyle name="Comma 2 10" xfId="319"/>
    <cellStyle name="Comma 2 11" xfId="320"/>
    <cellStyle name="Comma 2 12" xfId="321"/>
    <cellStyle name="Comma 2 13" xfId="322"/>
    <cellStyle name="Comma 2 14" xfId="323"/>
    <cellStyle name="Comma 2 15" xfId="324"/>
    <cellStyle name="Comma 2 16" xfId="325"/>
    <cellStyle name="Comma 2 17" xfId="326"/>
    <cellStyle name="Comma 2 18" xfId="327"/>
    <cellStyle name="Comma 2 19" xfId="328"/>
    <cellStyle name="Comma 2 2" xfId="14"/>
    <cellStyle name="Comma 2 2 2" xfId="15"/>
    <cellStyle name="Comma 2 2 2 2" xfId="16"/>
    <cellStyle name="Comma 2 2 3" xfId="17"/>
    <cellStyle name="Comma 2 2 4" xfId="18"/>
    <cellStyle name="Comma 2 20" xfId="329"/>
    <cellStyle name="Comma 2 21" xfId="330"/>
    <cellStyle name="Comma 2 22" xfId="331"/>
    <cellStyle name="Comma 2 23" xfId="332"/>
    <cellStyle name="Comma 2 24" xfId="333"/>
    <cellStyle name="Comma 2 25" xfId="334"/>
    <cellStyle name="Comma 2 26" xfId="335"/>
    <cellStyle name="Comma 2 27" xfId="336"/>
    <cellStyle name="Comma 2 28" xfId="337"/>
    <cellStyle name="Comma 2 29" xfId="338"/>
    <cellStyle name="Comma 2 3" xfId="19"/>
    <cellStyle name="Comma 2 3 2" xfId="20"/>
    <cellStyle name="Comma 2 30" xfId="339"/>
    <cellStyle name="Comma 2 31" xfId="340"/>
    <cellStyle name="Comma 2 32" xfId="341"/>
    <cellStyle name="Comma 2 33" xfId="342"/>
    <cellStyle name="Comma 2 34" xfId="343"/>
    <cellStyle name="Comma 2 35" xfId="344"/>
    <cellStyle name="Comma 2 36" xfId="345"/>
    <cellStyle name="Comma 2 37" xfId="346"/>
    <cellStyle name="Comma 2 38" xfId="347"/>
    <cellStyle name="Comma 2 39" xfId="348"/>
    <cellStyle name="Comma 2 4" xfId="21"/>
    <cellStyle name="Comma 2 40" xfId="349"/>
    <cellStyle name="Comma 2 41" xfId="350"/>
    <cellStyle name="Comma 2 42" xfId="351"/>
    <cellStyle name="Comma 2 43" xfId="352"/>
    <cellStyle name="Comma 2 44" xfId="353"/>
    <cellStyle name="Comma 2 45" xfId="354"/>
    <cellStyle name="Comma 2 46" xfId="355"/>
    <cellStyle name="Comma 2 47" xfId="356"/>
    <cellStyle name="Comma 2 48" xfId="357"/>
    <cellStyle name="Comma 2 49" xfId="358"/>
    <cellStyle name="Comma 2 5" xfId="22"/>
    <cellStyle name="Comma 2 50" xfId="359"/>
    <cellStyle name="Comma 2 51" xfId="360"/>
    <cellStyle name="Comma 2 52" xfId="361"/>
    <cellStyle name="Comma 2 53" xfId="362"/>
    <cellStyle name="Comma 2 54" xfId="363"/>
    <cellStyle name="Comma 2 55" xfId="364"/>
    <cellStyle name="Comma 2 56" xfId="365"/>
    <cellStyle name="Comma 2 57" xfId="366"/>
    <cellStyle name="Comma 2 58" xfId="367"/>
    <cellStyle name="Comma 2 59" xfId="368"/>
    <cellStyle name="Comma 2 6" xfId="23"/>
    <cellStyle name="Comma 2 60" xfId="369"/>
    <cellStyle name="Comma 2 61" xfId="370"/>
    <cellStyle name="Comma 2 62" xfId="371"/>
    <cellStyle name="Comma 2 63" xfId="372"/>
    <cellStyle name="Comma 2 64" xfId="373"/>
    <cellStyle name="Comma 2 65" xfId="374"/>
    <cellStyle name="Comma 2 66" xfId="375"/>
    <cellStyle name="Comma 2 67" xfId="376"/>
    <cellStyle name="Comma 2 68" xfId="377"/>
    <cellStyle name="Comma 2 69" xfId="378"/>
    <cellStyle name="Comma 2 7" xfId="379"/>
    <cellStyle name="Comma 2 70" xfId="380"/>
    <cellStyle name="Comma 2 71" xfId="381"/>
    <cellStyle name="Comma 2 72" xfId="382"/>
    <cellStyle name="Comma 2 73" xfId="383"/>
    <cellStyle name="Comma 2 74" xfId="384"/>
    <cellStyle name="Comma 2 75" xfId="385"/>
    <cellStyle name="Comma 2 76" xfId="386"/>
    <cellStyle name="Comma 2 77" xfId="387"/>
    <cellStyle name="Comma 2 8" xfId="388"/>
    <cellStyle name="Comma 2 9" xfId="389"/>
    <cellStyle name="Comma 3" xfId="24"/>
    <cellStyle name="Comma 3 10" xfId="390"/>
    <cellStyle name="Comma 3 11" xfId="391"/>
    <cellStyle name="Comma 3 12" xfId="392"/>
    <cellStyle name="Comma 3 13" xfId="393"/>
    <cellStyle name="Comma 3 14" xfId="394"/>
    <cellStyle name="Comma 3 15" xfId="395"/>
    <cellStyle name="Comma 3 16" xfId="396"/>
    <cellStyle name="Comma 3 17" xfId="397"/>
    <cellStyle name="Comma 3 18" xfId="398"/>
    <cellStyle name="Comma 3 19" xfId="399"/>
    <cellStyle name="Comma 3 2" xfId="25"/>
    <cellStyle name="Comma 3 20" xfId="400"/>
    <cellStyle name="Comma 3 21" xfId="401"/>
    <cellStyle name="Comma 3 22" xfId="402"/>
    <cellStyle name="Comma 3 23" xfId="403"/>
    <cellStyle name="Comma 3 24" xfId="404"/>
    <cellStyle name="Comma 3 25" xfId="405"/>
    <cellStyle name="Comma 3 26" xfId="406"/>
    <cellStyle name="Comma 3 27" xfId="407"/>
    <cellStyle name="Comma 3 28" xfId="408"/>
    <cellStyle name="Comma 3 29" xfId="409"/>
    <cellStyle name="Comma 3 3" xfId="410"/>
    <cellStyle name="Comma 3 30" xfId="411"/>
    <cellStyle name="Comma 3 31" xfId="412"/>
    <cellStyle name="Comma 3 32" xfId="413"/>
    <cellStyle name="Comma 3 33" xfId="414"/>
    <cellStyle name="Comma 3 34" xfId="415"/>
    <cellStyle name="Comma 3 35" xfId="416"/>
    <cellStyle name="Comma 3 36" xfId="417"/>
    <cellStyle name="Comma 3 37" xfId="418"/>
    <cellStyle name="Comma 3 38" xfId="419"/>
    <cellStyle name="Comma 3 39" xfId="420"/>
    <cellStyle name="Comma 3 4" xfId="421"/>
    <cellStyle name="Comma 3 40" xfId="422"/>
    <cellStyle name="Comma 3 41" xfId="423"/>
    <cellStyle name="Comma 3 42" xfId="424"/>
    <cellStyle name="Comma 3 43" xfId="425"/>
    <cellStyle name="Comma 3 44" xfId="426"/>
    <cellStyle name="Comma 3 45" xfId="427"/>
    <cellStyle name="Comma 3 46" xfId="428"/>
    <cellStyle name="Comma 3 47" xfId="429"/>
    <cellStyle name="Comma 3 48" xfId="430"/>
    <cellStyle name="Comma 3 49" xfId="431"/>
    <cellStyle name="Comma 3 5" xfId="432"/>
    <cellStyle name="Comma 3 50" xfId="433"/>
    <cellStyle name="Comma 3 51" xfId="434"/>
    <cellStyle name="Comma 3 52" xfId="435"/>
    <cellStyle name="Comma 3 53" xfId="436"/>
    <cellStyle name="Comma 3 54" xfId="437"/>
    <cellStyle name="Comma 3 55" xfId="438"/>
    <cellStyle name="Comma 3 56" xfId="439"/>
    <cellStyle name="Comma 3 57" xfId="440"/>
    <cellStyle name="Comma 3 58" xfId="441"/>
    <cellStyle name="Comma 3 59" xfId="442"/>
    <cellStyle name="Comma 3 6" xfId="443"/>
    <cellStyle name="Comma 3 60" xfId="444"/>
    <cellStyle name="Comma 3 61" xfId="445"/>
    <cellStyle name="Comma 3 62" xfId="446"/>
    <cellStyle name="Comma 3 63" xfId="447"/>
    <cellStyle name="Comma 3 64" xfId="448"/>
    <cellStyle name="Comma 3 65" xfId="449"/>
    <cellStyle name="Comma 3 66" xfId="450"/>
    <cellStyle name="Comma 3 67" xfId="451"/>
    <cellStyle name="Comma 3 68" xfId="452"/>
    <cellStyle name="Comma 3 69" xfId="453"/>
    <cellStyle name="Comma 3 7" xfId="454"/>
    <cellStyle name="Comma 3 70" xfId="455"/>
    <cellStyle name="Comma 3 71" xfId="456"/>
    <cellStyle name="Comma 3 72" xfId="457"/>
    <cellStyle name="Comma 3 73" xfId="458"/>
    <cellStyle name="Comma 3 74" xfId="459"/>
    <cellStyle name="Comma 3 75" xfId="460"/>
    <cellStyle name="Comma 3 76" xfId="461"/>
    <cellStyle name="Comma 3 77" xfId="462"/>
    <cellStyle name="Comma 3 8" xfId="463"/>
    <cellStyle name="Comma 3 9" xfId="464"/>
    <cellStyle name="Comma 4" xfId="26"/>
    <cellStyle name="Comma 4 2" xfId="27"/>
    <cellStyle name="Comma 5" xfId="28"/>
    <cellStyle name="Comma 5 2" xfId="29"/>
    <cellStyle name="Comma 6" xfId="30"/>
    <cellStyle name="Comma 7" xfId="31"/>
    <cellStyle name="Comma 7 2" xfId="32"/>
    <cellStyle name="Comma 8" xfId="33"/>
    <cellStyle name="Comma 8 2" xfId="34"/>
    <cellStyle name="Comma 9" xfId="35"/>
    <cellStyle name="Comma 9 2" xfId="36"/>
    <cellStyle name="Currency 2" xfId="37"/>
    <cellStyle name="Currency 2 10" xfId="465"/>
    <cellStyle name="Currency 2 10 2" xfId="466"/>
    <cellStyle name="Currency 2 10 3" xfId="467"/>
    <cellStyle name="Currency 2 10 4" xfId="468"/>
    <cellStyle name="Currency 2 11" xfId="469"/>
    <cellStyle name="Currency 2 11 2" xfId="470"/>
    <cellStyle name="Currency 2 11 3" xfId="471"/>
    <cellStyle name="Currency 2 11 4" xfId="472"/>
    <cellStyle name="Currency 2 12" xfId="473"/>
    <cellStyle name="Currency 2 12 2" xfId="474"/>
    <cellStyle name="Currency 2 12 3" xfId="475"/>
    <cellStyle name="Currency 2 12 4" xfId="476"/>
    <cellStyle name="Currency 2 13" xfId="477"/>
    <cellStyle name="Currency 2 13 2" xfId="478"/>
    <cellStyle name="Currency 2 13 3" xfId="479"/>
    <cellStyle name="Currency 2 13 4" xfId="480"/>
    <cellStyle name="Currency 2 14" xfId="481"/>
    <cellStyle name="Currency 2 14 2" xfId="482"/>
    <cellStyle name="Currency 2 14 3" xfId="483"/>
    <cellStyle name="Currency 2 14 4" xfId="484"/>
    <cellStyle name="Currency 2 15" xfId="485"/>
    <cellStyle name="Currency 2 15 2" xfId="486"/>
    <cellStyle name="Currency 2 15 3" xfId="487"/>
    <cellStyle name="Currency 2 15 4" xfId="488"/>
    <cellStyle name="Currency 2 16" xfId="489"/>
    <cellStyle name="Currency 2 16 2" xfId="490"/>
    <cellStyle name="Currency 2 16 3" xfId="491"/>
    <cellStyle name="Currency 2 16 4" xfId="492"/>
    <cellStyle name="Currency 2 17" xfId="493"/>
    <cellStyle name="Currency 2 17 2" xfId="494"/>
    <cellStyle name="Currency 2 17 3" xfId="495"/>
    <cellStyle name="Currency 2 17 4" xfId="496"/>
    <cellStyle name="Currency 2 18" xfId="497"/>
    <cellStyle name="Currency 2 18 2" xfId="498"/>
    <cellStyle name="Currency 2 18 3" xfId="499"/>
    <cellStyle name="Currency 2 18 4" xfId="500"/>
    <cellStyle name="Currency 2 19" xfId="501"/>
    <cellStyle name="Currency 2 19 2" xfId="502"/>
    <cellStyle name="Currency 2 19 3" xfId="503"/>
    <cellStyle name="Currency 2 19 4" xfId="504"/>
    <cellStyle name="Currency 2 2" xfId="38"/>
    <cellStyle name="Currency 2 2 10" xfId="505"/>
    <cellStyle name="Currency 2 2 2" xfId="506"/>
    <cellStyle name="Currency 2 2 3" xfId="507"/>
    <cellStyle name="Currency 2 2 4" xfId="508"/>
    <cellStyle name="Currency 2 2 5" xfId="509"/>
    <cellStyle name="Currency 2 2 6" xfId="510"/>
    <cellStyle name="Currency 2 2 7" xfId="511"/>
    <cellStyle name="Currency 2 2 8" xfId="512"/>
    <cellStyle name="Currency 2 2 9" xfId="513"/>
    <cellStyle name="Currency 2 20" xfId="514"/>
    <cellStyle name="Currency 2 20 2" xfId="515"/>
    <cellStyle name="Currency 2 20 3" xfId="516"/>
    <cellStyle name="Currency 2 20 4" xfId="517"/>
    <cellStyle name="Currency 2 21" xfId="518"/>
    <cellStyle name="Currency 2 21 2" xfId="519"/>
    <cellStyle name="Currency 2 21 3" xfId="520"/>
    <cellStyle name="Currency 2 21 4" xfId="521"/>
    <cellStyle name="Currency 2 22" xfId="522"/>
    <cellStyle name="Currency 2 22 2" xfId="523"/>
    <cellStyle name="Currency 2 22 3" xfId="524"/>
    <cellStyle name="Currency 2 22 4" xfId="525"/>
    <cellStyle name="Currency 2 23" xfId="526"/>
    <cellStyle name="Currency 2 23 2" xfId="527"/>
    <cellStyle name="Currency 2 23 3" xfId="528"/>
    <cellStyle name="Currency 2 23 4" xfId="529"/>
    <cellStyle name="Currency 2 24" xfId="530"/>
    <cellStyle name="Currency 2 25" xfId="531"/>
    <cellStyle name="Currency 2 26" xfId="532"/>
    <cellStyle name="Currency 2 27" xfId="533"/>
    <cellStyle name="Currency 2 28" xfId="534"/>
    <cellStyle name="Currency 2 29" xfId="535"/>
    <cellStyle name="Currency 2 3" xfId="536"/>
    <cellStyle name="Currency 2 3 10" xfId="537"/>
    <cellStyle name="Currency 2 3 2" xfId="538"/>
    <cellStyle name="Currency 2 3 3" xfId="539"/>
    <cellStyle name="Currency 2 3 4" xfId="540"/>
    <cellStyle name="Currency 2 3 5" xfId="541"/>
    <cellStyle name="Currency 2 3 6" xfId="542"/>
    <cellStyle name="Currency 2 3 7" xfId="543"/>
    <cellStyle name="Currency 2 3 8" xfId="544"/>
    <cellStyle name="Currency 2 3 9" xfId="545"/>
    <cellStyle name="Currency 2 30" xfId="546"/>
    <cellStyle name="Currency 2 31" xfId="547"/>
    <cellStyle name="Currency 2 32" xfId="548"/>
    <cellStyle name="Currency 2 33" xfId="549"/>
    <cellStyle name="Currency 2 34" xfId="550"/>
    <cellStyle name="Currency 2 35" xfId="551"/>
    <cellStyle name="Currency 2 35 2" xfId="552"/>
    <cellStyle name="Currency 2 36" xfId="553"/>
    <cellStyle name="Currency 2 37" xfId="554"/>
    <cellStyle name="Currency 2 38" xfId="555"/>
    <cellStyle name="Currency 2 39" xfId="556"/>
    <cellStyle name="Currency 2 4" xfId="557"/>
    <cellStyle name="Currency 2 4 10" xfId="558"/>
    <cellStyle name="Currency 2 4 2" xfId="559"/>
    <cellStyle name="Currency 2 4 3" xfId="560"/>
    <cellStyle name="Currency 2 4 4" xfId="561"/>
    <cellStyle name="Currency 2 4 5" xfId="562"/>
    <cellStyle name="Currency 2 4 6" xfId="563"/>
    <cellStyle name="Currency 2 4 7" xfId="564"/>
    <cellStyle name="Currency 2 4 8" xfId="565"/>
    <cellStyle name="Currency 2 4 9" xfId="566"/>
    <cellStyle name="Currency 2 40" xfId="567"/>
    <cellStyle name="Currency 2 41" xfId="568"/>
    <cellStyle name="Currency 2 42" xfId="569"/>
    <cellStyle name="Currency 2 43" xfId="570"/>
    <cellStyle name="Currency 2 44" xfId="571"/>
    <cellStyle name="Currency 2 45" xfId="572"/>
    <cellStyle name="Currency 2 46" xfId="573"/>
    <cellStyle name="Currency 2 47" xfId="574"/>
    <cellStyle name="Currency 2 48" xfId="575"/>
    <cellStyle name="Currency 2 49" xfId="576"/>
    <cellStyle name="Currency 2 49 2" xfId="577"/>
    <cellStyle name="Currency 2 5" xfId="578"/>
    <cellStyle name="Currency 2 5 2" xfId="579"/>
    <cellStyle name="Currency 2 5 2 2" xfId="580"/>
    <cellStyle name="Currency 2 5 3" xfId="581"/>
    <cellStyle name="Currency 2 5 4" xfId="582"/>
    <cellStyle name="Currency 2 5 5" xfId="583"/>
    <cellStyle name="Currency 2 50" xfId="584"/>
    <cellStyle name="Currency 2 50 2" xfId="585"/>
    <cellStyle name="Currency 2 51" xfId="586"/>
    <cellStyle name="Currency 2 52" xfId="587"/>
    <cellStyle name="Currency 2 52 2" xfId="588"/>
    <cellStyle name="Currency 2 53" xfId="589"/>
    <cellStyle name="Currency 2 54" xfId="590"/>
    <cellStyle name="Currency 2 55" xfId="591"/>
    <cellStyle name="Currency 2 56" xfId="592"/>
    <cellStyle name="Currency 2 57" xfId="593"/>
    <cellStyle name="Currency 2 58" xfId="594"/>
    <cellStyle name="Currency 2 6" xfId="595"/>
    <cellStyle name="Currency 2 6 2" xfId="596"/>
    <cellStyle name="Currency 2 6 3" xfId="597"/>
    <cellStyle name="Currency 2 6 4" xfId="598"/>
    <cellStyle name="Currency 2 7" xfId="599"/>
    <cellStyle name="Currency 2 7 2" xfId="600"/>
    <cellStyle name="Currency 2 7 3" xfId="601"/>
    <cellStyle name="Currency 2 7 4" xfId="602"/>
    <cellStyle name="Currency 2 8" xfId="603"/>
    <cellStyle name="Currency 2 8 2" xfId="604"/>
    <cellStyle name="Currency 2 8 3" xfId="605"/>
    <cellStyle name="Currency 2 8 4" xfId="606"/>
    <cellStyle name="Currency 2 9" xfId="607"/>
    <cellStyle name="Currency 2 9 2" xfId="608"/>
    <cellStyle name="Currency 2 9 3" xfId="609"/>
    <cellStyle name="Currency 2 9 4" xfId="610"/>
    <cellStyle name="Currency 3" xfId="39"/>
    <cellStyle name="Date" xfId="118"/>
    <cellStyle name="DateLong" xfId="40"/>
    <cellStyle name="DateShort" xfId="41"/>
    <cellStyle name="DateShort 2" xfId="3"/>
    <cellStyle name="DateShort 2 2" xfId="315"/>
    <cellStyle name="DateShort 3" xfId="42"/>
    <cellStyle name="Excel Built-in Normal 2" xfId="43"/>
    <cellStyle name="Explanatory Text 2" xfId="44"/>
    <cellStyle name="Factor" xfId="45"/>
    <cellStyle name="Fixed" xfId="119"/>
    <cellStyle name="Good 2" xfId="50397"/>
    <cellStyle name="Hard" xfId="611"/>
    <cellStyle name="Heading 1 2" xfId="50398"/>
    <cellStyle name="Heading 2 2" xfId="50399"/>
    <cellStyle name="Heading 3 2" xfId="46"/>
    <cellStyle name="Heading 3 3" xfId="47"/>
    <cellStyle name="Heading 3 4" xfId="48"/>
    <cellStyle name="Heading 3 5" xfId="49"/>
    <cellStyle name="Heading 3 6" xfId="50"/>
    <cellStyle name="Heading 4 2" xfId="51"/>
    <cellStyle name="Heading 4 3" xfId="52"/>
    <cellStyle name="Heading 4 4" xfId="53"/>
    <cellStyle name="Heading 4 5" xfId="54"/>
    <cellStyle name="Heading 4 6" xfId="55"/>
    <cellStyle name="HEADING1" xfId="120"/>
    <cellStyle name="HEADING2" xfId="121"/>
    <cellStyle name="Input 2" xfId="56"/>
    <cellStyle name="Input 3" xfId="57"/>
    <cellStyle name="Input 4" xfId="58"/>
    <cellStyle name="Input 5" xfId="59"/>
    <cellStyle name="Input 6" xfId="60"/>
    <cellStyle name="Input 7" xfId="61"/>
    <cellStyle name="Linked Cell 2" xfId="50400"/>
    <cellStyle name="MSSStyle001" xfId="122"/>
    <cellStyle name="MSSStyle002" xfId="123"/>
    <cellStyle name="MSSStyle003" xfId="124"/>
    <cellStyle name="MSSStyle004" xfId="125"/>
    <cellStyle name="MSSStyle005" xfId="126"/>
    <cellStyle name="MSSStyle006" xfId="127"/>
    <cellStyle name="MSSStyle007" xfId="128"/>
    <cellStyle name="MSSStyle008" xfId="129"/>
    <cellStyle name="MSSStyle009" xfId="130"/>
    <cellStyle name="MSSStyle010" xfId="131"/>
    <cellStyle name="MSSStyle011" xfId="132"/>
    <cellStyle name="MSSStyle012" xfId="133"/>
    <cellStyle name="MSSStyle013" xfId="134"/>
    <cellStyle name="MSSStyle014" xfId="135"/>
    <cellStyle name="MSSStyle015" xfId="136"/>
    <cellStyle name="MSSStyle016" xfId="137"/>
    <cellStyle name="MSSStyle017" xfId="138"/>
    <cellStyle name="MSSStyle018" xfId="139"/>
    <cellStyle name="MSSStyle019" xfId="140"/>
    <cellStyle name="MSSStyle020" xfId="141"/>
    <cellStyle name="MSSStyle021" xfId="142"/>
    <cellStyle name="MSSStyle022" xfId="143"/>
    <cellStyle name="MSSStyle023" xfId="144"/>
    <cellStyle name="MSSStyle024" xfId="145"/>
    <cellStyle name="MSSStyle025" xfId="146"/>
    <cellStyle name="MSSStyle026" xfId="147"/>
    <cellStyle name="MSSStyle027" xfId="148"/>
    <cellStyle name="MSSStyle028" xfId="149"/>
    <cellStyle name="MSSStyle029" xfId="150"/>
    <cellStyle name="MSSStyle030" xfId="151"/>
    <cellStyle name="MSSStyle031" xfId="152"/>
    <cellStyle name="MSSStyle032" xfId="153"/>
    <cellStyle name="MSSStyle033" xfId="154"/>
    <cellStyle name="MSSStyle034" xfId="155"/>
    <cellStyle name="MSSStyle035" xfId="156"/>
    <cellStyle name="MSSStyle036" xfId="157"/>
    <cellStyle name="MSSStyle037" xfId="158"/>
    <cellStyle name="MSSStyle038" xfId="159"/>
    <cellStyle name="MSSStyle039" xfId="160"/>
    <cellStyle name="MSSStyle040" xfId="161"/>
    <cellStyle name="MSSStyle041" xfId="162"/>
    <cellStyle name="MSSStyle042" xfId="163"/>
    <cellStyle name="MSSStyle043" xfId="164"/>
    <cellStyle name="MSSStyle044" xfId="165"/>
    <cellStyle name="MSSStyle045" xfId="166"/>
    <cellStyle name="MSSStyle046" xfId="167"/>
    <cellStyle name="MSSStyle047" xfId="168"/>
    <cellStyle name="MSSStyle048" xfId="169"/>
    <cellStyle name="MSSStyle049" xfId="170"/>
    <cellStyle name="MSSStyle050" xfId="171"/>
    <cellStyle name="MSSStyle051" xfId="172"/>
    <cellStyle name="MSSStyle052" xfId="173"/>
    <cellStyle name="MSSStyle053" xfId="174"/>
    <cellStyle name="MSSStyle054" xfId="175"/>
    <cellStyle name="MSSStyle055" xfId="176"/>
    <cellStyle name="MSSStyle056" xfId="177"/>
    <cellStyle name="MSSStyle057" xfId="178"/>
    <cellStyle name="MSSStyle058" xfId="179"/>
    <cellStyle name="MSSStyle059" xfId="180"/>
    <cellStyle name="MSSStyle060" xfId="181"/>
    <cellStyle name="MSSStyle061" xfId="182"/>
    <cellStyle name="MSSStyle062" xfId="183"/>
    <cellStyle name="MSSStyle063" xfId="184"/>
    <cellStyle name="MSSStyle064" xfId="185"/>
    <cellStyle name="MSSStyle065" xfId="186"/>
    <cellStyle name="MSSStyle066" xfId="187"/>
    <cellStyle name="MSSStyle067" xfId="188"/>
    <cellStyle name="MSSStyle068" xfId="189"/>
    <cellStyle name="MSSStyle069" xfId="190"/>
    <cellStyle name="MSSStyle070" xfId="191"/>
    <cellStyle name="MSSStyle071" xfId="192"/>
    <cellStyle name="MSSStyle072" xfId="193"/>
    <cellStyle name="MSSStyle073" xfId="194"/>
    <cellStyle name="MSSStyle074" xfId="195"/>
    <cellStyle name="MSSStyle075" xfId="196"/>
    <cellStyle name="MSSStyle076" xfId="197"/>
    <cellStyle name="MSSStyle077" xfId="198"/>
    <cellStyle name="MSSStyle078" xfId="199"/>
    <cellStyle name="MSSStyle079" xfId="200"/>
    <cellStyle name="MSSStyle080" xfId="201"/>
    <cellStyle name="MSSStyle081" xfId="202"/>
    <cellStyle name="MSSStyle082" xfId="203"/>
    <cellStyle name="MSSStyle083" xfId="204"/>
    <cellStyle name="MSSStyle084" xfId="205"/>
    <cellStyle name="MSSStyle085" xfId="206"/>
    <cellStyle name="MSSStyle086" xfId="207"/>
    <cellStyle name="MSSStyle087" xfId="208"/>
    <cellStyle name="MSSStyle088" xfId="209"/>
    <cellStyle name="MSSStyle089" xfId="210"/>
    <cellStyle name="MSSStyle090" xfId="211"/>
    <cellStyle name="MSSStyle091" xfId="212"/>
    <cellStyle name="MSSStyle092" xfId="213"/>
    <cellStyle name="MSSStyle093" xfId="214"/>
    <cellStyle name="MSSStyle094" xfId="215"/>
    <cellStyle name="MSSStyle095" xfId="216"/>
    <cellStyle name="MSSStyle096" xfId="217"/>
    <cellStyle name="MSSStyle097" xfId="218"/>
    <cellStyle name="MSSStyle098" xfId="219"/>
    <cellStyle name="MSSStyle099" xfId="220"/>
    <cellStyle name="MSSStyle100" xfId="221"/>
    <cellStyle name="MSSStyle101" xfId="222"/>
    <cellStyle name="MSSStyle102" xfId="223"/>
    <cellStyle name="MSSStyle103" xfId="224"/>
    <cellStyle name="MSSStyle104" xfId="225"/>
    <cellStyle name="MSSStyle105" xfId="226"/>
    <cellStyle name="MSSStyle106" xfId="227"/>
    <cellStyle name="MSSStyle107" xfId="228"/>
    <cellStyle name="MSSStyle108" xfId="229"/>
    <cellStyle name="MSSStyle109" xfId="230"/>
    <cellStyle name="MSSStyle110" xfId="231"/>
    <cellStyle name="MSSStyle111" xfId="232"/>
    <cellStyle name="MSSStyle112" xfId="233"/>
    <cellStyle name="MSSStyle113" xfId="234"/>
    <cellStyle name="MSSStyle114" xfId="235"/>
    <cellStyle name="MSSStyle115" xfId="236"/>
    <cellStyle name="MSSStyle116" xfId="237"/>
    <cellStyle name="MSSStyle117" xfId="238"/>
    <cellStyle name="MSSStyle118" xfId="239"/>
    <cellStyle name="MSSStyle119" xfId="240"/>
    <cellStyle name="MSSStyle120" xfId="241"/>
    <cellStyle name="MSSStyle121" xfId="242"/>
    <cellStyle name="MSSStyle122" xfId="243"/>
    <cellStyle name="MSSStyle123" xfId="244"/>
    <cellStyle name="MSSStyle124" xfId="245"/>
    <cellStyle name="MSSStyle125" xfId="246"/>
    <cellStyle name="MSSStyle126" xfId="247"/>
    <cellStyle name="MSSStyle127" xfId="248"/>
    <cellStyle name="MSSStyle128" xfId="249"/>
    <cellStyle name="MSSStyle129" xfId="250"/>
    <cellStyle name="MSSStyle130" xfId="251"/>
    <cellStyle name="MSSStyle131" xfId="252"/>
    <cellStyle name="MSSStyle132" xfId="253"/>
    <cellStyle name="MSSStyle133" xfId="254"/>
    <cellStyle name="MSSStyle134" xfId="255"/>
    <cellStyle name="MSSStyle135" xfId="256"/>
    <cellStyle name="MSSStyle136" xfId="257"/>
    <cellStyle name="MSSStyle137" xfId="258"/>
    <cellStyle name="MSSStyle138" xfId="259"/>
    <cellStyle name="MSSStyle139" xfId="260"/>
    <cellStyle name="MSSStyle140" xfId="261"/>
    <cellStyle name="MSSStyle141" xfId="262"/>
    <cellStyle name="MSSStyle142" xfId="263"/>
    <cellStyle name="MSSStyle143" xfId="264"/>
    <cellStyle name="MSSStyle144" xfId="265"/>
    <cellStyle name="MSSStyle145" xfId="266"/>
    <cellStyle name="MSSStyle146" xfId="267"/>
    <cellStyle name="MSSStyle147" xfId="268"/>
    <cellStyle name="MSSStyle148" xfId="269"/>
    <cellStyle name="MSSStyle149" xfId="270"/>
    <cellStyle name="MSSStyle150" xfId="271"/>
    <cellStyle name="MSSStyle151" xfId="272"/>
    <cellStyle name="MSSStyle152" xfId="273"/>
    <cellStyle name="MSSStyle153" xfId="274"/>
    <cellStyle name="MSSStyle154" xfId="275"/>
    <cellStyle name="MSSStyle155" xfId="276"/>
    <cellStyle name="MSSStyle156" xfId="277"/>
    <cellStyle name="MSSStyle157" xfId="278"/>
    <cellStyle name="MSSStyle158" xfId="279"/>
    <cellStyle name="MSSStyle159" xfId="280"/>
    <cellStyle name="MSSStyle160" xfId="281"/>
    <cellStyle name="MSSStyle161" xfId="282"/>
    <cellStyle name="MSSStyle162" xfId="283"/>
    <cellStyle name="MSSStyle163" xfId="284"/>
    <cellStyle name="MSSStyle164" xfId="285"/>
    <cellStyle name="MSSStyle165" xfId="286"/>
    <cellStyle name="MSSStyle166" xfId="287"/>
    <cellStyle name="MSSStyle167" xfId="288"/>
    <cellStyle name="MSSStyle168" xfId="289"/>
    <cellStyle name="MSSStyle169" xfId="290"/>
    <cellStyle name="MSSStyle170" xfId="291"/>
    <cellStyle name="MSSStyle171" xfId="292"/>
    <cellStyle name="MSSStyle172" xfId="293"/>
    <cellStyle name="MSSStyle173" xfId="294"/>
    <cellStyle name="MSSStyle174" xfId="295"/>
    <cellStyle name="MSSStyle175" xfId="296"/>
    <cellStyle name="MSSStyle176" xfId="297"/>
    <cellStyle name="MSSStyle177" xfId="298"/>
    <cellStyle name="MSSStyle178" xfId="299"/>
    <cellStyle name="MSSStyle179" xfId="300"/>
    <cellStyle name="MSSStyle180" xfId="301"/>
    <cellStyle name="MSSStyle181" xfId="302"/>
    <cellStyle name="MSSStyle182" xfId="303"/>
    <cellStyle name="MSSStyle183" xfId="304"/>
    <cellStyle name="MSSStyle184" xfId="305"/>
    <cellStyle name="MSSStyle185" xfId="306"/>
    <cellStyle name="MSSStyle186" xfId="307"/>
    <cellStyle name="MSSStyle187" xfId="308"/>
    <cellStyle name="MSSStyle188" xfId="309"/>
    <cellStyle name="MSSStyle189" xfId="310"/>
    <cellStyle name="MSSStyle190" xfId="311"/>
    <cellStyle name="MSSStyle191" xfId="312"/>
    <cellStyle name="Neutral 2" xfId="50401"/>
    <cellStyle name="Normal" xfId="0" builtinId="0"/>
    <cellStyle name="Normal 10" xfId="62"/>
    <cellStyle name="Normal 10 10" xfId="612"/>
    <cellStyle name="Normal 10 10 10" xfId="613"/>
    <cellStyle name="Normal 10 10 10 2" xfId="614"/>
    <cellStyle name="Normal 10 10 11" xfId="615"/>
    <cellStyle name="Normal 10 10 2" xfId="616"/>
    <cellStyle name="Normal 10 10 2 2" xfId="617"/>
    <cellStyle name="Normal 10 10 3" xfId="618"/>
    <cellStyle name="Normal 10 10 3 2" xfId="619"/>
    <cellStyle name="Normal 10 10 4" xfId="620"/>
    <cellStyle name="Normal 10 10 4 2" xfId="621"/>
    <cellStyle name="Normal 10 10 5" xfId="622"/>
    <cellStyle name="Normal 10 10 5 2" xfId="623"/>
    <cellStyle name="Normal 10 10 6" xfId="624"/>
    <cellStyle name="Normal 10 10 6 2" xfId="625"/>
    <cellStyle name="Normal 10 10 7" xfId="626"/>
    <cellStyle name="Normal 10 10 7 2" xfId="627"/>
    <cellStyle name="Normal 10 10 8" xfId="628"/>
    <cellStyle name="Normal 10 10 8 2" xfId="629"/>
    <cellStyle name="Normal 10 10 9" xfId="630"/>
    <cellStyle name="Normal 10 10 9 2" xfId="631"/>
    <cellStyle name="Normal 10 11" xfId="632"/>
    <cellStyle name="Normal 10 11 10" xfId="633"/>
    <cellStyle name="Normal 10 11 10 2" xfId="634"/>
    <cellStyle name="Normal 10 11 11" xfId="635"/>
    <cellStyle name="Normal 10 11 2" xfId="636"/>
    <cellStyle name="Normal 10 11 2 2" xfId="637"/>
    <cellStyle name="Normal 10 11 3" xfId="638"/>
    <cellStyle name="Normal 10 11 3 2" xfId="639"/>
    <cellStyle name="Normal 10 11 4" xfId="640"/>
    <cellStyle name="Normal 10 11 4 2" xfId="641"/>
    <cellStyle name="Normal 10 11 5" xfId="642"/>
    <cellStyle name="Normal 10 11 5 2" xfId="643"/>
    <cellStyle name="Normal 10 11 6" xfId="644"/>
    <cellStyle name="Normal 10 11 6 2" xfId="645"/>
    <cellStyle name="Normal 10 11 7" xfId="646"/>
    <cellStyle name="Normal 10 11 7 2" xfId="647"/>
    <cellStyle name="Normal 10 11 8" xfId="648"/>
    <cellStyle name="Normal 10 11 8 2" xfId="649"/>
    <cellStyle name="Normal 10 11 9" xfId="650"/>
    <cellStyle name="Normal 10 11 9 2" xfId="651"/>
    <cellStyle name="Normal 10 12" xfId="652"/>
    <cellStyle name="Normal 10 12 10" xfId="653"/>
    <cellStyle name="Normal 10 12 10 2" xfId="654"/>
    <cellStyle name="Normal 10 12 11" xfId="655"/>
    <cellStyle name="Normal 10 12 2" xfId="656"/>
    <cellStyle name="Normal 10 12 2 2" xfId="657"/>
    <cellStyle name="Normal 10 12 3" xfId="658"/>
    <cellStyle name="Normal 10 12 3 2" xfId="659"/>
    <cellStyle name="Normal 10 12 4" xfId="660"/>
    <cellStyle name="Normal 10 12 4 2" xfId="661"/>
    <cellStyle name="Normal 10 12 5" xfId="662"/>
    <cellStyle name="Normal 10 12 5 2" xfId="663"/>
    <cellStyle name="Normal 10 12 6" xfId="664"/>
    <cellStyle name="Normal 10 12 6 2" xfId="665"/>
    <cellStyle name="Normal 10 12 7" xfId="666"/>
    <cellStyle name="Normal 10 12 7 2" xfId="667"/>
    <cellStyle name="Normal 10 12 8" xfId="668"/>
    <cellStyle name="Normal 10 12 8 2" xfId="669"/>
    <cellStyle name="Normal 10 12 9" xfId="670"/>
    <cellStyle name="Normal 10 12 9 2" xfId="671"/>
    <cellStyle name="Normal 10 13" xfId="672"/>
    <cellStyle name="Normal 10 13 10" xfId="673"/>
    <cellStyle name="Normal 10 13 10 2" xfId="674"/>
    <cellStyle name="Normal 10 13 11" xfId="675"/>
    <cellStyle name="Normal 10 13 2" xfId="676"/>
    <cellStyle name="Normal 10 13 2 2" xfId="677"/>
    <cellStyle name="Normal 10 13 3" xfId="678"/>
    <cellStyle name="Normal 10 13 3 2" xfId="679"/>
    <cellStyle name="Normal 10 13 4" xfId="680"/>
    <cellStyle name="Normal 10 13 4 2" xfId="681"/>
    <cellStyle name="Normal 10 13 5" xfId="682"/>
    <cellStyle name="Normal 10 13 5 2" xfId="683"/>
    <cellStyle name="Normal 10 13 6" xfId="684"/>
    <cellStyle name="Normal 10 13 6 2" xfId="685"/>
    <cellStyle name="Normal 10 13 7" xfId="686"/>
    <cellStyle name="Normal 10 13 7 2" xfId="687"/>
    <cellStyle name="Normal 10 13 8" xfId="688"/>
    <cellStyle name="Normal 10 13 8 2" xfId="689"/>
    <cellStyle name="Normal 10 13 9" xfId="690"/>
    <cellStyle name="Normal 10 13 9 2" xfId="691"/>
    <cellStyle name="Normal 10 14" xfId="692"/>
    <cellStyle name="Normal 10 14 10" xfId="693"/>
    <cellStyle name="Normal 10 14 10 2" xfId="694"/>
    <cellStyle name="Normal 10 14 11" xfId="695"/>
    <cellStyle name="Normal 10 14 2" xfId="696"/>
    <cellStyle name="Normal 10 14 2 2" xfId="697"/>
    <cellStyle name="Normal 10 14 3" xfId="698"/>
    <cellStyle name="Normal 10 14 3 2" xfId="699"/>
    <cellStyle name="Normal 10 14 4" xfId="700"/>
    <cellStyle name="Normal 10 14 4 2" xfId="701"/>
    <cellStyle name="Normal 10 14 5" xfId="702"/>
    <cellStyle name="Normal 10 14 5 2" xfId="703"/>
    <cellStyle name="Normal 10 14 6" xfId="704"/>
    <cellStyle name="Normal 10 14 6 2" xfId="705"/>
    <cellStyle name="Normal 10 14 7" xfId="706"/>
    <cellStyle name="Normal 10 14 7 2" xfId="707"/>
    <cellStyle name="Normal 10 14 8" xfId="708"/>
    <cellStyle name="Normal 10 14 8 2" xfId="709"/>
    <cellStyle name="Normal 10 14 9" xfId="710"/>
    <cellStyle name="Normal 10 14 9 2" xfId="711"/>
    <cellStyle name="Normal 10 15" xfId="712"/>
    <cellStyle name="Normal 10 15 10" xfId="713"/>
    <cellStyle name="Normal 10 15 10 2" xfId="714"/>
    <cellStyle name="Normal 10 15 11" xfId="715"/>
    <cellStyle name="Normal 10 15 2" xfId="716"/>
    <cellStyle name="Normal 10 15 2 2" xfId="717"/>
    <cellStyle name="Normal 10 15 3" xfId="718"/>
    <cellStyle name="Normal 10 15 3 2" xfId="719"/>
    <cellStyle name="Normal 10 15 4" xfId="720"/>
    <cellStyle name="Normal 10 15 4 2" xfId="721"/>
    <cellStyle name="Normal 10 15 5" xfId="722"/>
    <cellStyle name="Normal 10 15 5 2" xfId="723"/>
    <cellStyle name="Normal 10 15 6" xfId="724"/>
    <cellStyle name="Normal 10 15 6 2" xfId="725"/>
    <cellStyle name="Normal 10 15 7" xfId="726"/>
    <cellStyle name="Normal 10 15 7 2" xfId="727"/>
    <cellStyle name="Normal 10 15 8" xfId="728"/>
    <cellStyle name="Normal 10 15 8 2" xfId="729"/>
    <cellStyle name="Normal 10 15 9" xfId="730"/>
    <cellStyle name="Normal 10 15 9 2" xfId="731"/>
    <cellStyle name="Normal 10 16" xfId="732"/>
    <cellStyle name="Normal 10 16 10" xfId="733"/>
    <cellStyle name="Normal 10 16 10 2" xfId="734"/>
    <cellStyle name="Normal 10 16 11" xfId="735"/>
    <cellStyle name="Normal 10 16 2" xfId="736"/>
    <cellStyle name="Normal 10 16 2 2" xfId="737"/>
    <cellStyle name="Normal 10 16 3" xfId="738"/>
    <cellStyle name="Normal 10 16 3 2" xfId="739"/>
    <cellStyle name="Normal 10 16 4" xfId="740"/>
    <cellStyle name="Normal 10 16 4 2" xfId="741"/>
    <cellStyle name="Normal 10 16 5" xfId="742"/>
    <cellStyle name="Normal 10 16 5 2" xfId="743"/>
    <cellStyle name="Normal 10 16 6" xfId="744"/>
    <cellStyle name="Normal 10 16 6 2" xfId="745"/>
    <cellStyle name="Normal 10 16 7" xfId="746"/>
    <cellStyle name="Normal 10 16 7 2" xfId="747"/>
    <cellStyle name="Normal 10 16 8" xfId="748"/>
    <cellStyle name="Normal 10 16 8 2" xfId="749"/>
    <cellStyle name="Normal 10 16 9" xfId="750"/>
    <cellStyle name="Normal 10 16 9 2" xfId="751"/>
    <cellStyle name="Normal 10 17" xfId="752"/>
    <cellStyle name="Normal 10 17 10" xfId="753"/>
    <cellStyle name="Normal 10 17 10 2" xfId="754"/>
    <cellStyle name="Normal 10 17 11" xfId="755"/>
    <cellStyle name="Normal 10 17 2" xfId="756"/>
    <cellStyle name="Normal 10 17 2 2" xfId="757"/>
    <cellStyle name="Normal 10 17 3" xfId="758"/>
    <cellStyle name="Normal 10 17 3 2" xfId="759"/>
    <cellStyle name="Normal 10 17 4" xfId="760"/>
    <cellStyle name="Normal 10 17 4 2" xfId="761"/>
    <cellStyle name="Normal 10 17 5" xfId="762"/>
    <cellStyle name="Normal 10 17 5 2" xfId="763"/>
    <cellStyle name="Normal 10 17 6" xfId="764"/>
    <cellStyle name="Normal 10 17 6 2" xfId="765"/>
    <cellStyle name="Normal 10 17 7" xfId="766"/>
    <cellStyle name="Normal 10 17 7 2" xfId="767"/>
    <cellStyle name="Normal 10 17 8" xfId="768"/>
    <cellStyle name="Normal 10 17 8 2" xfId="769"/>
    <cellStyle name="Normal 10 17 9" xfId="770"/>
    <cellStyle name="Normal 10 17 9 2" xfId="771"/>
    <cellStyle name="Normal 10 18" xfId="772"/>
    <cellStyle name="Normal 10 18 10" xfId="773"/>
    <cellStyle name="Normal 10 18 10 2" xfId="774"/>
    <cellStyle name="Normal 10 18 11" xfId="775"/>
    <cellStyle name="Normal 10 18 2" xfId="776"/>
    <cellStyle name="Normal 10 18 2 2" xfId="777"/>
    <cellStyle name="Normal 10 18 3" xfId="778"/>
    <cellStyle name="Normal 10 18 3 2" xfId="779"/>
    <cellStyle name="Normal 10 18 4" xfId="780"/>
    <cellStyle name="Normal 10 18 4 2" xfId="781"/>
    <cellStyle name="Normal 10 18 5" xfId="782"/>
    <cellStyle name="Normal 10 18 5 2" xfId="783"/>
    <cellStyle name="Normal 10 18 6" xfId="784"/>
    <cellStyle name="Normal 10 18 6 2" xfId="785"/>
    <cellStyle name="Normal 10 18 7" xfId="786"/>
    <cellStyle name="Normal 10 18 7 2" xfId="787"/>
    <cellStyle name="Normal 10 18 8" xfId="788"/>
    <cellStyle name="Normal 10 18 8 2" xfId="789"/>
    <cellStyle name="Normal 10 18 9" xfId="790"/>
    <cellStyle name="Normal 10 18 9 2" xfId="791"/>
    <cellStyle name="Normal 10 19" xfId="792"/>
    <cellStyle name="Normal 10 19 10" xfId="793"/>
    <cellStyle name="Normal 10 19 10 2" xfId="794"/>
    <cellStyle name="Normal 10 19 11" xfId="795"/>
    <cellStyle name="Normal 10 19 2" xfId="796"/>
    <cellStyle name="Normal 10 19 2 2" xfId="797"/>
    <cellStyle name="Normal 10 19 3" xfId="798"/>
    <cellStyle name="Normal 10 19 3 2" xfId="799"/>
    <cellStyle name="Normal 10 19 4" xfId="800"/>
    <cellStyle name="Normal 10 19 4 2" xfId="801"/>
    <cellStyle name="Normal 10 19 5" xfId="802"/>
    <cellStyle name="Normal 10 19 5 2" xfId="803"/>
    <cellStyle name="Normal 10 19 6" xfId="804"/>
    <cellStyle name="Normal 10 19 6 2" xfId="805"/>
    <cellStyle name="Normal 10 19 7" xfId="806"/>
    <cellStyle name="Normal 10 19 7 2" xfId="807"/>
    <cellStyle name="Normal 10 19 8" xfId="808"/>
    <cellStyle name="Normal 10 19 8 2" xfId="809"/>
    <cellStyle name="Normal 10 19 9" xfId="810"/>
    <cellStyle name="Normal 10 19 9 2" xfId="811"/>
    <cellStyle name="Normal 10 2" xfId="812"/>
    <cellStyle name="Normal 10 2 10" xfId="813"/>
    <cellStyle name="Normal 10 2 10 10" xfId="814"/>
    <cellStyle name="Normal 10 2 10 10 2" xfId="815"/>
    <cellStyle name="Normal 10 2 10 11" xfId="816"/>
    <cellStyle name="Normal 10 2 10 2" xfId="817"/>
    <cellStyle name="Normal 10 2 10 2 2" xfId="818"/>
    <cellStyle name="Normal 10 2 10 3" xfId="819"/>
    <cellStyle name="Normal 10 2 10 3 2" xfId="820"/>
    <cellStyle name="Normal 10 2 10 4" xfId="821"/>
    <cellStyle name="Normal 10 2 10 4 2" xfId="822"/>
    <cellStyle name="Normal 10 2 10 5" xfId="823"/>
    <cellStyle name="Normal 10 2 10 5 2" xfId="824"/>
    <cellStyle name="Normal 10 2 10 6" xfId="825"/>
    <cellStyle name="Normal 10 2 10 6 2" xfId="826"/>
    <cellStyle name="Normal 10 2 10 7" xfId="827"/>
    <cellStyle name="Normal 10 2 10 7 2" xfId="828"/>
    <cellStyle name="Normal 10 2 10 8" xfId="829"/>
    <cellStyle name="Normal 10 2 10 8 2" xfId="830"/>
    <cellStyle name="Normal 10 2 10 9" xfId="831"/>
    <cellStyle name="Normal 10 2 10 9 2" xfId="832"/>
    <cellStyle name="Normal 10 2 11" xfId="833"/>
    <cellStyle name="Normal 10 2 11 10" xfId="834"/>
    <cellStyle name="Normal 10 2 11 10 2" xfId="835"/>
    <cellStyle name="Normal 10 2 11 11" xfId="836"/>
    <cellStyle name="Normal 10 2 11 2" xfId="837"/>
    <cellStyle name="Normal 10 2 11 2 2" xfId="838"/>
    <cellStyle name="Normal 10 2 11 3" xfId="839"/>
    <cellStyle name="Normal 10 2 11 3 2" xfId="840"/>
    <cellStyle name="Normal 10 2 11 4" xfId="841"/>
    <cellStyle name="Normal 10 2 11 4 2" xfId="842"/>
    <cellStyle name="Normal 10 2 11 5" xfId="843"/>
    <cellStyle name="Normal 10 2 11 5 2" xfId="844"/>
    <cellStyle name="Normal 10 2 11 6" xfId="845"/>
    <cellStyle name="Normal 10 2 11 6 2" xfId="846"/>
    <cellStyle name="Normal 10 2 11 7" xfId="847"/>
    <cellStyle name="Normal 10 2 11 7 2" xfId="848"/>
    <cellStyle name="Normal 10 2 11 8" xfId="849"/>
    <cellStyle name="Normal 10 2 11 8 2" xfId="850"/>
    <cellStyle name="Normal 10 2 11 9" xfId="851"/>
    <cellStyle name="Normal 10 2 11 9 2" xfId="852"/>
    <cellStyle name="Normal 10 2 12" xfId="853"/>
    <cellStyle name="Normal 10 2 12 10" xfId="854"/>
    <cellStyle name="Normal 10 2 12 10 2" xfId="855"/>
    <cellStyle name="Normal 10 2 12 11" xfId="856"/>
    <cellStyle name="Normal 10 2 12 2" xfId="857"/>
    <cellStyle name="Normal 10 2 12 2 2" xfId="858"/>
    <cellStyle name="Normal 10 2 12 3" xfId="859"/>
    <cellStyle name="Normal 10 2 12 3 2" xfId="860"/>
    <cellStyle name="Normal 10 2 12 4" xfId="861"/>
    <cellStyle name="Normal 10 2 12 4 2" xfId="862"/>
    <cellStyle name="Normal 10 2 12 5" xfId="863"/>
    <cellStyle name="Normal 10 2 12 5 2" xfId="864"/>
    <cellStyle name="Normal 10 2 12 6" xfId="865"/>
    <cellStyle name="Normal 10 2 12 6 2" xfId="866"/>
    <cellStyle name="Normal 10 2 12 7" xfId="867"/>
    <cellStyle name="Normal 10 2 12 7 2" xfId="868"/>
    <cellStyle name="Normal 10 2 12 8" xfId="869"/>
    <cellStyle name="Normal 10 2 12 8 2" xfId="870"/>
    <cellStyle name="Normal 10 2 12 9" xfId="871"/>
    <cellStyle name="Normal 10 2 12 9 2" xfId="872"/>
    <cellStyle name="Normal 10 2 13" xfId="873"/>
    <cellStyle name="Normal 10 2 13 10" xfId="874"/>
    <cellStyle name="Normal 10 2 13 10 2" xfId="875"/>
    <cellStyle name="Normal 10 2 13 11" xfId="876"/>
    <cellStyle name="Normal 10 2 13 2" xfId="877"/>
    <cellStyle name="Normal 10 2 13 2 2" xfId="878"/>
    <cellStyle name="Normal 10 2 13 3" xfId="879"/>
    <cellStyle name="Normal 10 2 13 3 2" xfId="880"/>
    <cellStyle name="Normal 10 2 13 4" xfId="881"/>
    <cellStyle name="Normal 10 2 13 4 2" xfId="882"/>
    <cellStyle name="Normal 10 2 13 5" xfId="883"/>
    <cellStyle name="Normal 10 2 13 5 2" xfId="884"/>
    <cellStyle name="Normal 10 2 13 6" xfId="885"/>
    <cellStyle name="Normal 10 2 13 6 2" xfId="886"/>
    <cellStyle name="Normal 10 2 13 7" xfId="887"/>
    <cellStyle name="Normal 10 2 13 7 2" xfId="888"/>
    <cellStyle name="Normal 10 2 13 8" xfId="889"/>
    <cellStyle name="Normal 10 2 13 8 2" xfId="890"/>
    <cellStyle name="Normal 10 2 13 9" xfId="891"/>
    <cellStyle name="Normal 10 2 13 9 2" xfId="892"/>
    <cellStyle name="Normal 10 2 14" xfId="893"/>
    <cellStyle name="Normal 10 2 14 10" xfId="894"/>
    <cellStyle name="Normal 10 2 14 10 2" xfId="895"/>
    <cellStyle name="Normal 10 2 14 11" xfId="896"/>
    <cellStyle name="Normal 10 2 14 2" xfId="897"/>
    <cellStyle name="Normal 10 2 14 2 2" xfId="898"/>
    <cellStyle name="Normal 10 2 14 3" xfId="899"/>
    <cellStyle name="Normal 10 2 14 3 2" xfId="900"/>
    <cellStyle name="Normal 10 2 14 4" xfId="901"/>
    <cellStyle name="Normal 10 2 14 4 2" xfId="902"/>
    <cellStyle name="Normal 10 2 14 5" xfId="903"/>
    <cellStyle name="Normal 10 2 14 5 2" xfId="904"/>
    <cellStyle name="Normal 10 2 14 6" xfId="905"/>
    <cellStyle name="Normal 10 2 14 6 2" xfId="906"/>
    <cellStyle name="Normal 10 2 14 7" xfId="907"/>
    <cellStyle name="Normal 10 2 14 7 2" xfId="908"/>
    <cellStyle name="Normal 10 2 14 8" xfId="909"/>
    <cellStyle name="Normal 10 2 14 8 2" xfId="910"/>
    <cellStyle name="Normal 10 2 14 9" xfId="911"/>
    <cellStyle name="Normal 10 2 14 9 2" xfId="912"/>
    <cellStyle name="Normal 10 2 15" xfId="913"/>
    <cellStyle name="Normal 10 2 15 10" xfId="914"/>
    <cellStyle name="Normal 10 2 15 10 2" xfId="915"/>
    <cellStyle name="Normal 10 2 15 11" xfId="916"/>
    <cellStyle name="Normal 10 2 15 2" xfId="917"/>
    <cellStyle name="Normal 10 2 15 2 2" xfId="918"/>
    <cellStyle name="Normal 10 2 15 3" xfId="919"/>
    <cellStyle name="Normal 10 2 15 3 2" xfId="920"/>
    <cellStyle name="Normal 10 2 15 4" xfId="921"/>
    <cellStyle name="Normal 10 2 15 4 2" xfId="922"/>
    <cellStyle name="Normal 10 2 15 5" xfId="923"/>
    <cellStyle name="Normal 10 2 15 5 2" xfId="924"/>
    <cellStyle name="Normal 10 2 15 6" xfId="925"/>
    <cellStyle name="Normal 10 2 15 6 2" xfId="926"/>
    <cellStyle name="Normal 10 2 15 7" xfId="927"/>
    <cellStyle name="Normal 10 2 15 7 2" xfId="928"/>
    <cellStyle name="Normal 10 2 15 8" xfId="929"/>
    <cellStyle name="Normal 10 2 15 8 2" xfId="930"/>
    <cellStyle name="Normal 10 2 15 9" xfId="931"/>
    <cellStyle name="Normal 10 2 15 9 2" xfId="932"/>
    <cellStyle name="Normal 10 2 16" xfId="933"/>
    <cellStyle name="Normal 10 2 16 10" xfId="934"/>
    <cellStyle name="Normal 10 2 16 10 2" xfId="935"/>
    <cellStyle name="Normal 10 2 16 11" xfId="936"/>
    <cellStyle name="Normal 10 2 16 2" xfId="937"/>
    <cellStyle name="Normal 10 2 16 2 2" xfId="938"/>
    <cellStyle name="Normal 10 2 16 3" xfId="939"/>
    <cellStyle name="Normal 10 2 16 3 2" xfId="940"/>
    <cellStyle name="Normal 10 2 16 4" xfId="941"/>
    <cellStyle name="Normal 10 2 16 4 2" xfId="942"/>
    <cellStyle name="Normal 10 2 16 5" xfId="943"/>
    <cellStyle name="Normal 10 2 16 5 2" xfId="944"/>
    <cellStyle name="Normal 10 2 16 6" xfId="945"/>
    <cellStyle name="Normal 10 2 16 6 2" xfId="946"/>
    <cellStyle name="Normal 10 2 16 7" xfId="947"/>
    <cellStyle name="Normal 10 2 16 7 2" xfId="948"/>
    <cellStyle name="Normal 10 2 16 8" xfId="949"/>
    <cellStyle name="Normal 10 2 16 8 2" xfId="950"/>
    <cellStyle name="Normal 10 2 16 9" xfId="951"/>
    <cellStyle name="Normal 10 2 16 9 2" xfId="952"/>
    <cellStyle name="Normal 10 2 17" xfId="953"/>
    <cellStyle name="Normal 10 2 17 10" xfId="954"/>
    <cellStyle name="Normal 10 2 17 10 2" xfId="955"/>
    <cellStyle name="Normal 10 2 17 11" xfId="956"/>
    <cellStyle name="Normal 10 2 17 2" xfId="957"/>
    <cellStyle name="Normal 10 2 17 2 2" xfId="958"/>
    <cellStyle name="Normal 10 2 17 3" xfId="959"/>
    <cellStyle name="Normal 10 2 17 3 2" xfId="960"/>
    <cellStyle name="Normal 10 2 17 4" xfId="961"/>
    <cellStyle name="Normal 10 2 17 4 2" xfId="962"/>
    <cellStyle name="Normal 10 2 17 5" xfId="963"/>
    <cellStyle name="Normal 10 2 17 5 2" xfId="964"/>
    <cellStyle name="Normal 10 2 17 6" xfId="965"/>
    <cellStyle name="Normal 10 2 17 6 2" xfId="966"/>
    <cellStyle name="Normal 10 2 17 7" xfId="967"/>
    <cellStyle name="Normal 10 2 17 7 2" xfId="968"/>
    <cellStyle name="Normal 10 2 17 8" xfId="969"/>
    <cellStyle name="Normal 10 2 17 8 2" xfId="970"/>
    <cellStyle name="Normal 10 2 17 9" xfId="971"/>
    <cellStyle name="Normal 10 2 17 9 2" xfId="972"/>
    <cellStyle name="Normal 10 2 18" xfId="973"/>
    <cellStyle name="Normal 10 2 18 10" xfId="974"/>
    <cellStyle name="Normal 10 2 18 10 2" xfId="975"/>
    <cellStyle name="Normal 10 2 18 11" xfId="976"/>
    <cellStyle name="Normal 10 2 18 2" xfId="977"/>
    <cellStyle name="Normal 10 2 18 2 2" xfId="978"/>
    <cellStyle name="Normal 10 2 18 3" xfId="979"/>
    <cellStyle name="Normal 10 2 18 3 2" xfId="980"/>
    <cellStyle name="Normal 10 2 18 4" xfId="981"/>
    <cellStyle name="Normal 10 2 18 4 2" xfId="982"/>
    <cellStyle name="Normal 10 2 18 5" xfId="983"/>
    <cellStyle name="Normal 10 2 18 5 2" xfId="984"/>
    <cellStyle name="Normal 10 2 18 6" xfId="985"/>
    <cellStyle name="Normal 10 2 18 6 2" xfId="986"/>
    <cellStyle name="Normal 10 2 18 7" xfId="987"/>
    <cellStyle name="Normal 10 2 18 7 2" xfId="988"/>
    <cellStyle name="Normal 10 2 18 8" xfId="989"/>
    <cellStyle name="Normal 10 2 18 8 2" xfId="990"/>
    <cellStyle name="Normal 10 2 18 9" xfId="991"/>
    <cellStyle name="Normal 10 2 18 9 2" xfId="992"/>
    <cellStyle name="Normal 10 2 19" xfId="993"/>
    <cellStyle name="Normal 10 2 19 10" xfId="994"/>
    <cellStyle name="Normal 10 2 19 10 2" xfId="995"/>
    <cellStyle name="Normal 10 2 19 11" xfId="996"/>
    <cellStyle name="Normal 10 2 19 2" xfId="997"/>
    <cellStyle name="Normal 10 2 19 2 2" xfId="998"/>
    <cellStyle name="Normal 10 2 19 3" xfId="999"/>
    <cellStyle name="Normal 10 2 19 3 2" xfId="1000"/>
    <cellStyle name="Normal 10 2 19 4" xfId="1001"/>
    <cellStyle name="Normal 10 2 19 4 2" xfId="1002"/>
    <cellStyle name="Normal 10 2 19 5" xfId="1003"/>
    <cellStyle name="Normal 10 2 19 5 2" xfId="1004"/>
    <cellStyle name="Normal 10 2 19 6" xfId="1005"/>
    <cellStyle name="Normal 10 2 19 6 2" xfId="1006"/>
    <cellStyle name="Normal 10 2 19 7" xfId="1007"/>
    <cellStyle name="Normal 10 2 19 7 2" xfId="1008"/>
    <cellStyle name="Normal 10 2 19 8" xfId="1009"/>
    <cellStyle name="Normal 10 2 19 8 2" xfId="1010"/>
    <cellStyle name="Normal 10 2 19 9" xfId="1011"/>
    <cellStyle name="Normal 10 2 19 9 2" xfId="1012"/>
    <cellStyle name="Normal 10 2 2" xfId="1013"/>
    <cellStyle name="Normal 10 2 2 10" xfId="1014"/>
    <cellStyle name="Normal 10 2 2 10 2" xfId="1015"/>
    <cellStyle name="Normal 10 2 2 11" xfId="1016"/>
    <cellStyle name="Normal 10 2 2 2" xfId="1017"/>
    <cellStyle name="Normal 10 2 2 2 2" xfId="1018"/>
    <cellStyle name="Normal 10 2 2 3" xfId="1019"/>
    <cellStyle name="Normal 10 2 2 3 2" xfId="1020"/>
    <cellStyle name="Normal 10 2 2 4" xfId="1021"/>
    <cellStyle name="Normal 10 2 2 4 2" xfId="1022"/>
    <cellStyle name="Normal 10 2 2 5" xfId="1023"/>
    <cellStyle name="Normal 10 2 2 5 2" xfId="1024"/>
    <cellStyle name="Normal 10 2 2 6" xfId="1025"/>
    <cellStyle name="Normal 10 2 2 6 2" xfId="1026"/>
    <cellStyle name="Normal 10 2 2 7" xfId="1027"/>
    <cellStyle name="Normal 10 2 2 7 2" xfId="1028"/>
    <cellStyle name="Normal 10 2 2 8" xfId="1029"/>
    <cellStyle name="Normal 10 2 2 8 2" xfId="1030"/>
    <cellStyle name="Normal 10 2 2 9" xfId="1031"/>
    <cellStyle name="Normal 10 2 2 9 2" xfId="1032"/>
    <cellStyle name="Normal 10 2 20" xfId="1033"/>
    <cellStyle name="Normal 10 2 20 10" xfId="1034"/>
    <cellStyle name="Normal 10 2 20 10 2" xfId="1035"/>
    <cellStyle name="Normal 10 2 20 11" xfId="1036"/>
    <cellStyle name="Normal 10 2 20 2" xfId="1037"/>
    <cellStyle name="Normal 10 2 20 2 2" xfId="1038"/>
    <cellStyle name="Normal 10 2 20 3" xfId="1039"/>
    <cellStyle name="Normal 10 2 20 3 2" xfId="1040"/>
    <cellStyle name="Normal 10 2 20 4" xfId="1041"/>
    <cellStyle name="Normal 10 2 20 4 2" xfId="1042"/>
    <cellStyle name="Normal 10 2 20 5" xfId="1043"/>
    <cellStyle name="Normal 10 2 20 5 2" xfId="1044"/>
    <cellStyle name="Normal 10 2 20 6" xfId="1045"/>
    <cellStyle name="Normal 10 2 20 6 2" xfId="1046"/>
    <cellStyle name="Normal 10 2 20 7" xfId="1047"/>
    <cellStyle name="Normal 10 2 20 7 2" xfId="1048"/>
    <cellStyle name="Normal 10 2 20 8" xfId="1049"/>
    <cellStyle name="Normal 10 2 20 8 2" xfId="1050"/>
    <cellStyle name="Normal 10 2 20 9" xfId="1051"/>
    <cellStyle name="Normal 10 2 20 9 2" xfId="1052"/>
    <cellStyle name="Normal 10 2 21" xfId="1053"/>
    <cellStyle name="Normal 10 2 21 10" xfId="1054"/>
    <cellStyle name="Normal 10 2 21 10 2" xfId="1055"/>
    <cellStyle name="Normal 10 2 21 11" xfId="1056"/>
    <cellStyle name="Normal 10 2 21 2" xfId="1057"/>
    <cellStyle name="Normal 10 2 21 2 2" xfId="1058"/>
    <cellStyle name="Normal 10 2 21 3" xfId="1059"/>
    <cellStyle name="Normal 10 2 21 3 2" xfId="1060"/>
    <cellStyle name="Normal 10 2 21 4" xfId="1061"/>
    <cellStyle name="Normal 10 2 21 4 2" xfId="1062"/>
    <cellStyle name="Normal 10 2 21 5" xfId="1063"/>
    <cellStyle name="Normal 10 2 21 5 2" xfId="1064"/>
    <cellStyle name="Normal 10 2 21 6" xfId="1065"/>
    <cellStyle name="Normal 10 2 21 6 2" xfId="1066"/>
    <cellStyle name="Normal 10 2 21 7" xfId="1067"/>
    <cellStyle name="Normal 10 2 21 7 2" xfId="1068"/>
    <cellStyle name="Normal 10 2 21 8" xfId="1069"/>
    <cellStyle name="Normal 10 2 21 8 2" xfId="1070"/>
    <cellStyle name="Normal 10 2 21 9" xfId="1071"/>
    <cellStyle name="Normal 10 2 21 9 2" xfId="1072"/>
    <cellStyle name="Normal 10 2 22" xfId="1073"/>
    <cellStyle name="Normal 10 2 22 10" xfId="1074"/>
    <cellStyle name="Normal 10 2 22 10 2" xfId="1075"/>
    <cellStyle name="Normal 10 2 22 11" xfId="1076"/>
    <cellStyle name="Normal 10 2 22 2" xfId="1077"/>
    <cellStyle name="Normal 10 2 22 2 2" xfId="1078"/>
    <cellStyle name="Normal 10 2 22 3" xfId="1079"/>
    <cellStyle name="Normal 10 2 22 3 2" xfId="1080"/>
    <cellStyle name="Normal 10 2 22 4" xfId="1081"/>
    <cellStyle name="Normal 10 2 22 4 2" xfId="1082"/>
    <cellStyle name="Normal 10 2 22 5" xfId="1083"/>
    <cellStyle name="Normal 10 2 22 5 2" xfId="1084"/>
    <cellStyle name="Normal 10 2 22 6" xfId="1085"/>
    <cellStyle name="Normal 10 2 22 6 2" xfId="1086"/>
    <cellStyle name="Normal 10 2 22 7" xfId="1087"/>
    <cellStyle name="Normal 10 2 22 7 2" xfId="1088"/>
    <cellStyle name="Normal 10 2 22 8" xfId="1089"/>
    <cellStyle name="Normal 10 2 22 8 2" xfId="1090"/>
    <cellStyle name="Normal 10 2 22 9" xfId="1091"/>
    <cellStyle name="Normal 10 2 22 9 2" xfId="1092"/>
    <cellStyle name="Normal 10 2 23" xfId="1093"/>
    <cellStyle name="Normal 10 2 23 10" xfId="1094"/>
    <cellStyle name="Normal 10 2 23 10 2" xfId="1095"/>
    <cellStyle name="Normal 10 2 23 11" xfId="1096"/>
    <cellStyle name="Normal 10 2 23 2" xfId="1097"/>
    <cellStyle name="Normal 10 2 23 2 2" xfId="1098"/>
    <cellStyle name="Normal 10 2 23 3" xfId="1099"/>
    <cellStyle name="Normal 10 2 23 3 2" xfId="1100"/>
    <cellStyle name="Normal 10 2 23 4" xfId="1101"/>
    <cellStyle name="Normal 10 2 23 4 2" xfId="1102"/>
    <cellStyle name="Normal 10 2 23 5" xfId="1103"/>
    <cellStyle name="Normal 10 2 23 5 2" xfId="1104"/>
    <cellStyle name="Normal 10 2 23 6" xfId="1105"/>
    <cellStyle name="Normal 10 2 23 6 2" xfId="1106"/>
    <cellStyle name="Normal 10 2 23 7" xfId="1107"/>
    <cellStyle name="Normal 10 2 23 7 2" xfId="1108"/>
    <cellStyle name="Normal 10 2 23 8" xfId="1109"/>
    <cellStyle name="Normal 10 2 23 8 2" xfId="1110"/>
    <cellStyle name="Normal 10 2 23 9" xfId="1111"/>
    <cellStyle name="Normal 10 2 23 9 2" xfId="1112"/>
    <cellStyle name="Normal 10 2 24" xfId="1113"/>
    <cellStyle name="Normal 10 2 24 10" xfId="1114"/>
    <cellStyle name="Normal 10 2 24 10 2" xfId="1115"/>
    <cellStyle name="Normal 10 2 24 11" xfId="1116"/>
    <cellStyle name="Normal 10 2 24 2" xfId="1117"/>
    <cellStyle name="Normal 10 2 24 2 2" xfId="1118"/>
    <cellStyle name="Normal 10 2 24 3" xfId="1119"/>
    <cellStyle name="Normal 10 2 24 3 2" xfId="1120"/>
    <cellStyle name="Normal 10 2 24 4" xfId="1121"/>
    <cellStyle name="Normal 10 2 24 4 2" xfId="1122"/>
    <cellStyle name="Normal 10 2 24 5" xfId="1123"/>
    <cellStyle name="Normal 10 2 24 5 2" xfId="1124"/>
    <cellStyle name="Normal 10 2 24 6" xfId="1125"/>
    <cellStyle name="Normal 10 2 24 6 2" xfId="1126"/>
    <cellStyle name="Normal 10 2 24 7" xfId="1127"/>
    <cellStyle name="Normal 10 2 24 7 2" xfId="1128"/>
    <cellStyle name="Normal 10 2 24 8" xfId="1129"/>
    <cellStyle name="Normal 10 2 24 8 2" xfId="1130"/>
    <cellStyle name="Normal 10 2 24 9" xfId="1131"/>
    <cellStyle name="Normal 10 2 24 9 2" xfId="1132"/>
    <cellStyle name="Normal 10 2 25" xfId="1133"/>
    <cellStyle name="Normal 10 2 25 10" xfId="1134"/>
    <cellStyle name="Normal 10 2 25 10 2" xfId="1135"/>
    <cellStyle name="Normal 10 2 25 11" xfId="1136"/>
    <cellStyle name="Normal 10 2 25 2" xfId="1137"/>
    <cellStyle name="Normal 10 2 25 2 2" xfId="1138"/>
    <cellStyle name="Normal 10 2 25 3" xfId="1139"/>
    <cellStyle name="Normal 10 2 25 3 2" xfId="1140"/>
    <cellStyle name="Normal 10 2 25 4" xfId="1141"/>
    <cellStyle name="Normal 10 2 25 4 2" xfId="1142"/>
    <cellStyle name="Normal 10 2 25 5" xfId="1143"/>
    <cellStyle name="Normal 10 2 25 5 2" xfId="1144"/>
    <cellStyle name="Normal 10 2 25 6" xfId="1145"/>
    <cellStyle name="Normal 10 2 25 6 2" xfId="1146"/>
    <cellStyle name="Normal 10 2 25 7" xfId="1147"/>
    <cellStyle name="Normal 10 2 25 7 2" xfId="1148"/>
    <cellStyle name="Normal 10 2 25 8" xfId="1149"/>
    <cellStyle name="Normal 10 2 25 8 2" xfId="1150"/>
    <cellStyle name="Normal 10 2 25 9" xfId="1151"/>
    <cellStyle name="Normal 10 2 25 9 2" xfId="1152"/>
    <cellStyle name="Normal 10 2 26" xfId="1153"/>
    <cellStyle name="Normal 10 2 26 10" xfId="1154"/>
    <cellStyle name="Normal 10 2 26 10 2" xfId="1155"/>
    <cellStyle name="Normal 10 2 26 11" xfId="1156"/>
    <cellStyle name="Normal 10 2 26 2" xfId="1157"/>
    <cellStyle name="Normal 10 2 26 2 2" xfId="1158"/>
    <cellStyle name="Normal 10 2 26 3" xfId="1159"/>
    <cellStyle name="Normal 10 2 26 3 2" xfId="1160"/>
    <cellStyle name="Normal 10 2 26 4" xfId="1161"/>
    <cellStyle name="Normal 10 2 26 4 2" xfId="1162"/>
    <cellStyle name="Normal 10 2 26 5" xfId="1163"/>
    <cellStyle name="Normal 10 2 26 5 2" xfId="1164"/>
    <cellStyle name="Normal 10 2 26 6" xfId="1165"/>
    <cellStyle name="Normal 10 2 26 6 2" xfId="1166"/>
    <cellStyle name="Normal 10 2 26 7" xfId="1167"/>
    <cellStyle name="Normal 10 2 26 7 2" xfId="1168"/>
    <cellStyle name="Normal 10 2 26 8" xfId="1169"/>
    <cellStyle name="Normal 10 2 26 8 2" xfId="1170"/>
    <cellStyle name="Normal 10 2 26 9" xfId="1171"/>
    <cellStyle name="Normal 10 2 26 9 2" xfId="1172"/>
    <cellStyle name="Normal 10 2 27" xfId="1173"/>
    <cellStyle name="Normal 10 2 27 10" xfId="1174"/>
    <cellStyle name="Normal 10 2 27 10 2" xfId="1175"/>
    <cellStyle name="Normal 10 2 27 11" xfId="1176"/>
    <cellStyle name="Normal 10 2 27 2" xfId="1177"/>
    <cellStyle name="Normal 10 2 27 2 2" xfId="1178"/>
    <cellStyle name="Normal 10 2 27 3" xfId="1179"/>
    <cellStyle name="Normal 10 2 27 3 2" xfId="1180"/>
    <cellStyle name="Normal 10 2 27 4" xfId="1181"/>
    <cellStyle name="Normal 10 2 27 4 2" xfId="1182"/>
    <cellStyle name="Normal 10 2 27 5" xfId="1183"/>
    <cellStyle name="Normal 10 2 27 5 2" xfId="1184"/>
    <cellStyle name="Normal 10 2 27 6" xfId="1185"/>
    <cellStyle name="Normal 10 2 27 6 2" xfId="1186"/>
    <cellStyle name="Normal 10 2 27 7" xfId="1187"/>
    <cellStyle name="Normal 10 2 27 7 2" xfId="1188"/>
    <cellStyle name="Normal 10 2 27 8" xfId="1189"/>
    <cellStyle name="Normal 10 2 27 8 2" xfId="1190"/>
    <cellStyle name="Normal 10 2 27 9" xfId="1191"/>
    <cellStyle name="Normal 10 2 27 9 2" xfId="1192"/>
    <cellStyle name="Normal 10 2 28" xfId="1193"/>
    <cellStyle name="Normal 10 2 28 10" xfId="1194"/>
    <cellStyle name="Normal 10 2 28 10 2" xfId="1195"/>
    <cellStyle name="Normal 10 2 28 11" xfId="1196"/>
    <cellStyle name="Normal 10 2 28 2" xfId="1197"/>
    <cellStyle name="Normal 10 2 28 2 2" xfId="1198"/>
    <cellStyle name="Normal 10 2 28 3" xfId="1199"/>
    <cellStyle name="Normal 10 2 28 3 2" xfId="1200"/>
    <cellStyle name="Normal 10 2 28 4" xfId="1201"/>
    <cellStyle name="Normal 10 2 28 4 2" xfId="1202"/>
    <cellStyle name="Normal 10 2 28 5" xfId="1203"/>
    <cellStyle name="Normal 10 2 28 5 2" xfId="1204"/>
    <cellStyle name="Normal 10 2 28 6" xfId="1205"/>
    <cellStyle name="Normal 10 2 28 6 2" xfId="1206"/>
    <cellStyle name="Normal 10 2 28 7" xfId="1207"/>
    <cellStyle name="Normal 10 2 28 7 2" xfId="1208"/>
    <cellStyle name="Normal 10 2 28 8" xfId="1209"/>
    <cellStyle name="Normal 10 2 28 8 2" xfId="1210"/>
    <cellStyle name="Normal 10 2 28 9" xfId="1211"/>
    <cellStyle name="Normal 10 2 28 9 2" xfId="1212"/>
    <cellStyle name="Normal 10 2 29" xfId="1213"/>
    <cellStyle name="Normal 10 2 29 10" xfId="1214"/>
    <cellStyle name="Normal 10 2 29 10 2" xfId="1215"/>
    <cellStyle name="Normal 10 2 29 11" xfId="1216"/>
    <cellStyle name="Normal 10 2 29 2" xfId="1217"/>
    <cellStyle name="Normal 10 2 29 2 2" xfId="1218"/>
    <cellStyle name="Normal 10 2 29 3" xfId="1219"/>
    <cellStyle name="Normal 10 2 29 3 2" xfId="1220"/>
    <cellStyle name="Normal 10 2 29 4" xfId="1221"/>
    <cellStyle name="Normal 10 2 29 4 2" xfId="1222"/>
    <cellStyle name="Normal 10 2 29 5" xfId="1223"/>
    <cellStyle name="Normal 10 2 29 5 2" xfId="1224"/>
    <cellStyle name="Normal 10 2 29 6" xfId="1225"/>
    <cellStyle name="Normal 10 2 29 6 2" xfId="1226"/>
    <cellStyle name="Normal 10 2 29 7" xfId="1227"/>
    <cellStyle name="Normal 10 2 29 7 2" xfId="1228"/>
    <cellStyle name="Normal 10 2 29 8" xfId="1229"/>
    <cellStyle name="Normal 10 2 29 8 2" xfId="1230"/>
    <cellStyle name="Normal 10 2 29 9" xfId="1231"/>
    <cellStyle name="Normal 10 2 29 9 2" xfId="1232"/>
    <cellStyle name="Normal 10 2 3" xfId="1233"/>
    <cellStyle name="Normal 10 2 3 10" xfId="1234"/>
    <cellStyle name="Normal 10 2 3 10 2" xfId="1235"/>
    <cellStyle name="Normal 10 2 3 11" xfId="1236"/>
    <cellStyle name="Normal 10 2 3 2" xfId="1237"/>
    <cellStyle name="Normal 10 2 3 2 2" xfId="1238"/>
    <cellStyle name="Normal 10 2 3 3" xfId="1239"/>
    <cellStyle name="Normal 10 2 3 3 2" xfId="1240"/>
    <cellStyle name="Normal 10 2 3 4" xfId="1241"/>
    <cellStyle name="Normal 10 2 3 4 2" xfId="1242"/>
    <cellStyle name="Normal 10 2 3 5" xfId="1243"/>
    <cellStyle name="Normal 10 2 3 5 2" xfId="1244"/>
    <cellStyle name="Normal 10 2 3 6" xfId="1245"/>
    <cellStyle name="Normal 10 2 3 6 2" xfId="1246"/>
    <cellStyle name="Normal 10 2 3 7" xfId="1247"/>
    <cellStyle name="Normal 10 2 3 7 2" xfId="1248"/>
    <cellStyle name="Normal 10 2 3 8" xfId="1249"/>
    <cellStyle name="Normal 10 2 3 8 2" xfId="1250"/>
    <cellStyle name="Normal 10 2 3 9" xfId="1251"/>
    <cellStyle name="Normal 10 2 3 9 2" xfId="1252"/>
    <cellStyle name="Normal 10 2 30" xfId="1253"/>
    <cellStyle name="Normal 10 2 30 10" xfId="1254"/>
    <cellStyle name="Normal 10 2 30 10 2" xfId="1255"/>
    <cellStyle name="Normal 10 2 30 11" xfId="1256"/>
    <cellStyle name="Normal 10 2 30 2" xfId="1257"/>
    <cellStyle name="Normal 10 2 30 2 2" xfId="1258"/>
    <cellStyle name="Normal 10 2 30 3" xfId="1259"/>
    <cellStyle name="Normal 10 2 30 3 2" xfId="1260"/>
    <cellStyle name="Normal 10 2 30 4" xfId="1261"/>
    <cellStyle name="Normal 10 2 30 4 2" xfId="1262"/>
    <cellStyle name="Normal 10 2 30 5" xfId="1263"/>
    <cellStyle name="Normal 10 2 30 5 2" xfId="1264"/>
    <cellStyle name="Normal 10 2 30 6" xfId="1265"/>
    <cellStyle name="Normal 10 2 30 6 2" xfId="1266"/>
    <cellStyle name="Normal 10 2 30 7" xfId="1267"/>
    <cellStyle name="Normal 10 2 30 7 2" xfId="1268"/>
    <cellStyle name="Normal 10 2 30 8" xfId="1269"/>
    <cellStyle name="Normal 10 2 30 8 2" xfId="1270"/>
    <cellStyle name="Normal 10 2 30 9" xfId="1271"/>
    <cellStyle name="Normal 10 2 30 9 2" xfId="1272"/>
    <cellStyle name="Normal 10 2 31" xfId="1273"/>
    <cellStyle name="Normal 10 2 31 2" xfId="1274"/>
    <cellStyle name="Normal 10 2 31 2 2" xfId="1275"/>
    <cellStyle name="Normal 10 2 31 3" xfId="1276"/>
    <cellStyle name="Normal 10 2 31 3 2" xfId="1277"/>
    <cellStyle name="Normal 10 2 31 4" xfId="1278"/>
    <cellStyle name="Normal 10 2 31 4 2" xfId="1279"/>
    <cellStyle name="Normal 10 2 31 5" xfId="1280"/>
    <cellStyle name="Normal 10 2 32" xfId="1281"/>
    <cellStyle name="Normal 10 2 32 2" xfId="1282"/>
    <cellStyle name="Normal 10 2 32 2 2" xfId="1283"/>
    <cellStyle name="Normal 10 2 32 3" xfId="1284"/>
    <cellStyle name="Normal 10 2 32 3 2" xfId="1285"/>
    <cellStyle name="Normal 10 2 32 4" xfId="1286"/>
    <cellStyle name="Normal 10 2 32 4 2" xfId="1287"/>
    <cellStyle name="Normal 10 2 32 5" xfId="1288"/>
    <cellStyle name="Normal 10 2 33" xfId="1289"/>
    <cellStyle name="Normal 10 2 33 2" xfId="1290"/>
    <cellStyle name="Normal 10 2 33 2 2" xfId="1291"/>
    <cellStyle name="Normal 10 2 33 3" xfId="1292"/>
    <cellStyle name="Normal 10 2 33 3 2" xfId="1293"/>
    <cellStyle name="Normal 10 2 33 4" xfId="1294"/>
    <cellStyle name="Normal 10 2 33 4 2" xfId="1295"/>
    <cellStyle name="Normal 10 2 33 5" xfId="1296"/>
    <cellStyle name="Normal 10 2 34" xfId="1297"/>
    <cellStyle name="Normal 10 2 34 2" xfId="1298"/>
    <cellStyle name="Normal 10 2 34 2 2" xfId="1299"/>
    <cellStyle name="Normal 10 2 34 3" xfId="1300"/>
    <cellStyle name="Normal 10 2 34 3 2" xfId="1301"/>
    <cellStyle name="Normal 10 2 34 4" xfId="1302"/>
    <cellStyle name="Normal 10 2 34 4 2" xfId="1303"/>
    <cellStyle name="Normal 10 2 34 5" xfId="1304"/>
    <cellStyle name="Normal 10 2 35" xfId="1305"/>
    <cellStyle name="Normal 10 2 35 2" xfId="1306"/>
    <cellStyle name="Normal 10 2 35 2 2" xfId="1307"/>
    <cellStyle name="Normal 10 2 35 3" xfId="1308"/>
    <cellStyle name="Normal 10 2 35 3 2" xfId="1309"/>
    <cellStyle name="Normal 10 2 35 4" xfId="1310"/>
    <cellStyle name="Normal 10 2 35 4 2" xfId="1311"/>
    <cellStyle name="Normal 10 2 35 5" xfId="1312"/>
    <cellStyle name="Normal 10 2 36" xfId="1313"/>
    <cellStyle name="Normal 10 2 36 2" xfId="1314"/>
    <cellStyle name="Normal 10 2 36 2 2" xfId="1315"/>
    <cellStyle name="Normal 10 2 36 3" xfId="1316"/>
    <cellStyle name="Normal 10 2 36 3 2" xfId="1317"/>
    <cellStyle name="Normal 10 2 36 4" xfId="1318"/>
    <cellStyle name="Normal 10 2 36 4 2" xfId="1319"/>
    <cellStyle name="Normal 10 2 36 5" xfId="1320"/>
    <cellStyle name="Normal 10 2 37" xfId="1321"/>
    <cellStyle name="Normal 10 2 37 2" xfId="1322"/>
    <cellStyle name="Normal 10 2 37 2 2" xfId="1323"/>
    <cellStyle name="Normal 10 2 37 3" xfId="1324"/>
    <cellStyle name="Normal 10 2 37 3 2" xfId="1325"/>
    <cellStyle name="Normal 10 2 37 4" xfId="1326"/>
    <cellStyle name="Normal 10 2 37 4 2" xfId="1327"/>
    <cellStyle name="Normal 10 2 37 5" xfId="1328"/>
    <cellStyle name="Normal 10 2 38" xfId="1329"/>
    <cellStyle name="Normal 10 2 38 2" xfId="1330"/>
    <cellStyle name="Normal 10 2 38 2 2" xfId="1331"/>
    <cellStyle name="Normal 10 2 38 3" xfId="1332"/>
    <cellStyle name="Normal 10 2 38 3 2" xfId="1333"/>
    <cellStyle name="Normal 10 2 38 4" xfId="1334"/>
    <cellStyle name="Normal 10 2 38 4 2" xfId="1335"/>
    <cellStyle name="Normal 10 2 38 5" xfId="1336"/>
    <cellStyle name="Normal 10 2 39" xfId="1337"/>
    <cellStyle name="Normal 10 2 39 2" xfId="1338"/>
    <cellStyle name="Normal 10 2 39 2 2" xfId="1339"/>
    <cellStyle name="Normal 10 2 39 3" xfId="1340"/>
    <cellStyle name="Normal 10 2 39 3 2" xfId="1341"/>
    <cellStyle name="Normal 10 2 39 4" xfId="1342"/>
    <cellStyle name="Normal 10 2 39 4 2" xfId="1343"/>
    <cellStyle name="Normal 10 2 39 5" xfId="1344"/>
    <cellStyle name="Normal 10 2 4" xfId="1345"/>
    <cellStyle name="Normal 10 2 4 10" xfId="1346"/>
    <cellStyle name="Normal 10 2 4 10 2" xfId="1347"/>
    <cellStyle name="Normal 10 2 4 11" xfId="1348"/>
    <cellStyle name="Normal 10 2 4 2" xfId="1349"/>
    <cellStyle name="Normal 10 2 4 2 2" xfId="1350"/>
    <cellStyle name="Normal 10 2 4 3" xfId="1351"/>
    <cellStyle name="Normal 10 2 4 3 2" xfId="1352"/>
    <cellStyle name="Normal 10 2 4 4" xfId="1353"/>
    <cellStyle name="Normal 10 2 4 4 2" xfId="1354"/>
    <cellStyle name="Normal 10 2 4 5" xfId="1355"/>
    <cellStyle name="Normal 10 2 4 5 2" xfId="1356"/>
    <cellStyle name="Normal 10 2 4 6" xfId="1357"/>
    <cellStyle name="Normal 10 2 4 6 2" xfId="1358"/>
    <cellStyle name="Normal 10 2 4 7" xfId="1359"/>
    <cellStyle name="Normal 10 2 4 7 2" xfId="1360"/>
    <cellStyle name="Normal 10 2 4 8" xfId="1361"/>
    <cellStyle name="Normal 10 2 4 8 2" xfId="1362"/>
    <cellStyle name="Normal 10 2 4 9" xfId="1363"/>
    <cellStyle name="Normal 10 2 4 9 2" xfId="1364"/>
    <cellStyle name="Normal 10 2 40" xfId="1365"/>
    <cellStyle name="Normal 10 2 40 2" xfId="1366"/>
    <cellStyle name="Normal 10 2 40 2 2" xfId="1367"/>
    <cellStyle name="Normal 10 2 40 3" xfId="1368"/>
    <cellStyle name="Normal 10 2 40 3 2" xfId="1369"/>
    <cellStyle name="Normal 10 2 40 4" xfId="1370"/>
    <cellStyle name="Normal 10 2 40 4 2" xfId="1371"/>
    <cellStyle name="Normal 10 2 40 5" xfId="1372"/>
    <cellStyle name="Normal 10 2 41" xfId="1373"/>
    <cellStyle name="Normal 10 2 41 2" xfId="1374"/>
    <cellStyle name="Normal 10 2 41 2 2" xfId="1375"/>
    <cellStyle name="Normal 10 2 41 3" xfId="1376"/>
    <cellStyle name="Normal 10 2 41 3 2" xfId="1377"/>
    <cellStyle name="Normal 10 2 41 4" xfId="1378"/>
    <cellStyle name="Normal 10 2 41 4 2" xfId="1379"/>
    <cellStyle name="Normal 10 2 41 5" xfId="1380"/>
    <cellStyle name="Normal 10 2 42" xfId="1381"/>
    <cellStyle name="Normal 10 2 42 2" xfId="1382"/>
    <cellStyle name="Normal 10 2 42 2 2" xfId="1383"/>
    <cellStyle name="Normal 10 2 42 3" xfId="1384"/>
    <cellStyle name="Normal 10 2 42 3 2" xfId="1385"/>
    <cellStyle name="Normal 10 2 42 4" xfId="1386"/>
    <cellStyle name="Normal 10 2 42 4 2" xfId="1387"/>
    <cellStyle name="Normal 10 2 42 5" xfId="1388"/>
    <cellStyle name="Normal 10 2 43" xfId="1389"/>
    <cellStyle name="Normal 10 2 43 2" xfId="1390"/>
    <cellStyle name="Normal 10 2 43 2 2" xfId="1391"/>
    <cellStyle name="Normal 10 2 43 3" xfId="1392"/>
    <cellStyle name="Normal 10 2 43 3 2" xfId="1393"/>
    <cellStyle name="Normal 10 2 43 4" xfId="1394"/>
    <cellStyle name="Normal 10 2 43 4 2" xfId="1395"/>
    <cellStyle name="Normal 10 2 43 5" xfId="1396"/>
    <cellStyle name="Normal 10 2 44" xfId="1397"/>
    <cellStyle name="Normal 10 2 44 2" xfId="1398"/>
    <cellStyle name="Normal 10 2 44 2 2" xfId="1399"/>
    <cellStyle name="Normal 10 2 44 3" xfId="1400"/>
    <cellStyle name="Normal 10 2 44 3 2" xfId="1401"/>
    <cellStyle name="Normal 10 2 44 4" xfId="1402"/>
    <cellStyle name="Normal 10 2 44 4 2" xfId="1403"/>
    <cellStyle name="Normal 10 2 44 5" xfId="1404"/>
    <cellStyle name="Normal 10 2 45" xfId="1405"/>
    <cellStyle name="Normal 10 2 45 2" xfId="1406"/>
    <cellStyle name="Normal 10 2 45 2 2" xfId="1407"/>
    <cellStyle name="Normal 10 2 45 3" xfId="1408"/>
    <cellStyle name="Normal 10 2 45 3 2" xfId="1409"/>
    <cellStyle name="Normal 10 2 45 4" xfId="1410"/>
    <cellStyle name="Normal 10 2 45 4 2" xfId="1411"/>
    <cellStyle name="Normal 10 2 45 5" xfId="1412"/>
    <cellStyle name="Normal 10 2 46" xfId="1413"/>
    <cellStyle name="Normal 10 2 46 2" xfId="1414"/>
    <cellStyle name="Normal 10 2 46 2 2" xfId="1415"/>
    <cellStyle name="Normal 10 2 46 3" xfId="1416"/>
    <cellStyle name="Normal 10 2 46 3 2" xfId="1417"/>
    <cellStyle name="Normal 10 2 46 4" xfId="1418"/>
    <cellStyle name="Normal 10 2 46 4 2" xfId="1419"/>
    <cellStyle name="Normal 10 2 46 5" xfId="1420"/>
    <cellStyle name="Normal 10 2 47" xfId="1421"/>
    <cellStyle name="Normal 10 2 47 2" xfId="1422"/>
    <cellStyle name="Normal 10 2 47 2 2" xfId="1423"/>
    <cellStyle name="Normal 10 2 47 3" xfId="1424"/>
    <cellStyle name="Normal 10 2 47 3 2" xfId="1425"/>
    <cellStyle name="Normal 10 2 47 4" xfId="1426"/>
    <cellStyle name="Normal 10 2 47 4 2" xfId="1427"/>
    <cellStyle name="Normal 10 2 47 5" xfId="1428"/>
    <cellStyle name="Normal 10 2 48" xfId="1429"/>
    <cellStyle name="Normal 10 2 48 2" xfId="1430"/>
    <cellStyle name="Normal 10 2 48 2 2" xfId="1431"/>
    <cellStyle name="Normal 10 2 48 3" xfId="1432"/>
    <cellStyle name="Normal 10 2 48 3 2" xfId="1433"/>
    <cellStyle name="Normal 10 2 48 4" xfId="1434"/>
    <cellStyle name="Normal 10 2 48 4 2" xfId="1435"/>
    <cellStyle name="Normal 10 2 48 5" xfId="1436"/>
    <cellStyle name="Normal 10 2 49" xfId="1437"/>
    <cellStyle name="Normal 10 2 49 2" xfId="1438"/>
    <cellStyle name="Normal 10 2 49 2 2" xfId="1439"/>
    <cellStyle name="Normal 10 2 49 3" xfId="1440"/>
    <cellStyle name="Normal 10 2 49 3 2" xfId="1441"/>
    <cellStyle name="Normal 10 2 49 4" xfId="1442"/>
    <cellStyle name="Normal 10 2 49 4 2" xfId="1443"/>
    <cellStyle name="Normal 10 2 49 5" xfId="1444"/>
    <cellStyle name="Normal 10 2 5" xfId="1445"/>
    <cellStyle name="Normal 10 2 5 10" xfId="1446"/>
    <cellStyle name="Normal 10 2 5 10 2" xfId="1447"/>
    <cellStyle name="Normal 10 2 5 11" xfId="1448"/>
    <cellStyle name="Normal 10 2 5 2" xfId="1449"/>
    <cellStyle name="Normal 10 2 5 2 2" xfId="1450"/>
    <cellStyle name="Normal 10 2 5 3" xfId="1451"/>
    <cellStyle name="Normal 10 2 5 3 2" xfId="1452"/>
    <cellStyle name="Normal 10 2 5 4" xfId="1453"/>
    <cellStyle name="Normal 10 2 5 4 2" xfId="1454"/>
    <cellStyle name="Normal 10 2 5 5" xfId="1455"/>
    <cellStyle name="Normal 10 2 5 5 2" xfId="1456"/>
    <cellStyle name="Normal 10 2 5 6" xfId="1457"/>
    <cellStyle name="Normal 10 2 5 6 2" xfId="1458"/>
    <cellStyle name="Normal 10 2 5 7" xfId="1459"/>
    <cellStyle name="Normal 10 2 5 7 2" xfId="1460"/>
    <cellStyle name="Normal 10 2 5 8" xfId="1461"/>
    <cellStyle name="Normal 10 2 5 8 2" xfId="1462"/>
    <cellStyle name="Normal 10 2 5 9" xfId="1463"/>
    <cellStyle name="Normal 10 2 5 9 2" xfId="1464"/>
    <cellStyle name="Normal 10 2 50" xfId="1465"/>
    <cellStyle name="Normal 10 2 50 2" xfId="1466"/>
    <cellStyle name="Normal 10 2 51" xfId="1467"/>
    <cellStyle name="Normal 10 2 51 2" xfId="1468"/>
    <cellStyle name="Normal 10 2 52" xfId="1469"/>
    <cellStyle name="Normal 10 2 52 2" xfId="1470"/>
    <cellStyle name="Normal 10 2 53" xfId="1471"/>
    <cellStyle name="Normal 10 2 53 2" xfId="1472"/>
    <cellStyle name="Normal 10 2 54" xfId="1473"/>
    <cellStyle name="Normal 10 2 54 2" xfId="1474"/>
    <cellStyle name="Normal 10 2 55" xfId="1475"/>
    <cellStyle name="Normal 10 2 55 2" xfId="1476"/>
    <cellStyle name="Normal 10 2 56" xfId="1477"/>
    <cellStyle name="Normal 10 2 56 2" xfId="1478"/>
    <cellStyle name="Normal 10 2 57" xfId="1479"/>
    <cellStyle name="Normal 10 2 57 2" xfId="1480"/>
    <cellStyle name="Normal 10 2 58" xfId="1481"/>
    <cellStyle name="Normal 10 2 58 2" xfId="1482"/>
    <cellStyle name="Normal 10 2 59" xfId="1483"/>
    <cellStyle name="Normal 10 2 59 2" xfId="1484"/>
    <cellStyle name="Normal 10 2 6" xfId="1485"/>
    <cellStyle name="Normal 10 2 6 10" xfId="1486"/>
    <cellStyle name="Normal 10 2 6 10 2" xfId="1487"/>
    <cellStyle name="Normal 10 2 6 11" xfId="1488"/>
    <cellStyle name="Normal 10 2 6 2" xfId="1489"/>
    <cellStyle name="Normal 10 2 6 2 2" xfId="1490"/>
    <cellStyle name="Normal 10 2 6 3" xfId="1491"/>
    <cellStyle name="Normal 10 2 6 3 2" xfId="1492"/>
    <cellStyle name="Normal 10 2 6 4" xfId="1493"/>
    <cellStyle name="Normal 10 2 6 4 2" xfId="1494"/>
    <cellStyle name="Normal 10 2 6 5" xfId="1495"/>
    <cellStyle name="Normal 10 2 6 5 2" xfId="1496"/>
    <cellStyle name="Normal 10 2 6 6" xfId="1497"/>
    <cellStyle name="Normal 10 2 6 6 2" xfId="1498"/>
    <cellStyle name="Normal 10 2 6 7" xfId="1499"/>
    <cellStyle name="Normal 10 2 6 7 2" xfId="1500"/>
    <cellStyle name="Normal 10 2 6 8" xfId="1501"/>
    <cellStyle name="Normal 10 2 6 8 2" xfId="1502"/>
    <cellStyle name="Normal 10 2 6 9" xfId="1503"/>
    <cellStyle name="Normal 10 2 6 9 2" xfId="1504"/>
    <cellStyle name="Normal 10 2 60" xfId="1505"/>
    <cellStyle name="Normal 10 2 60 2" xfId="1506"/>
    <cellStyle name="Normal 10 2 61" xfId="1507"/>
    <cellStyle name="Normal 10 2 61 2" xfId="1508"/>
    <cellStyle name="Normal 10 2 62" xfId="1509"/>
    <cellStyle name="Normal 10 2 62 2" xfId="1510"/>
    <cellStyle name="Normal 10 2 63" xfId="1511"/>
    <cellStyle name="Normal 10 2 63 2" xfId="1512"/>
    <cellStyle name="Normal 10 2 64" xfId="1513"/>
    <cellStyle name="Normal 10 2 64 2" xfId="1514"/>
    <cellStyle name="Normal 10 2 65" xfId="1515"/>
    <cellStyle name="Normal 10 2 65 2" xfId="1516"/>
    <cellStyle name="Normal 10 2 66" xfId="1517"/>
    <cellStyle name="Normal 10 2 66 2" xfId="1518"/>
    <cellStyle name="Normal 10 2 67" xfId="1519"/>
    <cellStyle name="Normal 10 2 67 2" xfId="1520"/>
    <cellStyle name="Normal 10 2 68" xfId="1521"/>
    <cellStyle name="Normal 10 2 68 2" xfId="1522"/>
    <cellStyle name="Normal 10 2 69" xfId="1523"/>
    <cellStyle name="Normal 10 2 69 2" xfId="1524"/>
    <cellStyle name="Normal 10 2 7" xfId="1525"/>
    <cellStyle name="Normal 10 2 7 10" xfId="1526"/>
    <cellStyle name="Normal 10 2 7 10 2" xfId="1527"/>
    <cellStyle name="Normal 10 2 7 11" xfId="1528"/>
    <cellStyle name="Normal 10 2 7 2" xfId="1529"/>
    <cellStyle name="Normal 10 2 7 2 2" xfId="1530"/>
    <cellStyle name="Normal 10 2 7 3" xfId="1531"/>
    <cellStyle name="Normal 10 2 7 3 2" xfId="1532"/>
    <cellStyle name="Normal 10 2 7 4" xfId="1533"/>
    <cellStyle name="Normal 10 2 7 4 2" xfId="1534"/>
    <cellStyle name="Normal 10 2 7 5" xfId="1535"/>
    <cellStyle name="Normal 10 2 7 5 2" xfId="1536"/>
    <cellStyle name="Normal 10 2 7 6" xfId="1537"/>
    <cellStyle name="Normal 10 2 7 6 2" xfId="1538"/>
    <cellStyle name="Normal 10 2 7 7" xfId="1539"/>
    <cellStyle name="Normal 10 2 7 7 2" xfId="1540"/>
    <cellStyle name="Normal 10 2 7 8" xfId="1541"/>
    <cellStyle name="Normal 10 2 7 8 2" xfId="1542"/>
    <cellStyle name="Normal 10 2 7 9" xfId="1543"/>
    <cellStyle name="Normal 10 2 7 9 2" xfId="1544"/>
    <cellStyle name="Normal 10 2 70" xfId="1545"/>
    <cellStyle name="Normal 10 2 70 2" xfId="1546"/>
    <cellStyle name="Normal 10 2 71" xfId="1547"/>
    <cellStyle name="Normal 10 2 71 2" xfId="1548"/>
    <cellStyle name="Normal 10 2 72" xfId="1549"/>
    <cellStyle name="Normal 10 2 72 2" xfId="1550"/>
    <cellStyle name="Normal 10 2 73" xfId="1551"/>
    <cellStyle name="Normal 10 2 73 2" xfId="1552"/>
    <cellStyle name="Normal 10 2 74" xfId="1553"/>
    <cellStyle name="Normal 10 2 75" xfId="1554"/>
    <cellStyle name="Normal 10 2 76" xfId="1555"/>
    <cellStyle name="Normal 10 2 77" xfId="1556"/>
    <cellStyle name="Normal 10 2 8" xfId="1557"/>
    <cellStyle name="Normal 10 2 8 10" xfId="1558"/>
    <cellStyle name="Normal 10 2 8 10 2" xfId="1559"/>
    <cellStyle name="Normal 10 2 8 11" xfId="1560"/>
    <cellStyle name="Normal 10 2 8 2" xfId="1561"/>
    <cellStyle name="Normal 10 2 8 2 2" xfId="1562"/>
    <cellStyle name="Normal 10 2 8 3" xfId="1563"/>
    <cellStyle name="Normal 10 2 8 3 2" xfId="1564"/>
    <cellStyle name="Normal 10 2 8 4" xfId="1565"/>
    <cellStyle name="Normal 10 2 8 4 2" xfId="1566"/>
    <cellStyle name="Normal 10 2 8 5" xfId="1567"/>
    <cellStyle name="Normal 10 2 8 5 2" xfId="1568"/>
    <cellStyle name="Normal 10 2 8 6" xfId="1569"/>
    <cellStyle name="Normal 10 2 8 6 2" xfId="1570"/>
    <cellStyle name="Normal 10 2 8 7" xfId="1571"/>
    <cellStyle name="Normal 10 2 8 7 2" xfId="1572"/>
    <cellStyle name="Normal 10 2 8 8" xfId="1573"/>
    <cellStyle name="Normal 10 2 8 8 2" xfId="1574"/>
    <cellStyle name="Normal 10 2 8 9" xfId="1575"/>
    <cellStyle name="Normal 10 2 8 9 2" xfId="1576"/>
    <cellStyle name="Normal 10 2 9" xfId="1577"/>
    <cellStyle name="Normal 10 2 9 10" xfId="1578"/>
    <cellStyle name="Normal 10 2 9 10 2" xfId="1579"/>
    <cellStyle name="Normal 10 2 9 11" xfId="1580"/>
    <cellStyle name="Normal 10 2 9 2" xfId="1581"/>
    <cellStyle name="Normal 10 2 9 2 2" xfId="1582"/>
    <cellStyle name="Normal 10 2 9 3" xfId="1583"/>
    <cellStyle name="Normal 10 2 9 3 2" xfId="1584"/>
    <cellStyle name="Normal 10 2 9 4" xfId="1585"/>
    <cellStyle name="Normal 10 2 9 4 2" xfId="1586"/>
    <cellStyle name="Normal 10 2 9 5" xfId="1587"/>
    <cellStyle name="Normal 10 2 9 5 2" xfId="1588"/>
    <cellStyle name="Normal 10 2 9 6" xfId="1589"/>
    <cellStyle name="Normal 10 2 9 6 2" xfId="1590"/>
    <cellStyle name="Normal 10 2 9 7" xfId="1591"/>
    <cellStyle name="Normal 10 2 9 7 2" xfId="1592"/>
    <cellStyle name="Normal 10 2 9 8" xfId="1593"/>
    <cellStyle name="Normal 10 2 9 8 2" xfId="1594"/>
    <cellStyle name="Normal 10 2 9 9" xfId="1595"/>
    <cellStyle name="Normal 10 2 9 9 2" xfId="1596"/>
    <cellStyle name="Normal 10 20" xfId="1597"/>
    <cellStyle name="Normal 10 20 10" xfId="1598"/>
    <cellStyle name="Normal 10 20 10 2" xfId="1599"/>
    <cellStyle name="Normal 10 20 11" xfId="1600"/>
    <cellStyle name="Normal 10 20 2" xfId="1601"/>
    <cellStyle name="Normal 10 20 2 2" xfId="1602"/>
    <cellStyle name="Normal 10 20 3" xfId="1603"/>
    <cellStyle name="Normal 10 20 3 2" xfId="1604"/>
    <cellStyle name="Normal 10 20 4" xfId="1605"/>
    <cellStyle name="Normal 10 20 4 2" xfId="1606"/>
    <cellStyle name="Normal 10 20 5" xfId="1607"/>
    <cellStyle name="Normal 10 20 5 2" xfId="1608"/>
    <cellStyle name="Normal 10 20 6" xfId="1609"/>
    <cellStyle name="Normal 10 20 6 2" xfId="1610"/>
    <cellStyle name="Normal 10 20 7" xfId="1611"/>
    <cellStyle name="Normal 10 20 7 2" xfId="1612"/>
    <cellStyle name="Normal 10 20 8" xfId="1613"/>
    <cellStyle name="Normal 10 20 8 2" xfId="1614"/>
    <cellStyle name="Normal 10 20 9" xfId="1615"/>
    <cellStyle name="Normal 10 20 9 2" xfId="1616"/>
    <cellStyle name="Normal 10 21" xfId="1617"/>
    <cellStyle name="Normal 10 21 10" xfId="1618"/>
    <cellStyle name="Normal 10 21 10 2" xfId="1619"/>
    <cellStyle name="Normal 10 21 11" xfId="1620"/>
    <cellStyle name="Normal 10 21 2" xfId="1621"/>
    <cellStyle name="Normal 10 21 2 2" xfId="1622"/>
    <cellStyle name="Normal 10 21 3" xfId="1623"/>
    <cellStyle name="Normal 10 21 3 2" xfId="1624"/>
    <cellStyle name="Normal 10 21 4" xfId="1625"/>
    <cellStyle name="Normal 10 21 4 2" xfId="1626"/>
    <cellStyle name="Normal 10 21 5" xfId="1627"/>
    <cellStyle name="Normal 10 21 5 2" xfId="1628"/>
    <cellStyle name="Normal 10 21 6" xfId="1629"/>
    <cellStyle name="Normal 10 21 6 2" xfId="1630"/>
    <cellStyle name="Normal 10 21 7" xfId="1631"/>
    <cellStyle name="Normal 10 21 7 2" xfId="1632"/>
    <cellStyle name="Normal 10 21 8" xfId="1633"/>
    <cellStyle name="Normal 10 21 8 2" xfId="1634"/>
    <cellStyle name="Normal 10 21 9" xfId="1635"/>
    <cellStyle name="Normal 10 21 9 2" xfId="1636"/>
    <cellStyle name="Normal 10 22" xfId="1637"/>
    <cellStyle name="Normal 10 22 10" xfId="1638"/>
    <cellStyle name="Normal 10 22 10 2" xfId="1639"/>
    <cellStyle name="Normal 10 22 11" xfId="1640"/>
    <cellStyle name="Normal 10 22 2" xfId="1641"/>
    <cellStyle name="Normal 10 22 2 2" xfId="1642"/>
    <cellStyle name="Normal 10 22 3" xfId="1643"/>
    <cellStyle name="Normal 10 22 3 2" xfId="1644"/>
    <cellStyle name="Normal 10 22 4" xfId="1645"/>
    <cellStyle name="Normal 10 22 4 2" xfId="1646"/>
    <cellStyle name="Normal 10 22 5" xfId="1647"/>
    <cellStyle name="Normal 10 22 5 2" xfId="1648"/>
    <cellStyle name="Normal 10 22 6" xfId="1649"/>
    <cellStyle name="Normal 10 22 6 2" xfId="1650"/>
    <cellStyle name="Normal 10 22 7" xfId="1651"/>
    <cellStyle name="Normal 10 22 7 2" xfId="1652"/>
    <cellStyle name="Normal 10 22 8" xfId="1653"/>
    <cellStyle name="Normal 10 22 8 2" xfId="1654"/>
    <cellStyle name="Normal 10 22 9" xfId="1655"/>
    <cellStyle name="Normal 10 22 9 2" xfId="1656"/>
    <cellStyle name="Normal 10 23" xfId="1657"/>
    <cellStyle name="Normal 10 23 10" xfId="1658"/>
    <cellStyle name="Normal 10 23 10 2" xfId="1659"/>
    <cellStyle name="Normal 10 23 11" xfId="1660"/>
    <cellStyle name="Normal 10 23 2" xfId="1661"/>
    <cellStyle name="Normal 10 23 2 2" xfId="1662"/>
    <cellStyle name="Normal 10 23 3" xfId="1663"/>
    <cellStyle name="Normal 10 23 3 2" xfId="1664"/>
    <cellStyle name="Normal 10 23 4" xfId="1665"/>
    <cellStyle name="Normal 10 23 4 2" xfId="1666"/>
    <cellStyle name="Normal 10 23 5" xfId="1667"/>
    <cellStyle name="Normal 10 23 5 2" xfId="1668"/>
    <cellStyle name="Normal 10 23 6" xfId="1669"/>
    <cellStyle name="Normal 10 23 6 2" xfId="1670"/>
    <cellStyle name="Normal 10 23 7" xfId="1671"/>
    <cellStyle name="Normal 10 23 7 2" xfId="1672"/>
    <cellStyle name="Normal 10 23 8" xfId="1673"/>
    <cellStyle name="Normal 10 23 8 2" xfId="1674"/>
    <cellStyle name="Normal 10 23 9" xfId="1675"/>
    <cellStyle name="Normal 10 23 9 2" xfId="1676"/>
    <cellStyle name="Normal 10 24" xfId="1677"/>
    <cellStyle name="Normal 10 24 10" xfId="1678"/>
    <cellStyle name="Normal 10 24 10 2" xfId="1679"/>
    <cellStyle name="Normal 10 24 11" xfId="1680"/>
    <cellStyle name="Normal 10 24 2" xfId="1681"/>
    <cellStyle name="Normal 10 24 2 2" xfId="1682"/>
    <cellStyle name="Normal 10 24 3" xfId="1683"/>
    <cellStyle name="Normal 10 24 3 2" xfId="1684"/>
    <cellStyle name="Normal 10 24 4" xfId="1685"/>
    <cellStyle name="Normal 10 24 4 2" xfId="1686"/>
    <cellStyle name="Normal 10 24 5" xfId="1687"/>
    <cellStyle name="Normal 10 24 5 2" xfId="1688"/>
    <cellStyle name="Normal 10 24 6" xfId="1689"/>
    <cellStyle name="Normal 10 24 6 2" xfId="1690"/>
    <cellStyle name="Normal 10 24 7" xfId="1691"/>
    <cellStyle name="Normal 10 24 7 2" xfId="1692"/>
    <cellStyle name="Normal 10 24 8" xfId="1693"/>
    <cellStyle name="Normal 10 24 8 2" xfId="1694"/>
    <cellStyle name="Normal 10 24 9" xfId="1695"/>
    <cellStyle name="Normal 10 24 9 2" xfId="1696"/>
    <cellStyle name="Normal 10 25" xfId="1697"/>
    <cellStyle name="Normal 10 25 10" xfId="1698"/>
    <cellStyle name="Normal 10 25 10 2" xfId="1699"/>
    <cellStyle name="Normal 10 25 11" xfId="1700"/>
    <cellStyle name="Normal 10 25 2" xfId="1701"/>
    <cellStyle name="Normal 10 25 2 2" xfId="1702"/>
    <cellStyle name="Normal 10 25 3" xfId="1703"/>
    <cellStyle name="Normal 10 25 3 2" xfId="1704"/>
    <cellStyle name="Normal 10 25 4" xfId="1705"/>
    <cellStyle name="Normal 10 25 4 2" xfId="1706"/>
    <cellStyle name="Normal 10 25 5" xfId="1707"/>
    <cellStyle name="Normal 10 25 5 2" xfId="1708"/>
    <cellStyle name="Normal 10 25 6" xfId="1709"/>
    <cellStyle name="Normal 10 25 6 2" xfId="1710"/>
    <cellStyle name="Normal 10 25 7" xfId="1711"/>
    <cellStyle name="Normal 10 25 7 2" xfId="1712"/>
    <cellStyle name="Normal 10 25 8" xfId="1713"/>
    <cellStyle name="Normal 10 25 8 2" xfId="1714"/>
    <cellStyle name="Normal 10 25 9" xfId="1715"/>
    <cellStyle name="Normal 10 25 9 2" xfId="1716"/>
    <cellStyle name="Normal 10 26" xfId="1717"/>
    <cellStyle name="Normal 10 26 10" xfId="1718"/>
    <cellStyle name="Normal 10 26 10 2" xfId="1719"/>
    <cellStyle name="Normal 10 26 11" xfId="1720"/>
    <cellStyle name="Normal 10 26 2" xfId="1721"/>
    <cellStyle name="Normal 10 26 2 2" xfId="1722"/>
    <cellStyle name="Normal 10 26 3" xfId="1723"/>
    <cellStyle name="Normal 10 26 3 2" xfId="1724"/>
    <cellStyle name="Normal 10 26 4" xfId="1725"/>
    <cellStyle name="Normal 10 26 4 2" xfId="1726"/>
    <cellStyle name="Normal 10 26 5" xfId="1727"/>
    <cellStyle name="Normal 10 26 5 2" xfId="1728"/>
    <cellStyle name="Normal 10 26 6" xfId="1729"/>
    <cellStyle name="Normal 10 26 6 2" xfId="1730"/>
    <cellStyle name="Normal 10 26 7" xfId="1731"/>
    <cellStyle name="Normal 10 26 7 2" xfId="1732"/>
    <cellStyle name="Normal 10 26 8" xfId="1733"/>
    <cellStyle name="Normal 10 26 8 2" xfId="1734"/>
    <cellStyle name="Normal 10 26 9" xfId="1735"/>
    <cellStyle name="Normal 10 26 9 2" xfId="1736"/>
    <cellStyle name="Normal 10 27" xfId="1737"/>
    <cellStyle name="Normal 10 27 10" xfId="1738"/>
    <cellStyle name="Normal 10 27 10 2" xfId="1739"/>
    <cellStyle name="Normal 10 27 11" xfId="1740"/>
    <cellStyle name="Normal 10 27 2" xfId="1741"/>
    <cellStyle name="Normal 10 27 2 2" xfId="1742"/>
    <cellStyle name="Normal 10 27 3" xfId="1743"/>
    <cellStyle name="Normal 10 27 3 2" xfId="1744"/>
    <cellStyle name="Normal 10 27 4" xfId="1745"/>
    <cellStyle name="Normal 10 27 4 2" xfId="1746"/>
    <cellStyle name="Normal 10 27 5" xfId="1747"/>
    <cellStyle name="Normal 10 27 5 2" xfId="1748"/>
    <cellStyle name="Normal 10 27 6" xfId="1749"/>
    <cellStyle name="Normal 10 27 6 2" xfId="1750"/>
    <cellStyle name="Normal 10 27 7" xfId="1751"/>
    <cellStyle name="Normal 10 27 7 2" xfId="1752"/>
    <cellStyle name="Normal 10 27 8" xfId="1753"/>
    <cellStyle name="Normal 10 27 8 2" xfId="1754"/>
    <cellStyle name="Normal 10 27 9" xfId="1755"/>
    <cellStyle name="Normal 10 27 9 2" xfId="1756"/>
    <cellStyle name="Normal 10 28" xfId="1757"/>
    <cellStyle name="Normal 10 28 10" xfId="1758"/>
    <cellStyle name="Normal 10 28 10 2" xfId="1759"/>
    <cellStyle name="Normal 10 28 11" xfId="1760"/>
    <cellStyle name="Normal 10 28 2" xfId="1761"/>
    <cellStyle name="Normal 10 28 2 2" xfId="1762"/>
    <cellStyle name="Normal 10 28 3" xfId="1763"/>
    <cellStyle name="Normal 10 28 3 2" xfId="1764"/>
    <cellStyle name="Normal 10 28 4" xfId="1765"/>
    <cellStyle name="Normal 10 28 4 2" xfId="1766"/>
    <cellStyle name="Normal 10 28 5" xfId="1767"/>
    <cellStyle name="Normal 10 28 5 2" xfId="1768"/>
    <cellStyle name="Normal 10 28 6" xfId="1769"/>
    <cellStyle name="Normal 10 28 6 2" xfId="1770"/>
    <cellStyle name="Normal 10 28 7" xfId="1771"/>
    <cellStyle name="Normal 10 28 7 2" xfId="1772"/>
    <cellStyle name="Normal 10 28 8" xfId="1773"/>
    <cellStyle name="Normal 10 28 8 2" xfId="1774"/>
    <cellStyle name="Normal 10 28 9" xfId="1775"/>
    <cellStyle name="Normal 10 28 9 2" xfId="1776"/>
    <cellStyle name="Normal 10 29" xfId="1777"/>
    <cellStyle name="Normal 10 29 10" xfId="1778"/>
    <cellStyle name="Normal 10 29 10 2" xfId="1779"/>
    <cellStyle name="Normal 10 29 11" xfId="1780"/>
    <cellStyle name="Normal 10 29 2" xfId="1781"/>
    <cellStyle name="Normal 10 29 2 2" xfId="1782"/>
    <cellStyle name="Normal 10 29 3" xfId="1783"/>
    <cellStyle name="Normal 10 29 3 2" xfId="1784"/>
    <cellStyle name="Normal 10 29 4" xfId="1785"/>
    <cellStyle name="Normal 10 29 4 2" xfId="1786"/>
    <cellStyle name="Normal 10 29 5" xfId="1787"/>
    <cellStyle name="Normal 10 29 5 2" xfId="1788"/>
    <cellStyle name="Normal 10 29 6" xfId="1789"/>
    <cellStyle name="Normal 10 29 6 2" xfId="1790"/>
    <cellStyle name="Normal 10 29 7" xfId="1791"/>
    <cellStyle name="Normal 10 29 7 2" xfId="1792"/>
    <cellStyle name="Normal 10 29 8" xfId="1793"/>
    <cellStyle name="Normal 10 29 8 2" xfId="1794"/>
    <cellStyle name="Normal 10 29 9" xfId="1795"/>
    <cellStyle name="Normal 10 29 9 2" xfId="1796"/>
    <cellStyle name="Normal 10 3" xfId="1797"/>
    <cellStyle name="Normal 10 3 10" xfId="1798"/>
    <cellStyle name="Normal 10 3 10 2" xfId="1799"/>
    <cellStyle name="Normal 10 3 11" xfId="1800"/>
    <cellStyle name="Normal 10 3 2" xfId="1801"/>
    <cellStyle name="Normal 10 3 2 2" xfId="1802"/>
    <cellStyle name="Normal 10 3 3" xfId="1803"/>
    <cellStyle name="Normal 10 3 3 2" xfId="1804"/>
    <cellStyle name="Normal 10 3 4" xfId="1805"/>
    <cellStyle name="Normal 10 3 4 2" xfId="1806"/>
    <cellStyle name="Normal 10 3 5" xfId="1807"/>
    <cellStyle name="Normal 10 3 5 2" xfId="1808"/>
    <cellStyle name="Normal 10 3 6" xfId="1809"/>
    <cellStyle name="Normal 10 3 6 2" xfId="1810"/>
    <cellStyle name="Normal 10 3 7" xfId="1811"/>
    <cellStyle name="Normal 10 3 7 2" xfId="1812"/>
    <cellStyle name="Normal 10 3 8" xfId="1813"/>
    <cellStyle name="Normal 10 3 8 2" xfId="1814"/>
    <cellStyle name="Normal 10 3 9" xfId="1815"/>
    <cellStyle name="Normal 10 3 9 2" xfId="1816"/>
    <cellStyle name="Normal 10 30" xfId="1817"/>
    <cellStyle name="Normal 10 30 10" xfId="1818"/>
    <cellStyle name="Normal 10 30 10 2" xfId="1819"/>
    <cellStyle name="Normal 10 30 11" xfId="1820"/>
    <cellStyle name="Normal 10 30 2" xfId="1821"/>
    <cellStyle name="Normal 10 30 2 2" xfId="1822"/>
    <cellStyle name="Normal 10 30 3" xfId="1823"/>
    <cellStyle name="Normal 10 30 3 2" xfId="1824"/>
    <cellStyle name="Normal 10 30 4" xfId="1825"/>
    <cellStyle name="Normal 10 30 4 2" xfId="1826"/>
    <cellStyle name="Normal 10 30 5" xfId="1827"/>
    <cellStyle name="Normal 10 30 5 2" xfId="1828"/>
    <cellStyle name="Normal 10 30 6" xfId="1829"/>
    <cellStyle name="Normal 10 30 6 2" xfId="1830"/>
    <cellStyle name="Normal 10 30 7" xfId="1831"/>
    <cellStyle name="Normal 10 30 7 2" xfId="1832"/>
    <cellStyle name="Normal 10 30 8" xfId="1833"/>
    <cellStyle name="Normal 10 30 8 2" xfId="1834"/>
    <cellStyle name="Normal 10 30 9" xfId="1835"/>
    <cellStyle name="Normal 10 30 9 2" xfId="1836"/>
    <cellStyle name="Normal 10 31" xfId="1837"/>
    <cellStyle name="Normal 10 31 10" xfId="1838"/>
    <cellStyle name="Normal 10 31 10 2" xfId="1839"/>
    <cellStyle name="Normal 10 31 11" xfId="1840"/>
    <cellStyle name="Normal 10 31 2" xfId="1841"/>
    <cellStyle name="Normal 10 31 2 2" xfId="1842"/>
    <cellStyle name="Normal 10 31 3" xfId="1843"/>
    <cellStyle name="Normal 10 31 3 2" xfId="1844"/>
    <cellStyle name="Normal 10 31 4" xfId="1845"/>
    <cellStyle name="Normal 10 31 4 2" xfId="1846"/>
    <cellStyle name="Normal 10 31 5" xfId="1847"/>
    <cellStyle name="Normal 10 31 5 2" xfId="1848"/>
    <cellStyle name="Normal 10 31 6" xfId="1849"/>
    <cellStyle name="Normal 10 31 6 2" xfId="1850"/>
    <cellStyle name="Normal 10 31 7" xfId="1851"/>
    <cellStyle name="Normal 10 31 7 2" xfId="1852"/>
    <cellStyle name="Normal 10 31 8" xfId="1853"/>
    <cellStyle name="Normal 10 31 8 2" xfId="1854"/>
    <cellStyle name="Normal 10 31 9" xfId="1855"/>
    <cellStyle name="Normal 10 31 9 2" xfId="1856"/>
    <cellStyle name="Normal 10 32" xfId="1857"/>
    <cellStyle name="Normal 10 32 2" xfId="1858"/>
    <cellStyle name="Normal 10 32 2 2" xfId="1859"/>
    <cellStyle name="Normal 10 32 3" xfId="1860"/>
    <cellStyle name="Normal 10 32 3 2" xfId="1861"/>
    <cellStyle name="Normal 10 32 4" xfId="1862"/>
    <cellStyle name="Normal 10 32 4 2" xfId="1863"/>
    <cellStyle name="Normal 10 32 5" xfId="1864"/>
    <cellStyle name="Normal 10 33" xfId="1865"/>
    <cellStyle name="Normal 10 33 2" xfId="1866"/>
    <cellStyle name="Normal 10 33 2 2" xfId="1867"/>
    <cellStyle name="Normal 10 33 3" xfId="1868"/>
    <cellStyle name="Normal 10 33 3 2" xfId="1869"/>
    <cellStyle name="Normal 10 33 4" xfId="1870"/>
    <cellStyle name="Normal 10 33 4 2" xfId="1871"/>
    <cellStyle name="Normal 10 33 5" xfId="1872"/>
    <cellStyle name="Normal 10 34" xfId="1873"/>
    <cellStyle name="Normal 10 34 2" xfId="1874"/>
    <cellStyle name="Normal 10 34 2 2" xfId="1875"/>
    <cellStyle name="Normal 10 34 3" xfId="1876"/>
    <cellStyle name="Normal 10 34 3 2" xfId="1877"/>
    <cellStyle name="Normal 10 34 4" xfId="1878"/>
    <cellStyle name="Normal 10 34 4 2" xfId="1879"/>
    <cellStyle name="Normal 10 34 5" xfId="1880"/>
    <cellStyle name="Normal 10 35" xfId="1881"/>
    <cellStyle name="Normal 10 35 2" xfId="1882"/>
    <cellStyle name="Normal 10 35 2 2" xfId="1883"/>
    <cellStyle name="Normal 10 35 3" xfId="1884"/>
    <cellStyle name="Normal 10 35 3 2" xfId="1885"/>
    <cellStyle name="Normal 10 35 4" xfId="1886"/>
    <cellStyle name="Normal 10 35 4 2" xfId="1887"/>
    <cellStyle name="Normal 10 35 5" xfId="1888"/>
    <cellStyle name="Normal 10 36" xfId="1889"/>
    <cellStyle name="Normal 10 36 2" xfId="1890"/>
    <cellStyle name="Normal 10 36 2 2" xfId="1891"/>
    <cellStyle name="Normal 10 36 3" xfId="1892"/>
    <cellStyle name="Normal 10 36 3 2" xfId="1893"/>
    <cellStyle name="Normal 10 36 4" xfId="1894"/>
    <cellStyle name="Normal 10 36 4 2" xfId="1895"/>
    <cellStyle name="Normal 10 36 5" xfId="1896"/>
    <cellStyle name="Normal 10 37" xfId="1897"/>
    <cellStyle name="Normal 10 37 2" xfId="1898"/>
    <cellStyle name="Normal 10 37 2 2" xfId="1899"/>
    <cellStyle name="Normal 10 37 3" xfId="1900"/>
    <cellStyle name="Normal 10 37 3 2" xfId="1901"/>
    <cellStyle name="Normal 10 37 4" xfId="1902"/>
    <cellStyle name="Normal 10 37 4 2" xfId="1903"/>
    <cellStyle name="Normal 10 37 5" xfId="1904"/>
    <cellStyle name="Normal 10 38" xfId="1905"/>
    <cellStyle name="Normal 10 38 2" xfId="1906"/>
    <cellStyle name="Normal 10 38 2 2" xfId="1907"/>
    <cellStyle name="Normal 10 38 3" xfId="1908"/>
    <cellStyle name="Normal 10 38 3 2" xfId="1909"/>
    <cellStyle name="Normal 10 38 4" xfId="1910"/>
    <cellStyle name="Normal 10 38 4 2" xfId="1911"/>
    <cellStyle name="Normal 10 38 5" xfId="1912"/>
    <cellStyle name="Normal 10 39" xfId="1913"/>
    <cellStyle name="Normal 10 39 2" xfId="1914"/>
    <cellStyle name="Normal 10 39 2 2" xfId="1915"/>
    <cellStyle name="Normal 10 39 3" xfId="1916"/>
    <cellStyle name="Normal 10 39 3 2" xfId="1917"/>
    <cellStyle name="Normal 10 39 4" xfId="1918"/>
    <cellStyle name="Normal 10 39 4 2" xfId="1919"/>
    <cellStyle name="Normal 10 39 5" xfId="1920"/>
    <cellStyle name="Normal 10 4" xfId="1921"/>
    <cellStyle name="Normal 10 4 10" xfId="1922"/>
    <cellStyle name="Normal 10 4 10 2" xfId="1923"/>
    <cellStyle name="Normal 10 4 11" xfId="1924"/>
    <cellStyle name="Normal 10 4 2" xfId="1925"/>
    <cellStyle name="Normal 10 4 2 2" xfId="1926"/>
    <cellStyle name="Normal 10 4 3" xfId="1927"/>
    <cellStyle name="Normal 10 4 3 2" xfId="1928"/>
    <cellStyle name="Normal 10 4 4" xfId="1929"/>
    <cellStyle name="Normal 10 4 4 2" xfId="1930"/>
    <cellStyle name="Normal 10 4 5" xfId="1931"/>
    <cellStyle name="Normal 10 4 5 2" xfId="1932"/>
    <cellStyle name="Normal 10 4 6" xfId="1933"/>
    <cellStyle name="Normal 10 4 6 2" xfId="1934"/>
    <cellStyle name="Normal 10 4 7" xfId="1935"/>
    <cellStyle name="Normal 10 4 7 2" xfId="1936"/>
    <cellStyle name="Normal 10 4 8" xfId="1937"/>
    <cellStyle name="Normal 10 4 8 2" xfId="1938"/>
    <cellStyle name="Normal 10 4 9" xfId="1939"/>
    <cellStyle name="Normal 10 4 9 2" xfId="1940"/>
    <cellStyle name="Normal 10 40" xfId="1941"/>
    <cellStyle name="Normal 10 40 2" xfId="1942"/>
    <cellStyle name="Normal 10 40 2 2" xfId="1943"/>
    <cellStyle name="Normal 10 40 3" xfId="1944"/>
    <cellStyle name="Normal 10 40 3 2" xfId="1945"/>
    <cellStyle name="Normal 10 40 4" xfId="1946"/>
    <cellStyle name="Normal 10 40 4 2" xfId="1947"/>
    <cellStyle name="Normal 10 40 5" xfId="1948"/>
    <cellStyle name="Normal 10 41" xfId="1949"/>
    <cellStyle name="Normal 10 41 2" xfId="1950"/>
    <cellStyle name="Normal 10 41 2 2" xfId="1951"/>
    <cellStyle name="Normal 10 41 3" xfId="1952"/>
    <cellStyle name="Normal 10 41 3 2" xfId="1953"/>
    <cellStyle name="Normal 10 41 4" xfId="1954"/>
    <cellStyle name="Normal 10 41 4 2" xfId="1955"/>
    <cellStyle name="Normal 10 41 5" xfId="1956"/>
    <cellStyle name="Normal 10 42" xfId="1957"/>
    <cellStyle name="Normal 10 42 2" xfId="1958"/>
    <cellStyle name="Normal 10 42 2 2" xfId="1959"/>
    <cellStyle name="Normal 10 42 3" xfId="1960"/>
    <cellStyle name="Normal 10 42 3 2" xfId="1961"/>
    <cellStyle name="Normal 10 42 4" xfId="1962"/>
    <cellStyle name="Normal 10 42 4 2" xfId="1963"/>
    <cellStyle name="Normal 10 42 5" xfId="1964"/>
    <cellStyle name="Normal 10 43" xfId="1965"/>
    <cellStyle name="Normal 10 43 2" xfId="1966"/>
    <cellStyle name="Normal 10 43 2 2" xfId="1967"/>
    <cellStyle name="Normal 10 43 3" xfId="1968"/>
    <cellStyle name="Normal 10 43 3 2" xfId="1969"/>
    <cellStyle name="Normal 10 43 4" xfId="1970"/>
    <cellStyle name="Normal 10 43 4 2" xfId="1971"/>
    <cellStyle name="Normal 10 43 5" xfId="1972"/>
    <cellStyle name="Normal 10 44" xfId="1973"/>
    <cellStyle name="Normal 10 44 2" xfId="1974"/>
    <cellStyle name="Normal 10 44 2 2" xfId="1975"/>
    <cellStyle name="Normal 10 44 3" xfId="1976"/>
    <cellStyle name="Normal 10 44 3 2" xfId="1977"/>
    <cellStyle name="Normal 10 44 4" xfId="1978"/>
    <cellStyle name="Normal 10 44 4 2" xfId="1979"/>
    <cellStyle name="Normal 10 44 5" xfId="1980"/>
    <cellStyle name="Normal 10 45" xfId="1981"/>
    <cellStyle name="Normal 10 45 2" xfId="1982"/>
    <cellStyle name="Normal 10 45 2 2" xfId="1983"/>
    <cellStyle name="Normal 10 45 3" xfId="1984"/>
    <cellStyle name="Normal 10 45 3 2" xfId="1985"/>
    <cellStyle name="Normal 10 45 4" xfId="1986"/>
    <cellStyle name="Normal 10 45 4 2" xfId="1987"/>
    <cellStyle name="Normal 10 45 5" xfId="1988"/>
    <cellStyle name="Normal 10 46" xfId="1989"/>
    <cellStyle name="Normal 10 46 2" xfId="1990"/>
    <cellStyle name="Normal 10 46 2 2" xfId="1991"/>
    <cellStyle name="Normal 10 46 3" xfId="1992"/>
    <cellStyle name="Normal 10 46 3 2" xfId="1993"/>
    <cellStyle name="Normal 10 46 4" xfId="1994"/>
    <cellStyle name="Normal 10 46 4 2" xfId="1995"/>
    <cellStyle name="Normal 10 46 5" xfId="1996"/>
    <cellStyle name="Normal 10 47" xfId="1997"/>
    <cellStyle name="Normal 10 47 2" xfId="1998"/>
    <cellStyle name="Normal 10 47 2 2" xfId="1999"/>
    <cellStyle name="Normal 10 47 3" xfId="2000"/>
    <cellStyle name="Normal 10 47 3 2" xfId="2001"/>
    <cellStyle name="Normal 10 47 4" xfId="2002"/>
    <cellStyle name="Normal 10 47 4 2" xfId="2003"/>
    <cellStyle name="Normal 10 47 5" xfId="2004"/>
    <cellStyle name="Normal 10 48" xfId="2005"/>
    <cellStyle name="Normal 10 48 2" xfId="2006"/>
    <cellStyle name="Normal 10 48 2 2" xfId="2007"/>
    <cellStyle name="Normal 10 48 3" xfId="2008"/>
    <cellStyle name="Normal 10 48 3 2" xfId="2009"/>
    <cellStyle name="Normal 10 48 4" xfId="2010"/>
    <cellStyle name="Normal 10 48 4 2" xfId="2011"/>
    <cellStyle name="Normal 10 48 5" xfId="2012"/>
    <cellStyle name="Normal 10 49" xfId="2013"/>
    <cellStyle name="Normal 10 49 2" xfId="2014"/>
    <cellStyle name="Normal 10 49 2 2" xfId="2015"/>
    <cellStyle name="Normal 10 49 3" xfId="2016"/>
    <cellStyle name="Normal 10 49 3 2" xfId="2017"/>
    <cellStyle name="Normal 10 49 4" xfId="2018"/>
    <cellStyle name="Normal 10 49 4 2" xfId="2019"/>
    <cellStyle name="Normal 10 49 5" xfId="2020"/>
    <cellStyle name="Normal 10 5" xfId="2021"/>
    <cellStyle name="Normal 10 5 10" xfId="2022"/>
    <cellStyle name="Normal 10 5 10 2" xfId="2023"/>
    <cellStyle name="Normal 10 5 11" xfId="2024"/>
    <cellStyle name="Normal 10 5 2" xfId="2025"/>
    <cellStyle name="Normal 10 5 2 2" xfId="2026"/>
    <cellStyle name="Normal 10 5 3" xfId="2027"/>
    <cellStyle name="Normal 10 5 3 2" xfId="2028"/>
    <cellStyle name="Normal 10 5 4" xfId="2029"/>
    <cellStyle name="Normal 10 5 4 2" xfId="2030"/>
    <cellStyle name="Normal 10 5 5" xfId="2031"/>
    <cellStyle name="Normal 10 5 5 2" xfId="2032"/>
    <cellStyle name="Normal 10 5 6" xfId="2033"/>
    <cellStyle name="Normal 10 5 6 2" xfId="2034"/>
    <cellStyle name="Normal 10 5 7" xfId="2035"/>
    <cellStyle name="Normal 10 5 7 2" xfId="2036"/>
    <cellStyle name="Normal 10 5 8" xfId="2037"/>
    <cellStyle name="Normal 10 5 8 2" xfId="2038"/>
    <cellStyle name="Normal 10 5 9" xfId="2039"/>
    <cellStyle name="Normal 10 5 9 2" xfId="2040"/>
    <cellStyle name="Normal 10 50" xfId="2041"/>
    <cellStyle name="Normal 10 50 2" xfId="2042"/>
    <cellStyle name="Normal 10 50 2 2" xfId="2043"/>
    <cellStyle name="Normal 10 50 3" xfId="2044"/>
    <cellStyle name="Normal 10 50 3 2" xfId="2045"/>
    <cellStyle name="Normal 10 50 4" xfId="2046"/>
    <cellStyle name="Normal 10 50 4 2" xfId="2047"/>
    <cellStyle name="Normal 10 50 5" xfId="2048"/>
    <cellStyle name="Normal 10 51" xfId="2049"/>
    <cellStyle name="Normal 10 51 2" xfId="2050"/>
    <cellStyle name="Normal 10 52" xfId="2051"/>
    <cellStyle name="Normal 10 52 2" xfId="2052"/>
    <cellStyle name="Normal 10 53" xfId="2053"/>
    <cellStyle name="Normal 10 53 2" xfId="2054"/>
    <cellStyle name="Normal 10 54" xfId="2055"/>
    <cellStyle name="Normal 10 54 2" xfId="2056"/>
    <cellStyle name="Normal 10 55" xfId="2057"/>
    <cellStyle name="Normal 10 55 2" xfId="2058"/>
    <cellStyle name="Normal 10 56" xfId="2059"/>
    <cellStyle name="Normal 10 56 2" xfId="2060"/>
    <cellStyle name="Normal 10 57" xfId="2061"/>
    <cellStyle name="Normal 10 57 2" xfId="2062"/>
    <cellStyle name="Normal 10 58" xfId="2063"/>
    <cellStyle name="Normal 10 58 2" xfId="2064"/>
    <cellStyle name="Normal 10 59" xfId="2065"/>
    <cellStyle name="Normal 10 59 2" xfId="2066"/>
    <cellStyle name="Normal 10 6" xfId="2067"/>
    <cellStyle name="Normal 10 6 10" xfId="2068"/>
    <cellStyle name="Normal 10 6 10 2" xfId="2069"/>
    <cellStyle name="Normal 10 6 11" xfId="2070"/>
    <cellStyle name="Normal 10 6 2" xfId="2071"/>
    <cellStyle name="Normal 10 6 2 2" xfId="2072"/>
    <cellStyle name="Normal 10 6 3" xfId="2073"/>
    <cellStyle name="Normal 10 6 3 2" xfId="2074"/>
    <cellStyle name="Normal 10 6 4" xfId="2075"/>
    <cellStyle name="Normal 10 6 4 2" xfId="2076"/>
    <cellStyle name="Normal 10 6 5" xfId="2077"/>
    <cellStyle name="Normal 10 6 5 2" xfId="2078"/>
    <cellStyle name="Normal 10 6 6" xfId="2079"/>
    <cellStyle name="Normal 10 6 6 2" xfId="2080"/>
    <cellStyle name="Normal 10 6 7" xfId="2081"/>
    <cellStyle name="Normal 10 6 7 2" xfId="2082"/>
    <cellStyle name="Normal 10 6 8" xfId="2083"/>
    <cellStyle name="Normal 10 6 8 2" xfId="2084"/>
    <cellStyle name="Normal 10 6 9" xfId="2085"/>
    <cellStyle name="Normal 10 6 9 2" xfId="2086"/>
    <cellStyle name="Normal 10 60" xfId="2087"/>
    <cellStyle name="Normal 10 60 2" xfId="2088"/>
    <cellStyle name="Normal 10 61" xfId="2089"/>
    <cellStyle name="Normal 10 61 2" xfId="2090"/>
    <cellStyle name="Normal 10 62" xfId="2091"/>
    <cellStyle name="Normal 10 62 2" xfId="2092"/>
    <cellStyle name="Normal 10 63" xfId="2093"/>
    <cellStyle name="Normal 10 63 2" xfId="2094"/>
    <cellStyle name="Normal 10 64" xfId="2095"/>
    <cellStyle name="Normal 10 64 2" xfId="2096"/>
    <cellStyle name="Normal 10 65" xfId="2097"/>
    <cellStyle name="Normal 10 65 2" xfId="2098"/>
    <cellStyle name="Normal 10 66" xfId="2099"/>
    <cellStyle name="Normal 10 66 2" xfId="2100"/>
    <cellStyle name="Normal 10 67" xfId="2101"/>
    <cellStyle name="Normal 10 67 2" xfId="2102"/>
    <cellStyle name="Normal 10 68" xfId="2103"/>
    <cellStyle name="Normal 10 68 2" xfId="2104"/>
    <cellStyle name="Normal 10 69" xfId="2105"/>
    <cellStyle name="Normal 10 69 2" xfId="2106"/>
    <cellStyle name="Normal 10 7" xfId="2107"/>
    <cellStyle name="Normal 10 7 10" xfId="2108"/>
    <cellStyle name="Normal 10 7 10 2" xfId="2109"/>
    <cellStyle name="Normal 10 7 11" xfId="2110"/>
    <cellStyle name="Normal 10 7 2" xfId="2111"/>
    <cellStyle name="Normal 10 7 2 2" xfId="2112"/>
    <cellStyle name="Normal 10 7 3" xfId="2113"/>
    <cellStyle name="Normal 10 7 3 2" xfId="2114"/>
    <cellStyle name="Normal 10 7 4" xfId="2115"/>
    <cellStyle name="Normal 10 7 4 2" xfId="2116"/>
    <cellStyle name="Normal 10 7 5" xfId="2117"/>
    <cellStyle name="Normal 10 7 5 2" xfId="2118"/>
    <cellStyle name="Normal 10 7 6" xfId="2119"/>
    <cellStyle name="Normal 10 7 6 2" xfId="2120"/>
    <cellStyle name="Normal 10 7 7" xfId="2121"/>
    <cellStyle name="Normal 10 7 7 2" xfId="2122"/>
    <cellStyle name="Normal 10 7 8" xfId="2123"/>
    <cellStyle name="Normal 10 7 8 2" xfId="2124"/>
    <cellStyle name="Normal 10 7 9" xfId="2125"/>
    <cellStyle name="Normal 10 7 9 2" xfId="2126"/>
    <cellStyle name="Normal 10 70" xfId="2127"/>
    <cellStyle name="Normal 10 70 2" xfId="2128"/>
    <cellStyle name="Normal 10 71" xfId="2129"/>
    <cellStyle name="Normal 10 71 2" xfId="2130"/>
    <cellStyle name="Normal 10 72" xfId="2131"/>
    <cellStyle name="Normal 10 72 2" xfId="2132"/>
    <cellStyle name="Normal 10 73" xfId="2133"/>
    <cellStyle name="Normal 10 73 2" xfId="2134"/>
    <cellStyle name="Normal 10 74" xfId="2135"/>
    <cellStyle name="Normal 10 74 2" xfId="2136"/>
    <cellStyle name="Normal 10 75" xfId="2137"/>
    <cellStyle name="Normal 10 76" xfId="2138"/>
    <cellStyle name="Normal 10 77" xfId="2139"/>
    <cellStyle name="Normal 10 78" xfId="2140"/>
    <cellStyle name="Normal 10 8" xfId="2141"/>
    <cellStyle name="Normal 10 8 10" xfId="2142"/>
    <cellStyle name="Normal 10 8 10 2" xfId="2143"/>
    <cellStyle name="Normal 10 8 11" xfId="2144"/>
    <cellStyle name="Normal 10 8 2" xfId="2145"/>
    <cellStyle name="Normal 10 8 2 2" xfId="2146"/>
    <cellStyle name="Normal 10 8 3" xfId="2147"/>
    <cellStyle name="Normal 10 8 3 2" xfId="2148"/>
    <cellStyle name="Normal 10 8 4" xfId="2149"/>
    <cellStyle name="Normal 10 8 4 2" xfId="2150"/>
    <cellStyle name="Normal 10 8 5" xfId="2151"/>
    <cellStyle name="Normal 10 8 5 2" xfId="2152"/>
    <cellStyle name="Normal 10 8 6" xfId="2153"/>
    <cellStyle name="Normal 10 8 6 2" xfId="2154"/>
    <cellStyle name="Normal 10 8 7" xfId="2155"/>
    <cellStyle name="Normal 10 8 7 2" xfId="2156"/>
    <cellStyle name="Normal 10 8 8" xfId="2157"/>
    <cellStyle name="Normal 10 8 8 2" xfId="2158"/>
    <cellStyle name="Normal 10 8 9" xfId="2159"/>
    <cellStyle name="Normal 10 8 9 2" xfId="2160"/>
    <cellStyle name="Normal 10 9" xfId="2161"/>
    <cellStyle name="Normal 10 9 10" xfId="2162"/>
    <cellStyle name="Normal 10 9 10 2" xfId="2163"/>
    <cellStyle name="Normal 10 9 11" xfId="2164"/>
    <cellStyle name="Normal 10 9 2" xfId="2165"/>
    <cellStyle name="Normal 10 9 2 2" xfId="2166"/>
    <cellStyle name="Normal 10 9 3" xfId="2167"/>
    <cellStyle name="Normal 10 9 3 2" xfId="2168"/>
    <cellStyle name="Normal 10 9 4" xfId="2169"/>
    <cellStyle name="Normal 10 9 4 2" xfId="2170"/>
    <cellStyle name="Normal 10 9 5" xfId="2171"/>
    <cellStyle name="Normal 10 9 5 2" xfId="2172"/>
    <cellStyle name="Normal 10 9 6" xfId="2173"/>
    <cellStyle name="Normal 10 9 6 2" xfId="2174"/>
    <cellStyle name="Normal 10 9 7" xfId="2175"/>
    <cellStyle name="Normal 10 9 7 2" xfId="2176"/>
    <cellStyle name="Normal 10 9 8" xfId="2177"/>
    <cellStyle name="Normal 10 9 8 2" xfId="2178"/>
    <cellStyle name="Normal 10 9 9" xfId="2179"/>
    <cellStyle name="Normal 10 9 9 2" xfId="2180"/>
    <cellStyle name="Normal 11" xfId="63"/>
    <cellStyle name="Normal 11 10" xfId="2181"/>
    <cellStyle name="Normal 11 10 10" xfId="2182"/>
    <cellStyle name="Normal 11 10 10 2" xfId="2183"/>
    <cellStyle name="Normal 11 10 11" xfId="2184"/>
    <cellStyle name="Normal 11 10 2" xfId="2185"/>
    <cellStyle name="Normal 11 10 2 2" xfId="2186"/>
    <cellStyle name="Normal 11 10 3" xfId="2187"/>
    <cellStyle name="Normal 11 10 3 2" xfId="2188"/>
    <cellStyle name="Normal 11 10 4" xfId="2189"/>
    <cellStyle name="Normal 11 10 4 2" xfId="2190"/>
    <cellStyle name="Normal 11 10 5" xfId="2191"/>
    <cellStyle name="Normal 11 10 5 2" xfId="2192"/>
    <cellStyle name="Normal 11 10 6" xfId="2193"/>
    <cellStyle name="Normal 11 10 6 2" xfId="2194"/>
    <cellStyle name="Normal 11 10 7" xfId="2195"/>
    <cellStyle name="Normal 11 10 7 2" xfId="2196"/>
    <cellStyle name="Normal 11 10 8" xfId="2197"/>
    <cellStyle name="Normal 11 10 8 2" xfId="2198"/>
    <cellStyle name="Normal 11 10 9" xfId="2199"/>
    <cellStyle name="Normal 11 10 9 2" xfId="2200"/>
    <cellStyle name="Normal 11 11" xfId="2201"/>
    <cellStyle name="Normal 11 11 10" xfId="2202"/>
    <cellStyle name="Normal 11 11 10 2" xfId="2203"/>
    <cellStyle name="Normal 11 11 11" xfId="2204"/>
    <cellStyle name="Normal 11 11 2" xfId="2205"/>
    <cellStyle name="Normal 11 11 2 2" xfId="2206"/>
    <cellStyle name="Normal 11 11 3" xfId="2207"/>
    <cellStyle name="Normal 11 11 3 2" xfId="2208"/>
    <cellStyle name="Normal 11 11 4" xfId="2209"/>
    <cellStyle name="Normal 11 11 4 2" xfId="2210"/>
    <cellStyle name="Normal 11 11 5" xfId="2211"/>
    <cellStyle name="Normal 11 11 5 2" xfId="2212"/>
    <cellStyle name="Normal 11 11 6" xfId="2213"/>
    <cellStyle name="Normal 11 11 6 2" xfId="2214"/>
    <cellStyle name="Normal 11 11 7" xfId="2215"/>
    <cellStyle name="Normal 11 11 7 2" xfId="2216"/>
    <cellStyle name="Normal 11 11 8" xfId="2217"/>
    <cellStyle name="Normal 11 11 8 2" xfId="2218"/>
    <cellStyle name="Normal 11 11 9" xfId="2219"/>
    <cellStyle name="Normal 11 11 9 2" xfId="2220"/>
    <cellStyle name="Normal 11 12" xfId="2221"/>
    <cellStyle name="Normal 11 12 10" xfId="2222"/>
    <cellStyle name="Normal 11 12 10 2" xfId="2223"/>
    <cellStyle name="Normal 11 12 11" xfId="2224"/>
    <cellStyle name="Normal 11 12 2" xfId="2225"/>
    <cellStyle name="Normal 11 12 2 2" xfId="2226"/>
    <cellStyle name="Normal 11 12 3" xfId="2227"/>
    <cellStyle name="Normal 11 12 3 2" xfId="2228"/>
    <cellStyle name="Normal 11 12 4" xfId="2229"/>
    <cellStyle name="Normal 11 12 4 2" xfId="2230"/>
    <cellStyle name="Normal 11 12 5" xfId="2231"/>
    <cellStyle name="Normal 11 12 5 2" xfId="2232"/>
    <cellStyle name="Normal 11 12 6" xfId="2233"/>
    <cellStyle name="Normal 11 12 6 2" xfId="2234"/>
    <cellStyle name="Normal 11 12 7" xfId="2235"/>
    <cellStyle name="Normal 11 12 7 2" xfId="2236"/>
    <cellStyle name="Normal 11 12 8" xfId="2237"/>
    <cellStyle name="Normal 11 12 8 2" xfId="2238"/>
    <cellStyle name="Normal 11 12 9" xfId="2239"/>
    <cellStyle name="Normal 11 12 9 2" xfId="2240"/>
    <cellStyle name="Normal 11 13" xfId="2241"/>
    <cellStyle name="Normal 11 13 10" xfId="2242"/>
    <cellStyle name="Normal 11 13 10 2" xfId="2243"/>
    <cellStyle name="Normal 11 13 11" xfId="2244"/>
    <cellStyle name="Normal 11 13 2" xfId="2245"/>
    <cellStyle name="Normal 11 13 2 2" xfId="2246"/>
    <cellStyle name="Normal 11 13 3" xfId="2247"/>
    <cellStyle name="Normal 11 13 3 2" xfId="2248"/>
    <cellStyle name="Normal 11 13 4" xfId="2249"/>
    <cellStyle name="Normal 11 13 4 2" xfId="2250"/>
    <cellStyle name="Normal 11 13 5" xfId="2251"/>
    <cellStyle name="Normal 11 13 5 2" xfId="2252"/>
    <cellStyle name="Normal 11 13 6" xfId="2253"/>
    <cellStyle name="Normal 11 13 6 2" xfId="2254"/>
    <cellStyle name="Normal 11 13 7" xfId="2255"/>
    <cellStyle name="Normal 11 13 7 2" xfId="2256"/>
    <cellStyle name="Normal 11 13 8" xfId="2257"/>
    <cellStyle name="Normal 11 13 8 2" xfId="2258"/>
    <cellStyle name="Normal 11 13 9" xfId="2259"/>
    <cellStyle name="Normal 11 13 9 2" xfId="2260"/>
    <cellStyle name="Normal 11 14" xfId="2261"/>
    <cellStyle name="Normal 11 14 10" xfId="2262"/>
    <cellStyle name="Normal 11 14 10 2" xfId="2263"/>
    <cellStyle name="Normal 11 14 11" xfId="2264"/>
    <cellStyle name="Normal 11 14 2" xfId="2265"/>
    <cellStyle name="Normal 11 14 2 2" xfId="2266"/>
    <cellStyle name="Normal 11 14 3" xfId="2267"/>
    <cellStyle name="Normal 11 14 3 2" xfId="2268"/>
    <cellStyle name="Normal 11 14 4" xfId="2269"/>
    <cellStyle name="Normal 11 14 4 2" xfId="2270"/>
    <cellStyle name="Normal 11 14 5" xfId="2271"/>
    <cellStyle name="Normal 11 14 5 2" xfId="2272"/>
    <cellStyle name="Normal 11 14 6" xfId="2273"/>
    <cellStyle name="Normal 11 14 6 2" xfId="2274"/>
    <cellStyle name="Normal 11 14 7" xfId="2275"/>
    <cellStyle name="Normal 11 14 7 2" xfId="2276"/>
    <cellStyle name="Normal 11 14 8" xfId="2277"/>
    <cellStyle name="Normal 11 14 8 2" xfId="2278"/>
    <cellStyle name="Normal 11 14 9" xfId="2279"/>
    <cellStyle name="Normal 11 14 9 2" xfId="2280"/>
    <cellStyle name="Normal 11 15" xfId="2281"/>
    <cellStyle name="Normal 11 15 10" xfId="2282"/>
    <cellStyle name="Normal 11 15 10 2" xfId="2283"/>
    <cellStyle name="Normal 11 15 11" xfId="2284"/>
    <cellStyle name="Normal 11 15 2" xfId="2285"/>
    <cellStyle name="Normal 11 15 2 2" xfId="2286"/>
    <cellStyle name="Normal 11 15 3" xfId="2287"/>
    <cellStyle name="Normal 11 15 3 2" xfId="2288"/>
    <cellStyle name="Normal 11 15 4" xfId="2289"/>
    <cellStyle name="Normal 11 15 4 2" xfId="2290"/>
    <cellStyle name="Normal 11 15 5" xfId="2291"/>
    <cellStyle name="Normal 11 15 5 2" xfId="2292"/>
    <cellStyle name="Normal 11 15 6" xfId="2293"/>
    <cellStyle name="Normal 11 15 6 2" xfId="2294"/>
    <cellStyle name="Normal 11 15 7" xfId="2295"/>
    <cellStyle name="Normal 11 15 7 2" xfId="2296"/>
    <cellStyle name="Normal 11 15 8" xfId="2297"/>
    <cellStyle name="Normal 11 15 8 2" xfId="2298"/>
    <cellStyle name="Normal 11 15 9" xfId="2299"/>
    <cellStyle name="Normal 11 15 9 2" xfId="2300"/>
    <cellStyle name="Normal 11 16" xfId="2301"/>
    <cellStyle name="Normal 11 16 10" xfId="2302"/>
    <cellStyle name="Normal 11 16 10 2" xfId="2303"/>
    <cellStyle name="Normal 11 16 11" xfId="2304"/>
    <cellStyle name="Normal 11 16 2" xfId="2305"/>
    <cellStyle name="Normal 11 16 2 2" xfId="2306"/>
    <cellStyle name="Normal 11 16 3" xfId="2307"/>
    <cellStyle name="Normal 11 16 3 2" xfId="2308"/>
    <cellStyle name="Normal 11 16 4" xfId="2309"/>
    <cellStyle name="Normal 11 16 4 2" xfId="2310"/>
    <cellStyle name="Normal 11 16 5" xfId="2311"/>
    <cellStyle name="Normal 11 16 5 2" xfId="2312"/>
    <cellStyle name="Normal 11 16 6" xfId="2313"/>
    <cellStyle name="Normal 11 16 6 2" xfId="2314"/>
    <cellStyle name="Normal 11 16 7" xfId="2315"/>
    <cellStyle name="Normal 11 16 7 2" xfId="2316"/>
    <cellStyle name="Normal 11 16 8" xfId="2317"/>
    <cellStyle name="Normal 11 16 8 2" xfId="2318"/>
    <cellStyle name="Normal 11 16 9" xfId="2319"/>
    <cellStyle name="Normal 11 16 9 2" xfId="2320"/>
    <cellStyle name="Normal 11 17" xfId="2321"/>
    <cellStyle name="Normal 11 17 10" xfId="2322"/>
    <cellStyle name="Normal 11 17 10 2" xfId="2323"/>
    <cellStyle name="Normal 11 17 11" xfId="2324"/>
    <cellStyle name="Normal 11 17 2" xfId="2325"/>
    <cellStyle name="Normal 11 17 2 2" xfId="2326"/>
    <cellStyle name="Normal 11 17 3" xfId="2327"/>
    <cellStyle name="Normal 11 17 3 2" xfId="2328"/>
    <cellStyle name="Normal 11 17 4" xfId="2329"/>
    <cellStyle name="Normal 11 17 4 2" xfId="2330"/>
    <cellStyle name="Normal 11 17 5" xfId="2331"/>
    <cellStyle name="Normal 11 17 5 2" xfId="2332"/>
    <cellStyle name="Normal 11 17 6" xfId="2333"/>
    <cellStyle name="Normal 11 17 6 2" xfId="2334"/>
    <cellStyle name="Normal 11 17 7" xfId="2335"/>
    <cellStyle name="Normal 11 17 7 2" xfId="2336"/>
    <cellStyle name="Normal 11 17 8" xfId="2337"/>
    <cellStyle name="Normal 11 17 8 2" xfId="2338"/>
    <cellStyle name="Normal 11 17 9" xfId="2339"/>
    <cellStyle name="Normal 11 17 9 2" xfId="2340"/>
    <cellStyle name="Normal 11 18" xfId="2341"/>
    <cellStyle name="Normal 11 18 10" xfId="2342"/>
    <cellStyle name="Normal 11 18 10 2" xfId="2343"/>
    <cellStyle name="Normal 11 18 11" xfId="2344"/>
    <cellStyle name="Normal 11 18 2" xfId="2345"/>
    <cellStyle name="Normal 11 18 2 2" xfId="2346"/>
    <cellStyle name="Normal 11 18 3" xfId="2347"/>
    <cellStyle name="Normal 11 18 3 2" xfId="2348"/>
    <cellStyle name="Normal 11 18 4" xfId="2349"/>
    <cellStyle name="Normal 11 18 4 2" xfId="2350"/>
    <cellStyle name="Normal 11 18 5" xfId="2351"/>
    <cellStyle name="Normal 11 18 5 2" xfId="2352"/>
    <cellStyle name="Normal 11 18 6" xfId="2353"/>
    <cellStyle name="Normal 11 18 6 2" xfId="2354"/>
    <cellStyle name="Normal 11 18 7" xfId="2355"/>
    <cellStyle name="Normal 11 18 7 2" xfId="2356"/>
    <cellStyle name="Normal 11 18 8" xfId="2357"/>
    <cellStyle name="Normal 11 18 8 2" xfId="2358"/>
    <cellStyle name="Normal 11 18 9" xfId="2359"/>
    <cellStyle name="Normal 11 18 9 2" xfId="2360"/>
    <cellStyle name="Normal 11 19" xfId="2361"/>
    <cellStyle name="Normal 11 19 10" xfId="2362"/>
    <cellStyle name="Normal 11 19 10 2" xfId="2363"/>
    <cellStyle name="Normal 11 19 11" xfId="2364"/>
    <cellStyle name="Normal 11 19 2" xfId="2365"/>
    <cellStyle name="Normal 11 19 2 2" xfId="2366"/>
    <cellStyle name="Normal 11 19 3" xfId="2367"/>
    <cellStyle name="Normal 11 19 3 2" xfId="2368"/>
    <cellStyle name="Normal 11 19 4" xfId="2369"/>
    <cellStyle name="Normal 11 19 4 2" xfId="2370"/>
    <cellStyle name="Normal 11 19 5" xfId="2371"/>
    <cellStyle name="Normal 11 19 5 2" xfId="2372"/>
    <cellStyle name="Normal 11 19 6" xfId="2373"/>
    <cellStyle name="Normal 11 19 6 2" xfId="2374"/>
    <cellStyle name="Normal 11 19 7" xfId="2375"/>
    <cellStyle name="Normal 11 19 7 2" xfId="2376"/>
    <cellStyle name="Normal 11 19 8" xfId="2377"/>
    <cellStyle name="Normal 11 19 8 2" xfId="2378"/>
    <cellStyle name="Normal 11 19 9" xfId="2379"/>
    <cellStyle name="Normal 11 19 9 2" xfId="2380"/>
    <cellStyle name="Normal 11 2" xfId="2381"/>
    <cellStyle name="Normal 11 2 10" xfId="2382"/>
    <cellStyle name="Normal 11 2 10 10" xfId="2383"/>
    <cellStyle name="Normal 11 2 10 10 2" xfId="2384"/>
    <cellStyle name="Normal 11 2 10 11" xfId="2385"/>
    <cellStyle name="Normal 11 2 10 2" xfId="2386"/>
    <cellStyle name="Normal 11 2 10 2 2" xfId="2387"/>
    <cellStyle name="Normal 11 2 10 3" xfId="2388"/>
    <cellStyle name="Normal 11 2 10 3 2" xfId="2389"/>
    <cellStyle name="Normal 11 2 10 4" xfId="2390"/>
    <cellStyle name="Normal 11 2 10 4 2" xfId="2391"/>
    <cellStyle name="Normal 11 2 10 5" xfId="2392"/>
    <cellStyle name="Normal 11 2 10 5 2" xfId="2393"/>
    <cellStyle name="Normal 11 2 10 6" xfId="2394"/>
    <cellStyle name="Normal 11 2 10 6 2" xfId="2395"/>
    <cellStyle name="Normal 11 2 10 7" xfId="2396"/>
    <cellStyle name="Normal 11 2 10 7 2" xfId="2397"/>
    <cellStyle name="Normal 11 2 10 8" xfId="2398"/>
    <cellStyle name="Normal 11 2 10 8 2" xfId="2399"/>
    <cellStyle name="Normal 11 2 10 9" xfId="2400"/>
    <cellStyle name="Normal 11 2 10 9 2" xfId="2401"/>
    <cellStyle name="Normal 11 2 11" xfId="2402"/>
    <cellStyle name="Normal 11 2 11 10" xfId="2403"/>
    <cellStyle name="Normal 11 2 11 10 2" xfId="2404"/>
    <cellStyle name="Normal 11 2 11 11" xfId="2405"/>
    <cellStyle name="Normal 11 2 11 2" xfId="2406"/>
    <cellStyle name="Normal 11 2 11 2 2" xfId="2407"/>
    <cellStyle name="Normal 11 2 11 3" xfId="2408"/>
    <cellStyle name="Normal 11 2 11 3 2" xfId="2409"/>
    <cellStyle name="Normal 11 2 11 4" xfId="2410"/>
    <cellStyle name="Normal 11 2 11 4 2" xfId="2411"/>
    <cellStyle name="Normal 11 2 11 5" xfId="2412"/>
    <cellStyle name="Normal 11 2 11 5 2" xfId="2413"/>
    <cellStyle name="Normal 11 2 11 6" xfId="2414"/>
    <cellStyle name="Normal 11 2 11 6 2" xfId="2415"/>
    <cellStyle name="Normal 11 2 11 7" xfId="2416"/>
    <cellStyle name="Normal 11 2 11 7 2" xfId="2417"/>
    <cellStyle name="Normal 11 2 11 8" xfId="2418"/>
    <cellStyle name="Normal 11 2 11 8 2" xfId="2419"/>
    <cellStyle name="Normal 11 2 11 9" xfId="2420"/>
    <cellStyle name="Normal 11 2 11 9 2" xfId="2421"/>
    <cellStyle name="Normal 11 2 12" xfId="2422"/>
    <cellStyle name="Normal 11 2 12 10" xfId="2423"/>
    <cellStyle name="Normal 11 2 12 10 2" xfId="2424"/>
    <cellStyle name="Normal 11 2 12 11" xfId="2425"/>
    <cellStyle name="Normal 11 2 12 2" xfId="2426"/>
    <cellStyle name="Normal 11 2 12 2 2" xfId="2427"/>
    <cellStyle name="Normal 11 2 12 3" xfId="2428"/>
    <cellStyle name="Normal 11 2 12 3 2" xfId="2429"/>
    <cellStyle name="Normal 11 2 12 4" xfId="2430"/>
    <cellStyle name="Normal 11 2 12 4 2" xfId="2431"/>
    <cellStyle name="Normal 11 2 12 5" xfId="2432"/>
    <cellStyle name="Normal 11 2 12 5 2" xfId="2433"/>
    <cellStyle name="Normal 11 2 12 6" xfId="2434"/>
    <cellStyle name="Normal 11 2 12 6 2" xfId="2435"/>
    <cellStyle name="Normal 11 2 12 7" xfId="2436"/>
    <cellStyle name="Normal 11 2 12 7 2" xfId="2437"/>
    <cellStyle name="Normal 11 2 12 8" xfId="2438"/>
    <cellStyle name="Normal 11 2 12 8 2" xfId="2439"/>
    <cellStyle name="Normal 11 2 12 9" xfId="2440"/>
    <cellStyle name="Normal 11 2 12 9 2" xfId="2441"/>
    <cellStyle name="Normal 11 2 13" xfId="2442"/>
    <cellStyle name="Normal 11 2 13 10" xfId="2443"/>
    <cellStyle name="Normal 11 2 13 10 2" xfId="2444"/>
    <cellStyle name="Normal 11 2 13 11" xfId="2445"/>
    <cellStyle name="Normal 11 2 13 2" xfId="2446"/>
    <cellStyle name="Normal 11 2 13 2 2" xfId="2447"/>
    <cellStyle name="Normal 11 2 13 3" xfId="2448"/>
    <cellStyle name="Normal 11 2 13 3 2" xfId="2449"/>
    <cellStyle name="Normal 11 2 13 4" xfId="2450"/>
    <cellStyle name="Normal 11 2 13 4 2" xfId="2451"/>
    <cellStyle name="Normal 11 2 13 5" xfId="2452"/>
    <cellStyle name="Normal 11 2 13 5 2" xfId="2453"/>
    <cellStyle name="Normal 11 2 13 6" xfId="2454"/>
    <cellStyle name="Normal 11 2 13 6 2" xfId="2455"/>
    <cellStyle name="Normal 11 2 13 7" xfId="2456"/>
    <cellStyle name="Normal 11 2 13 7 2" xfId="2457"/>
    <cellStyle name="Normal 11 2 13 8" xfId="2458"/>
    <cellStyle name="Normal 11 2 13 8 2" xfId="2459"/>
    <cellStyle name="Normal 11 2 13 9" xfId="2460"/>
    <cellStyle name="Normal 11 2 13 9 2" xfId="2461"/>
    <cellStyle name="Normal 11 2 14" xfId="2462"/>
    <cellStyle name="Normal 11 2 14 10" xfId="2463"/>
    <cellStyle name="Normal 11 2 14 10 2" xfId="2464"/>
    <cellStyle name="Normal 11 2 14 11" xfId="2465"/>
    <cellStyle name="Normal 11 2 14 2" xfId="2466"/>
    <cellStyle name="Normal 11 2 14 2 2" xfId="2467"/>
    <cellStyle name="Normal 11 2 14 3" xfId="2468"/>
    <cellStyle name="Normal 11 2 14 3 2" xfId="2469"/>
    <cellStyle name="Normal 11 2 14 4" xfId="2470"/>
    <cellStyle name="Normal 11 2 14 4 2" xfId="2471"/>
    <cellStyle name="Normal 11 2 14 5" xfId="2472"/>
    <cellStyle name="Normal 11 2 14 5 2" xfId="2473"/>
    <cellStyle name="Normal 11 2 14 6" xfId="2474"/>
    <cellStyle name="Normal 11 2 14 6 2" xfId="2475"/>
    <cellStyle name="Normal 11 2 14 7" xfId="2476"/>
    <cellStyle name="Normal 11 2 14 7 2" xfId="2477"/>
    <cellStyle name="Normal 11 2 14 8" xfId="2478"/>
    <cellStyle name="Normal 11 2 14 8 2" xfId="2479"/>
    <cellStyle name="Normal 11 2 14 9" xfId="2480"/>
    <cellStyle name="Normal 11 2 14 9 2" xfId="2481"/>
    <cellStyle name="Normal 11 2 15" xfId="2482"/>
    <cellStyle name="Normal 11 2 15 10" xfId="2483"/>
    <cellStyle name="Normal 11 2 15 10 2" xfId="2484"/>
    <cellStyle name="Normal 11 2 15 11" xfId="2485"/>
    <cellStyle name="Normal 11 2 15 2" xfId="2486"/>
    <cellStyle name="Normal 11 2 15 2 2" xfId="2487"/>
    <cellStyle name="Normal 11 2 15 3" xfId="2488"/>
    <cellStyle name="Normal 11 2 15 3 2" xfId="2489"/>
    <cellStyle name="Normal 11 2 15 4" xfId="2490"/>
    <cellStyle name="Normal 11 2 15 4 2" xfId="2491"/>
    <cellStyle name="Normal 11 2 15 5" xfId="2492"/>
    <cellStyle name="Normal 11 2 15 5 2" xfId="2493"/>
    <cellStyle name="Normal 11 2 15 6" xfId="2494"/>
    <cellStyle name="Normal 11 2 15 6 2" xfId="2495"/>
    <cellStyle name="Normal 11 2 15 7" xfId="2496"/>
    <cellStyle name="Normal 11 2 15 7 2" xfId="2497"/>
    <cellStyle name="Normal 11 2 15 8" xfId="2498"/>
    <cellStyle name="Normal 11 2 15 8 2" xfId="2499"/>
    <cellStyle name="Normal 11 2 15 9" xfId="2500"/>
    <cellStyle name="Normal 11 2 15 9 2" xfId="2501"/>
    <cellStyle name="Normal 11 2 16" xfId="2502"/>
    <cellStyle name="Normal 11 2 16 10" xfId="2503"/>
    <cellStyle name="Normal 11 2 16 10 2" xfId="2504"/>
    <cellStyle name="Normal 11 2 16 11" xfId="2505"/>
    <cellStyle name="Normal 11 2 16 2" xfId="2506"/>
    <cellStyle name="Normal 11 2 16 2 2" xfId="2507"/>
    <cellStyle name="Normal 11 2 16 3" xfId="2508"/>
    <cellStyle name="Normal 11 2 16 3 2" xfId="2509"/>
    <cellStyle name="Normal 11 2 16 4" xfId="2510"/>
    <cellStyle name="Normal 11 2 16 4 2" xfId="2511"/>
    <cellStyle name="Normal 11 2 16 5" xfId="2512"/>
    <cellStyle name="Normal 11 2 16 5 2" xfId="2513"/>
    <cellStyle name="Normal 11 2 16 6" xfId="2514"/>
    <cellStyle name="Normal 11 2 16 6 2" xfId="2515"/>
    <cellStyle name="Normal 11 2 16 7" xfId="2516"/>
    <cellStyle name="Normal 11 2 16 7 2" xfId="2517"/>
    <cellStyle name="Normal 11 2 16 8" xfId="2518"/>
    <cellStyle name="Normal 11 2 16 8 2" xfId="2519"/>
    <cellStyle name="Normal 11 2 16 9" xfId="2520"/>
    <cellStyle name="Normal 11 2 16 9 2" xfId="2521"/>
    <cellStyle name="Normal 11 2 17" xfId="2522"/>
    <cellStyle name="Normal 11 2 17 10" xfId="2523"/>
    <cellStyle name="Normal 11 2 17 10 2" xfId="2524"/>
    <cellStyle name="Normal 11 2 17 11" xfId="2525"/>
    <cellStyle name="Normal 11 2 17 2" xfId="2526"/>
    <cellStyle name="Normal 11 2 17 2 2" xfId="2527"/>
    <cellStyle name="Normal 11 2 17 3" xfId="2528"/>
    <cellStyle name="Normal 11 2 17 3 2" xfId="2529"/>
    <cellStyle name="Normal 11 2 17 4" xfId="2530"/>
    <cellStyle name="Normal 11 2 17 4 2" xfId="2531"/>
    <cellStyle name="Normal 11 2 17 5" xfId="2532"/>
    <cellStyle name="Normal 11 2 17 5 2" xfId="2533"/>
    <cellStyle name="Normal 11 2 17 6" xfId="2534"/>
    <cellStyle name="Normal 11 2 17 6 2" xfId="2535"/>
    <cellStyle name="Normal 11 2 17 7" xfId="2536"/>
    <cellStyle name="Normal 11 2 17 7 2" xfId="2537"/>
    <cellStyle name="Normal 11 2 17 8" xfId="2538"/>
    <cellStyle name="Normal 11 2 17 8 2" xfId="2539"/>
    <cellStyle name="Normal 11 2 17 9" xfId="2540"/>
    <cellStyle name="Normal 11 2 17 9 2" xfId="2541"/>
    <cellStyle name="Normal 11 2 18" xfId="2542"/>
    <cellStyle name="Normal 11 2 18 10" xfId="2543"/>
    <cellStyle name="Normal 11 2 18 10 2" xfId="2544"/>
    <cellStyle name="Normal 11 2 18 11" xfId="2545"/>
    <cellStyle name="Normal 11 2 18 2" xfId="2546"/>
    <cellStyle name="Normal 11 2 18 2 2" xfId="2547"/>
    <cellStyle name="Normal 11 2 18 3" xfId="2548"/>
    <cellStyle name="Normal 11 2 18 3 2" xfId="2549"/>
    <cellStyle name="Normal 11 2 18 4" xfId="2550"/>
    <cellStyle name="Normal 11 2 18 4 2" xfId="2551"/>
    <cellStyle name="Normal 11 2 18 5" xfId="2552"/>
    <cellStyle name="Normal 11 2 18 5 2" xfId="2553"/>
    <cellStyle name="Normal 11 2 18 6" xfId="2554"/>
    <cellStyle name="Normal 11 2 18 6 2" xfId="2555"/>
    <cellStyle name="Normal 11 2 18 7" xfId="2556"/>
    <cellStyle name="Normal 11 2 18 7 2" xfId="2557"/>
    <cellStyle name="Normal 11 2 18 8" xfId="2558"/>
    <cellStyle name="Normal 11 2 18 8 2" xfId="2559"/>
    <cellStyle name="Normal 11 2 18 9" xfId="2560"/>
    <cellStyle name="Normal 11 2 18 9 2" xfId="2561"/>
    <cellStyle name="Normal 11 2 19" xfId="2562"/>
    <cellStyle name="Normal 11 2 19 10" xfId="2563"/>
    <cellStyle name="Normal 11 2 19 10 2" xfId="2564"/>
    <cellStyle name="Normal 11 2 19 11" xfId="2565"/>
    <cellStyle name="Normal 11 2 19 2" xfId="2566"/>
    <cellStyle name="Normal 11 2 19 2 2" xfId="2567"/>
    <cellStyle name="Normal 11 2 19 3" xfId="2568"/>
    <cellStyle name="Normal 11 2 19 3 2" xfId="2569"/>
    <cellStyle name="Normal 11 2 19 4" xfId="2570"/>
    <cellStyle name="Normal 11 2 19 4 2" xfId="2571"/>
    <cellStyle name="Normal 11 2 19 5" xfId="2572"/>
    <cellStyle name="Normal 11 2 19 5 2" xfId="2573"/>
    <cellStyle name="Normal 11 2 19 6" xfId="2574"/>
    <cellStyle name="Normal 11 2 19 6 2" xfId="2575"/>
    <cellStyle name="Normal 11 2 19 7" xfId="2576"/>
    <cellStyle name="Normal 11 2 19 7 2" xfId="2577"/>
    <cellStyle name="Normal 11 2 19 8" xfId="2578"/>
    <cellStyle name="Normal 11 2 19 8 2" xfId="2579"/>
    <cellStyle name="Normal 11 2 19 9" xfId="2580"/>
    <cellStyle name="Normal 11 2 19 9 2" xfId="2581"/>
    <cellStyle name="Normal 11 2 2" xfId="2582"/>
    <cellStyle name="Normal 11 2 2 10" xfId="2583"/>
    <cellStyle name="Normal 11 2 2 10 2" xfId="2584"/>
    <cellStyle name="Normal 11 2 2 11" xfId="2585"/>
    <cellStyle name="Normal 11 2 2 2" xfId="2586"/>
    <cellStyle name="Normal 11 2 2 2 2" xfId="2587"/>
    <cellStyle name="Normal 11 2 2 3" xfId="2588"/>
    <cellStyle name="Normal 11 2 2 3 2" xfId="2589"/>
    <cellStyle name="Normal 11 2 2 4" xfId="2590"/>
    <cellStyle name="Normal 11 2 2 4 2" xfId="2591"/>
    <cellStyle name="Normal 11 2 2 5" xfId="2592"/>
    <cellStyle name="Normal 11 2 2 5 2" xfId="2593"/>
    <cellStyle name="Normal 11 2 2 6" xfId="2594"/>
    <cellStyle name="Normal 11 2 2 6 2" xfId="2595"/>
    <cellStyle name="Normal 11 2 2 7" xfId="2596"/>
    <cellStyle name="Normal 11 2 2 7 2" xfId="2597"/>
    <cellStyle name="Normal 11 2 2 8" xfId="2598"/>
    <cellStyle name="Normal 11 2 2 8 2" xfId="2599"/>
    <cellStyle name="Normal 11 2 2 9" xfId="2600"/>
    <cellStyle name="Normal 11 2 2 9 2" xfId="2601"/>
    <cellStyle name="Normal 11 2 20" xfId="2602"/>
    <cellStyle name="Normal 11 2 20 10" xfId="2603"/>
    <cellStyle name="Normal 11 2 20 10 2" xfId="2604"/>
    <cellStyle name="Normal 11 2 20 11" xfId="2605"/>
    <cellStyle name="Normal 11 2 20 2" xfId="2606"/>
    <cellStyle name="Normal 11 2 20 2 2" xfId="2607"/>
    <cellStyle name="Normal 11 2 20 3" xfId="2608"/>
    <cellStyle name="Normal 11 2 20 3 2" xfId="2609"/>
    <cellStyle name="Normal 11 2 20 4" xfId="2610"/>
    <cellStyle name="Normal 11 2 20 4 2" xfId="2611"/>
    <cellStyle name="Normal 11 2 20 5" xfId="2612"/>
    <cellStyle name="Normal 11 2 20 5 2" xfId="2613"/>
    <cellStyle name="Normal 11 2 20 6" xfId="2614"/>
    <cellStyle name="Normal 11 2 20 6 2" xfId="2615"/>
    <cellStyle name="Normal 11 2 20 7" xfId="2616"/>
    <cellStyle name="Normal 11 2 20 7 2" xfId="2617"/>
    <cellStyle name="Normal 11 2 20 8" xfId="2618"/>
    <cellStyle name="Normal 11 2 20 8 2" xfId="2619"/>
    <cellStyle name="Normal 11 2 20 9" xfId="2620"/>
    <cellStyle name="Normal 11 2 20 9 2" xfId="2621"/>
    <cellStyle name="Normal 11 2 21" xfId="2622"/>
    <cellStyle name="Normal 11 2 21 10" xfId="2623"/>
    <cellStyle name="Normal 11 2 21 10 2" xfId="2624"/>
    <cellStyle name="Normal 11 2 21 11" xfId="2625"/>
    <cellStyle name="Normal 11 2 21 2" xfId="2626"/>
    <cellStyle name="Normal 11 2 21 2 2" xfId="2627"/>
    <cellStyle name="Normal 11 2 21 3" xfId="2628"/>
    <cellStyle name="Normal 11 2 21 3 2" xfId="2629"/>
    <cellStyle name="Normal 11 2 21 4" xfId="2630"/>
    <cellStyle name="Normal 11 2 21 4 2" xfId="2631"/>
    <cellStyle name="Normal 11 2 21 5" xfId="2632"/>
    <cellStyle name="Normal 11 2 21 5 2" xfId="2633"/>
    <cellStyle name="Normal 11 2 21 6" xfId="2634"/>
    <cellStyle name="Normal 11 2 21 6 2" xfId="2635"/>
    <cellStyle name="Normal 11 2 21 7" xfId="2636"/>
    <cellStyle name="Normal 11 2 21 7 2" xfId="2637"/>
    <cellStyle name="Normal 11 2 21 8" xfId="2638"/>
    <cellStyle name="Normal 11 2 21 8 2" xfId="2639"/>
    <cellStyle name="Normal 11 2 21 9" xfId="2640"/>
    <cellStyle name="Normal 11 2 21 9 2" xfId="2641"/>
    <cellStyle name="Normal 11 2 22" xfId="2642"/>
    <cellStyle name="Normal 11 2 22 10" xfId="2643"/>
    <cellStyle name="Normal 11 2 22 10 2" xfId="2644"/>
    <cellStyle name="Normal 11 2 22 11" xfId="2645"/>
    <cellStyle name="Normal 11 2 22 2" xfId="2646"/>
    <cellStyle name="Normal 11 2 22 2 2" xfId="2647"/>
    <cellStyle name="Normal 11 2 22 3" xfId="2648"/>
    <cellStyle name="Normal 11 2 22 3 2" xfId="2649"/>
    <cellStyle name="Normal 11 2 22 4" xfId="2650"/>
    <cellStyle name="Normal 11 2 22 4 2" xfId="2651"/>
    <cellStyle name="Normal 11 2 22 5" xfId="2652"/>
    <cellStyle name="Normal 11 2 22 5 2" xfId="2653"/>
    <cellStyle name="Normal 11 2 22 6" xfId="2654"/>
    <cellStyle name="Normal 11 2 22 6 2" xfId="2655"/>
    <cellStyle name="Normal 11 2 22 7" xfId="2656"/>
    <cellStyle name="Normal 11 2 22 7 2" xfId="2657"/>
    <cellStyle name="Normal 11 2 22 8" xfId="2658"/>
    <cellStyle name="Normal 11 2 22 8 2" xfId="2659"/>
    <cellStyle name="Normal 11 2 22 9" xfId="2660"/>
    <cellStyle name="Normal 11 2 22 9 2" xfId="2661"/>
    <cellStyle name="Normal 11 2 23" xfId="2662"/>
    <cellStyle name="Normal 11 2 23 10" xfId="2663"/>
    <cellStyle name="Normal 11 2 23 10 2" xfId="2664"/>
    <cellStyle name="Normal 11 2 23 11" xfId="2665"/>
    <cellStyle name="Normal 11 2 23 2" xfId="2666"/>
    <cellStyle name="Normal 11 2 23 2 2" xfId="2667"/>
    <cellStyle name="Normal 11 2 23 3" xfId="2668"/>
    <cellStyle name="Normal 11 2 23 3 2" xfId="2669"/>
    <cellStyle name="Normal 11 2 23 4" xfId="2670"/>
    <cellStyle name="Normal 11 2 23 4 2" xfId="2671"/>
    <cellStyle name="Normal 11 2 23 5" xfId="2672"/>
    <cellStyle name="Normal 11 2 23 5 2" xfId="2673"/>
    <cellStyle name="Normal 11 2 23 6" xfId="2674"/>
    <cellStyle name="Normal 11 2 23 6 2" xfId="2675"/>
    <cellStyle name="Normal 11 2 23 7" xfId="2676"/>
    <cellStyle name="Normal 11 2 23 7 2" xfId="2677"/>
    <cellStyle name="Normal 11 2 23 8" xfId="2678"/>
    <cellStyle name="Normal 11 2 23 8 2" xfId="2679"/>
    <cellStyle name="Normal 11 2 23 9" xfId="2680"/>
    <cellStyle name="Normal 11 2 23 9 2" xfId="2681"/>
    <cellStyle name="Normal 11 2 24" xfId="2682"/>
    <cellStyle name="Normal 11 2 24 10" xfId="2683"/>
    <cellStyle name="Normal 11 2 24 10 2" xfId="2684"/>
    <cellStyle name="Normal 11 2 24 11" xfId="2685"/>
    <cellStyle name="Normal 11 2 24 2" xfId="2686"/>
    <cellStyle name="Normal 11 2 24 2 2" xfId="2687"/>
    <cellStyle name="Normal 11 2 24 3" xfId="2688"/>
    <cellStyle name="Normal 11 2 24 3 2" xfId="2689"/>
    <cellStyle name="Normal 11 2 24 4" xfId="2690"/>
    <cellStyle name="Normal 11 2 24 4 2" xfId="2691"/>
    <cellStyle name="Normal 11 2 24 5" xfId="2692"/>
    <cellStyle name="Normal 11 2 24 5 2" xfId="2693"/>
    <cellStyle name="Normal 11 2 24 6" xfId="2694"/>
    <cellStyle name="Normal 11 2 24 6 2" xfId="2695"/>
    <cellStyle name="Normal 11 2 24 7" xfId="2696"/>
    <cellStyle name="Normal 11 2 24 7 2" xfId="2697"/>
    <cellStyle name="Normal 11 2 24 8" xfId="2698"/>
    <cellStyle name="Normal 11 2 24 8 2" xfId="2699"/>
    <cellStyle name="Normal 11 2 24 9" xfId="2700"/>
    <cellStyle name="Normal 11 2 24 9 2" xfId="2701"/>
    <cellStyle name="Normal 11 2 25" xfId="2702"/>
    <cellStyle name="Normal 11 2 25 10" xfId="2703"/>
    <cellStyle name="Normal 11 2 25 10 2" xfId="2704"/>
    <cellStyle name="Normal 11 2 25 11" xfId="2705"/>
    <cellStyle name="Normal 11 2 25 2" xfId="2706"/>
    <cellStyle name="Normal 11 2 25 2 2" xfId="2707"/>
    <cellStyle name="Normal 11 2 25 3" xfId="2708"/>
    <cellStyle name="Normal 11 2 25 3 2" xfId="2709"/>
    <cellStyle name="Normal 11 2 25 4" xfId="2710"/>
    <cellStyle name="Normal 11 2 25 4 2" xfId="2711"/>
    <cellStyle name="Normal 11 2 25 5" xfId="2712"/>
    <cellStyle name="Normal 11 2 25 5 2" xfId="2713"/>
    <cellStyle name="Normal 11 2 25 6" xfId="2714"/>
    <cellStyle name="Normal 11 2 25 6 2" xfId="2715"/>
    <cellStyle name="Normal 11 2 25 7" xfId="2716"/>
    <cellStyle name="Normal 11 2 25 7 2" xfId="2717"/>
    <cellStyle name="Normal 11 2 25 8" xfId="2718"/>
    <cellStyle name="Normal 11 2 25 8 2" xfId="2719"/>
    <cellStyle name="Normal 11 2 25 9" xfId="2720"/>
    <cellStyle name="Normal 11 2 25 9 2" xfId="2721"/>
    <cellStyle name="Normal 11 2 26" xfId="2722"/>
    <cellStyle name="Normal 11 2 26 10" xfId="2723"/>
    <cellStyle name="Normal 11 2 26 10 2" xfId="2724"/>
    <cellStyle name="Normal 11 2 26 11" xfId="2725"/>
    <cellStyle name="Normal 11 2 26 2" xfId="2726"/>
    <cellStyle name="Normal 11 2 26 2 2" xfId="2727"/>
    <cellStyle name="Normal 11 2 26 3" xfId="2728"/>
    <cellStyle name="Normal 11 2 26 3 2" xfId="2729"/>
    <cellStyle name="Normal 11 2 26 4" xfId="2730"/>
    <cellStyle name="Normal 11 2 26 4 2" xfId="2731"/>
    <cellStyle name="Normal 11 2 26 5" xfId="2732"/>
    <cellStyle name="Normal 11 2 26 5 2" xfId="2733"/>
    <cellStyle name="Normal 11 2 26 6" xfId="2734"/>
    <cellStyle name="Normal 11 2 26 6 2" xfId="2735"/>
    <cellStyle name="Normal 11 2 26 7" xfId="2736"/>
    <cellStyle name="Normal 11 2 26 7 2" xfId="2737"/>
    <cellStyle name="Normal 11 2 26 8" xfId="2738"/>
    <cellStyle name="Normal 11 2 26 8 2" xfId="2739"/>
    <cellStyle name="Normal 11 2 26 9" xfId="2740"/>
    <cellStyle name="Normal 11 2 26 9 2" xfId="2741"/>
    <cellStyle name="Normal 11 2 27" xfId="2742"/>
    <cellStyle name="Normal 11 2 27 10" xfId="2743"/>
    <cellStyle name="Normal 11 2 27 10 2" xfId="2744"/>
    <cellStyle name="Normal 11 2 27 11" xfId="2745"/>
    <cellStyle name="Normal 11 2 27 2" xfId="2746"/>
    <cellStyle name="Normal 11 2 27 2 2" xfId="2747"/>
    <cellStyle name="Normal 11 2 27 3" xfId="2748"/>
    <cellStyle name="Normal 11 2 27 3 2" xfId="2749"/>
    <cellStyle name="Normal 11 2 27 4" xfId="2750"/>
    <cellStyle name="Normal 11 2 27 4 2" xfId="2751"/>
    <cellStyle name="Normal 11 2 27 5" xfId="2752"/>
    <cellStyle name="Normal 11 2 27 5 2" xfId="2753"/>
    <cellStyle name="Normal 11 2 27 6" xfId="2754"/>
    <cellStyle name="Normal 11 2 27 6 2" xfId="2755"/>
    <cellStyle name="Normal 11 2 27 7" xfId="2756"/>
    <cellStyle name="Normal 11 2 27 7 2" xfId="2757"/>
    <cellStyle name="Normal 11 2 27 8" xfId="2758"/>
    <cellStyle name="Normal 11 2 27 8 2" xfId="2759"/>
    <cellStyle name="Normal 11 2 27 9" xfId="2760"/>
    <cellStyle name="Normal 11 2 27 9 2" xfId="2761"/>
    <cellStyle name="Normal 11 2 28" xfId="2762"/>
    <cellStyle name="Normal 11 2 28 10" xfId="2763"/>
    <cellStyle name="Normal 11 2 28 10 2" xfId="2764"/>
    <cellStyle name="Normal 11 2 28 11" xfId="2765"/>
    <cellStyle name="Normal 11 2 28 2" xfId="2766"/>
    <cellStyle name="Normal 11 2 28 2 2" xfId="2767"/>
    <cellStyle name="Normal 11 2 28 3" xfId="2768"/>
    <cellStyle name="Normal 11 2 28 3 2" xfId="2769"/>
    <cellStyle name="Normal 11 2 28 4" xfId="2770"/>
    <cellStyle name="Normal 11 2 28 4 2" xfId="2771"/>
    <cellStyle name="Normal 11 2 28 5" xfId="2772"/>
    <cellStyle name="Normal 11 2 28 5 2" xfId="2773"/>
    <cellStyle name="Normal 11 2 28 6" xfId="2774"/>
    <cellStyle name="Normal 11 2 28 6 2" xfId="2775"/>
    <cellStyle name="Normal 11 2 28 7" xfId="2776"/>
    <cellStyle name="Normal 11 2 28 7 2" xfId="2777"/>
    <cellStyle name="Normal 11 2 28 8" xfId="2778"/>
    <cellStyle name="Normal 11 2 28 8 2" xfId="2779"/>
    <cellStyle name="Normal 11 2 28 9" xfId="2780"/>
    <cellStyle name="Normal 11 2 28 9 2" xfId="2781"/>
    <cellStyle name="Normal 11 2 29" xfId="2782"/>
    <cellStyle name="Normal 11 2 29 10" xfId="2783"/>
    <cellStyle name="Normal 11 2 29 10 2" xfId="2784"/>
    <cellStyle name="Normal 11 2 29 11" xfId="2785"/>
    <cellStyle name="Normal 11 2 29 2" xfId="2786"/>
    <cellStyle name="Normal 11 2 29 2 2" xfId="2787"/>
    <cellStyle name="Normal 11 2 29 3" xfId="2788"/>
    <cellStyle name="Normal 11 2 29 3 2" xfId="2789"/>
    <cellStyle name="Normal 11 2 29 4" xfId="2790"/>
    <cellStyle name="Normal 11 2 29 4 2" xfId="2791"/>
    <cellStyle name="Normal 11 2 29 5" xfId="2792"/>
    <cellStyle name="Normal 11 2 29 5 2" xfId="2793"/>
    <cellStyle name="Normal 11 2 29 6" xfId="2794"/>
    <cellStyle name="Normal 11 2 29 6 2" xfId="2795"/>
    <cellStyle name="Normal 11 2 29 7" xfId="2796"/>
    <cellStyle name="Normal 11 2 29 7 2" xfId="2797"/>
    <cellStyle name="Normal 11 2 29 8" xfId="2798"/>
    <cellStyle name="Normal 11 2 29 8 2" xfId="2799"/>
    <cellStyle name="Normal 11 2 29 9" xfId="2800"/>
    <cellStyle name="Normal 11 2 29 9 2" xfId="2801"/>
    <cellStyle name="Normal 11 2 3" xfId="2802"/>
    <cellStyle name="Normal 11 2 3 10" xfId="2803"/>
    <cellStyle name="Normal 11 2 3 10 2" xfId="2804"/>
    <cellStyle name="Normal 11 2 3 11" xfId="2805"/>
    <cellStyle name="Normal 11 2 3 2" xfId="2806"/>
    <cellStyle name="Normal 11 2 3 2 2" xfId="2807"/>
    <cellStyle name="Normal 11 2 3 3" xfId="2808"/>
    <cellStyle name="Normal 11 2 3 3 2" xfId="2809"/>
    <cellStyle name="Normal 11 2 3 4" xfId="2810"/>
    <cellStyle name="Normal 11 2 3 4 2" xfId="2811"/>
    <cellStyle name="Normal 11 2 3 5" xfId="2812"/>
    <cellStyle name="Normal 11 2 3 5 2" xfId="2813"/>
    <cellStyle name="Normal 11 2 3 6" xfId="2814"/>
    <cellStyle name="Normal 11 2 3 6 2" xfId="2815"/>
    <cellStyle name="Normal 11 2 3 7" xfId="2816"/>
    <cellStyle name="Normal 11 2 3 7 2" xfId="2817"/>
    <cellStyle name="Normal 11 2 3 8" xfId="2818"/>
    <cellStyle name="Normal 11 2 3 8 2" xfId="2819"/>
    <cellStyle name="Normal 11 2 3 9" xfId="2820"/>
    <cellStyle name="Normal 11 2 3 9 2" xfId="2821"/>
    <cellStyle name="Normal 11 2 30" xfId="2822"/>
    <cellStyle name="Normal 11 2 30 10" xfId="2823"/>
    <cellStyle name="Normal 11 2 30 10 2" xfId="2824"/>
    <cellStyle name="Normal 11 2 30 11" xfId="2825"/>
    <cellStyle name="Normal 11 2 30 2" xfId="2826"/>
    <cellStyle name="Normal 11 2 30 2 2" xfId="2827"/>
    <cellStyle name="Normal 11 2 30 3" xfId="2828"/>
    <cellStyle name="Normal 11 2 30 3 2" xfId="2829"/>
    <cellStyle name="Normal 11 2 30 4" xfId="2830"/>
    <cellStyle name="Normal 11 2 30 4 2" xfId="2831"/>
    <cellStyle name="Normal 11 2 30 5" xfId="2832"/>
    <cellStyle name="Normal 11 2 30 5 2" xfId="2833"/>
    <cellStyle name="Normal 11 2 30 6" xfId="2834"/>
    <cellStyle name="Normal 11 2 30 6 2" xfId="2835"/>
    <cellStyle name="Normal 11 2 30 7" xfId="2836"/>
    <cellStyle name="Normal 11 2 30 7 2" xfId="2837"/>
    <cellStyle name="Normal 11 2 30 8" xfId="2838"/>
    <cellStyle name="Normal 11 2 30 8 2" xfId="2839"/>
    <cellStyle name="Normal 11 2 30 9" xfId="2840"/>
    <cellStyle name="Normal 11 2 30 9 2" xfId="2841"/>
    <cellStyle name="Normal 11 2 31" xfId="2842"/>
    <cellStyle name="Normal 11 2 31 2" xfId="2843"/>
    <cellStyle name="Normal 11 2 31 2 2" xfId="2844"/>
    <cellStyle name="Normal 11 2 31 3" xfId="2845"/>
    <cellStyle name="Normal 11 2 31 3 2" xfId="2846"/>
    <cellStyle name="Normal 11 2 31 4" xfId="2847"/>
    <cellStyle name="Normal 11 2 31 4 2" xfId="2848"/>
    <cellStyle name="Normal 11 2 31 5" xfId="2849"/>
    <cellStyle name="Normal 11 2 32" xfId="2850"/>
    <cellStyle name="Normal 11 2 32 2" xfId="2851"/>
    <cellStyle name="Normal 11 2 32 2 2" xfId="2852"/>
    <cellStyle name="Normal 11 2 32 3" xfId="2853"/>
    <cellStyle name="Normal 11 2 32 3 2" xfId="2854"/>
    <cellStyle name="Normal 11 2 32 4" xfId="2855"/>
    <cellStyle name="Normal 11 2 32 4 2" xfId="2856"/>
    <cellStyle name="Normal 11 2 32 5" xfId="2857"/>
    <cellStyle name="Normal 11 2 33" xfId="2858"/>
    <cellStyle name="Normal 11 2 33 2" xfId="2859"/>
    <cellStyle name="Normal 11 2 33 2 2" xfId="2860"/>
    <cellStyle name="Normal 11 2 33 3" xfId="2861"/>
    <cellStyle name="Normal 11 2 33 3 2" xfId="2862"/>
    <cellStyle name="Normal 11 2 33 4" xfId="2863"/>
    <cellStyle name="Normal 11 2 33 4 2" xfId="2864"/>
    <cellStyle name="Normal 11 2 33 5" xfId="2865"/>
    <cellStyle name="Normal 11 2 34" xfId="2866"/>
    <cellStyle name="Normal 11 2 34 2" xfId="2867"/>
    <cellStyle name="Normal 11 2 34 2 2" xfId="2868"/>
    <cellStyle name="Normal 11 2 34 3" xfId="2869"/>
    <cellStyle name="Normal 11 2 34 3 2" xfId="2870"/>
    <cellStyle name="Normal 11 2 34 4" xfId="2871"/>
    <cellStyle name="Normal 11 2 34 4 2" xfId="2872"/>
    <cellStyle name="Normal 11 2 34 5" xfId="2873"/>
    <cellStyle name="Normal 11 2 35" xfId="2874"/>
    <cellStyle name="Normal 11 2 35 2" xfId="2875"/>
    <cellStyle name="Normal 11 2 35 2 2" xfId="2876"/>
    <cellStyle name="Normal 11 2 35 3" xfId="2877"/>
    <cellStyle name="Normal 11 2 35 3 2" xfId="2878"/>
    <cellStyle name="Normal 11 2 35 4" xfId="2879"/>
    <cellStyle name="Normal 11 2 35 4 2" xfId="2880"/>
    <cellStyle name="Normal 11 2 35 5" xfId="2881"/>
    <cellStyle name="Normal 11 2 36" xfId="2882"/>
    <cellStyle name="Normal 11 2 36 2" xfId="2883"/>
    <cellStyle name="Normal 11 2 36 2 2" xfId="2884"/>
    <cellStyle name="Normal 11 2 36 3" xfId="2885"/>
    <cellStyle name="Normal 11 2 36 3 2" xfId="2886"/>
    <cellStyle name="Normal 11 2 36 4" xfId="2887"/>
    <cellStyle name="Normal 11 2 36 4 2" xfId="2888"/>
    <cellStyle name="Normal 11 2 36 5" xfId="2889"/>
    <cellStyle name="Normal 11 2 37" xfId="2890"/>
    <cellStyle name="Normal 11 2 37 2" xfId="2891"/>
    <cellStyle name="Normal 11 2 37 2 2" xfId="2892"/>
    <cellStyle name="Normal 11 2 37 3" xfId="2893"/>
    <cellStyle name="Normal 11 2 37 3 2" xfId="2894"/>
    <cellStyle name="Normal 11 2 37 4" xfId="2895"/>
    <cellStyle name="Normal 11 2 37 4 2" xfId="2896"/>
    <cellStyle name="Normal 11 2 37 5" xfId="2897"/>
    <cellStyle name="Normal 11 2 38" xfId="2898"/>
    <cellStyle name="Normal 11 2 38 2" xfId="2899"/>
    <cellStyle name="Normal 11 2 38 2 2" xfId="2900"/>
    <cellStyle name="Normal 11 2 38 3" xfId="2901"/>
    <cellStyle name="Normal 11 2 38 3 2" xfId="2902"/>
    <cellStyle name="Normal 11 2 38 4" xfId="2903"/>
    <cellStyle name="Normal 11 2 38 4 2" xfId="2904"/>
    <cellStyle name="Normal 11 2 38 5" xfId="2905"/>
    <cellStyle name="Normal 11 2 39" xfId="2906"/>
    <cellStyle name="Normal 11 2 39 2" xfId="2907"/>
    <cellStyle name="Normal 11 2 39 2 2" xfId="2908"/>
    <cellStyle name="Normal 11 2 39 3" xfId="2909"/>
    <cellStyle name="Normal 11 2 39 3 2" xfId="2910"/>
    <cellStyle name="Normal 11 2 39 4" xfId="2911"/>
    <cellStyle name="Normal 11 2 39 4 2" xfId="2912"/>
    <cellStyle name="Normal 11 2 39 5" xfId="2913"/>
    <cellStyle name="Normal 11 2 4" xfId="2914"/>
    <cellStyle name="Normal 11 2 4 10" xfId="2915"/>
    <cellStyle name="Normal 11 2 4 10 2" xfId="2916"/>
    <cellStyle name="Normal 11 2 4 11" xfId="2917"/>
    <cellStyle name="Normal 11 2 4 2" xfId="2918"/>
    <cellStyle name="Normal 11 2 4 2 2" xfId="2919"/>
    <cellStyle name="Normal 11 2 4 3" xfId="2920"/>
    <cellStyle name="Normal 11 2 4 3 2" xfId="2921"/>
    <cellStyle name="Normal 11 2 4 4" xfId="2922"/>
    <cellStyle name="Normal 11 2 4 4 2" xfId="2923"/>
    <cellStyle name="Normal 11 2 4 5" xfId="2924"/>
    <cellStyle name="Normal 11 2 4 5 2" xfId="2925"/>
    <cellStyle name="Normal 11 2 4 6" xfId="2926"/>
    <cellStyle name="Normal 11 2 4 6 2" xfId="2927"/>
    <cellStyle name="Normal 11 2 4 7" xfId="2928"/>
    <cellStyle name="Normal 11 2 4 7 2" xfId="2929"/>
    <cellStyle name="Normal 11 2 4 8" xfId="2930"/>
    <cellStyle name="Normal 11 2 4 8 2" xfId="2931"/>
    <cellStyle name="Normal 11 2 4 9" xfId="2932"/>
    <cellStyle name="Normal 11 2 4 9 2" xfId="2933"/>
    <cellStyle name="Normal 11 2 40" xfId="2934"/>
    <cellStyle name="Normal 11 2 40 2" xfId="2935"/>
    <cellStyle name="Normal 11 2 40 2 2" xfId="2936"/>
    <cellStyle name="Normal 11 2 40 3" xfId="2937"/>
    <cellStyle name="Normal 11 2 40 3 2" xfId="2938"/>
    <cellStyle name="Normal 11 2 40 4" xfId="2939"/>
    <cellStyle name="Normal 11 2 40 4 2" xfId="2940"/>
    <cellStyle name="Normal 11 2 40 5" xfId="2941"/>
    <cellStyle name="Normal 11 2 41" xfId="2942"/>
    <cellStyle name="Normal 11 2 41 2" xfId="2943"/>
    <cellStyle name="Normal 11 2 41 2 2" xfId="2944"/>
    <cellStyle name="Normal 11 2 41 3" xfId="2945"/>
    <cellStyle name="Normal 11 2 41 3 2" xfId="2946"/>
    <cellStyle name="Normal 11 2 41 4" xfId="2947"/>
    <cellStyle name="Normal 11 2 41 4 2" xfId="2948"/>
    <cellStyle name="Normal 11 2 41 5" xfId="2949"/>
    <cellStyle name="Normal 11 2 42" xfId="2950"/>
    <cellStyle name="Normal 11 2 42 2" xfId="2951"/>
    <cellStyle name="Normal 11 2 42 2 2" xfId="2952"/>
    <cellStyle name="Normal 11 2 42 3" xfId="2953"/>
    <cellStyle name="Normal 11 2 42 3 2" xfId="2954"/>
    <cellStyle name="Normal 11 2 42 4" xfId="2955"/>
    <cellStyle name="Normal 11 2 42 4 2" xfId="2956"/>
    <cellStyle name="Normal 11 2 42 5" xfId="2957"/>
    <cellStyle name="Normal 11 2 43" xfId="2958"/>
    <cellStyle name="Normal 11 2 43 2" xfId="2959"/>
    <cellStyle name="Normal 11 2 43 2 2" xfId="2960"/>
    <cellStyle name="Normal 11 2 43 3" xfId="2961"/>
    <cellStyle name="Normal 11 2 43 3 2" xfId="2962"/>
    <cellStyle name="Normal 11 2 43 4" xfId="2963"/>
    <cellStyle name="Normal 11 2 43 4 2" xfId="2964"/>
    <cellStyle name="Normal 11 2 43 5" xfId="2965"/>
    <cellStyle name="Normal 11 2 44" xfId="2966"/>
    <cellStyle name="Normal 11 2 44 2" xfId="2967"/>
    <cellStyle name="Normal 11 2 44 2 2" xfId="2968"/>
    <cellStyle name="Normal 11 2 44 3" xfId="2969"/>
    <cellStyle name="Normal 11 2 44 3 2" xfId="2970"/>
    <cellStyle name="Normal 11 2 44 4" xfId="2971"/>
    <cellStyle name="Normal 11 2 44 4 2" xfId="2972"/>
    <cellStyle name="Normal 11 2 44 5" xfId="2973"/>
    <cellStyle name="Normal 11 2 45" xfId="2974"/>
    <cellStyle name="Normal 11 2 45 2" xfId="2975"/>
    <cellStyle name="Normal 11 2 45 2 2" xfId="2976"/>
    <cellStyle name="Normal 11 2 45 3" xfId="2977"/>
    <cellStyle name="Normal 11 2 45 3 2" xfId="2978"/>
    <cellStyle name="Normal 11 2 45 4" xfId="2979"/>
    <cellStyle name="Normal 11 2 45 4 2" xfId="2980"/>
    <cellStyle name="Normal 11 2 45 5" xfId="2981"/>
    <cellStyle name="Normal 11 2 46" xfId="2982"/>
    <cellStyle name="Normal 11 2 46 2" xfId="2983"/>
    <cellStyle name="Normal 11 2 46 2 2" xfId="2984"/>
    <cellStyle name="Normal 11 2 46 3" xfId="2985"/>
    <cellStyle name="Normal 11 2 46 3 2" xfId="2986"/>
    <cellStyle name="Normal 11 2 46 4" xfId="2987"/>
    <cellStyle name="Normal 11 2 46 4 2" xfId="2988"/>
    <cellStyle name="Normal 11 2 46 5" xfId="2989"/>
    <cellStyle name="Normal 11 2 47" xfId="2990"/>
    <cellStyle name="Normal 11 2 47 2" xfId="2991"/>
    <cellStyle name="Normal 11 2 47 2 2" xfId="2992"/>
    <cellStyle name="Normal 11 2 47 3" xfId="2993"/>
    <cellStyle name="Normal 11 2 47 3 2" xfId="2994"/>
    <cellStyle name="Normal 11 2 47 4" xfId="2995"/>
    <cellStyle name="Normal 11 2 47 4 2" xfId="2996"/>
    <cellStyle name="Normal 11 2 47 5" xfId="2997"/>
    <cellStyle name="Normal 11 2 48" xfId="2998"/>
    <cellStyle name="Normal 11 2 48 2" xfId="2999"/>
    <cellStyle name="Normal 11 2 48 2 2" xfId="3000"/>
    <cellStyle name="Normal 11 2 48 3" xfId="3001"/>
    <cellStyle name="Normal 11 2 48 3 2" xfId="3002"/>
    <cellStyle name="Normal 11 2 48 4" xfId="3003"/>
    <cellStyle name="Normal 11 2 48 4 2" xfId="3004"/>
    <cellStyle name="Normal 11 2 48 5" xfId="3005"/>
    <cellStyle name="Normal 11 2 49" xfId="3006"/>
    <cellStyle name="Normal 11 2 49 2" xfId="3007"/>
    <cellStyle name="Normal 11 2 49 2 2" xfId="3008"/>
    <cellStyle name="Normal 11 2 49 3" xfId="3009"/>
    <cellStyle name="Normal 11 2 49 3 2" xfId="3010"/>
    <cellStyle name="Normal 11 2 49 4" xfId="3011"/>
    <cellStyle name="Normal 11 2 49 4 2" xfId="3012"/>
    <cellStyle name="Normal 11 2 49 5" xfId="3013"/>
    <cellStyle name="Normal 11 2 5" xfId="3014"/>
    <cellStyle name="Normal 11 2 5 10" xfId="3015"/>
    <cellStyle name="Normal 11 2 5 10 2" xfId="3016"/>
    <cellStyle name="Normal 11 2 5 11" xfId="3017"/>
    <cellStyle name="Normal 11 2 5 2" xfId="3018"/>
    <cellStyle name="Normal 11 2 5 2 2" xfId="3019"/>
    <cellStyle name="Normal 11 2 5 3" xfId="3020"/>
    <cellStyle name="Normal 11 2 5 3 2" xfId="3021"/>
    <cellStyle name="Normal 11 2 5 4" xfId="3022"/>
    <cellStyle name="Normal 11 2 5 4 2" xfId="3023"/>
    <cellStyle name="Normal 11 2 5 5" xfId="3024"/>
    <cellStyle name="Normal 11 2 5 5 2" xfId="3025"/>
    <cellStyle name="Normal 11 2 5 6" xfId="3026"/>
    <cellStyle name="Normal 11 2 5 6 2" xfId="3027"/>
    <cellStyle name="Normal 11 2 5 7" xfId="3028"/>
    <cellStyle name="Normal 11 2 5 7 2" xfId="3029"/>
    <cellStyle name="Normal 11 2 5 8" xfId="3030"/>
    <cellStyle name="Normal 11 2 5 8 2" xfId="3031"/>
    <cellStyle name="Normal 11 2 5 9" xfId="3032"/>
    <cellStyle name="Normal 11 2 5 9 2" xfId="3033"/>
    <cellStyle name="Normal 11 2 50" xfId="3034"/>
    <cellStyle name="Normal 11 2 50 2" xfId="3035"/>
    <cellStyle name="Normal 11 2 51" xfId="3036"/>
    <cellStyle name="Normal 11 2 51 2" xfId="3037"/>
    <cellStyle name="Normal 11 2 52" xfId="3038"/>
    <cellStyle name="Normal 11 2 52 2" xfId="3039"/>
    <cellStyle name="Normal 11 2 53" xfId="3040"/>
    <cellStyle name="Normal 11 2 53 2" xfId="3041"/>
    <cellStyle name="Normal 11 2 54" xfId="3042"/>
    <cellStyle name="Normal 11 2 54 2" xfId="3043"/>
    <cellStyle name="Normal 11 2 55" xfId="3044"/>
    <cellStyle name="Normal 11 2 55 2" xfId="3045"/>
    <cellStyle name="Normal 11 2 56" xfId="3046"/>
    <cellStyle name="Normal 11 2 56 2" xfId="3047"/>
    <cellStyle name="Normal 11 2 57" xfId="3048"/>
    <cellStyle name="Normal 11 2 57 2" xfId="3049"/>
    <cellStyle name="Normal 11 2 58" xfId="3050"/>
    <cellStyle name="Normal 11 2 58 2" xfId="3051"/>
    <cellStyle name="Normal 11 2 59" xfId="3052"/>
    <cellStyle name="Normal 11 2 59 2" xfId="3053"/>
    <cellStyle name="Normal 11 2 6" xfId="3054"/>
    <cellStyle name="Normal 11 2 6 10" xfId="3055"/>
    <cellStyle name="Normal 11 2 6 10 2" xfId="3056"/>
    <cellStyle name="Normal 11 2 6 11" xfId="3057"/>
    <cellStyle name="Normal 11 2 6 2" xfId="3058"/>
    <cellStyle name="Normal 11 2 6 2 2" xfId="3059"/>
    <cellStyle name="Normal 11 2 6 3" xfId="3060"/>
    <cellStyle name="Normal 11 2 6 3 2" xfId="3061"/>
    <cellStyle name="Normal 11 2 6 4" xfId="3062"/>
    <cellStyle name="Normal 11 2 6 4 2" xfId="3063"/>
    <cellStyle name="Normal 11 2 6 5" xfId="3064"/>
    <cellStyle name="Normal 11 2 6 5 2" xfId="3065"/>
    <cellStyle name="Normal 11 2 6 6" xfId="3066"/>
    <cellStyle name="Normal 11 2 6 6 2" xfId="3067"/>
    <cellStyle name="Normal 11 2 6 7" xfId="3068"/>
    <cellStyle name="Normal 11 2 6 7 2" xfId="3069"/>
    <cellStyle name="Normal 11 2 6 8" xfId="3070"/>
    <cellStyle name="Normal 11 2 6 8 2" xfId="3071"/>
    <cellStyle name="Normal 11 2 6 9" xfId="3072"/>
    <cellStyle name="Normal 11 2 6 9 2" xfId="3073"/>
    <cellStyle name="Normal 11 2 60" xfId="3074"/>
    <cellStyle name="Normal 11 2 60 2" xfId="3075"/>
    <cellStyle name="Normal 11 2 61" xfId="3076"/>
    <cellStyle name="Normal 11 2 61 2" xfId="3077"/>
    <cellStyle name="Normal 11 2 62" xfId="3078"/>
    <cellStyle name="Normal 11 2 62 2" xfId="3079"/>
    <cellStyle name="Normal 11 2 63" xfId="3080"/>
    <cellStyle name="Normal 11 2 63 2" xfId="3081"/>
    <cellStyle name="Normal 11 2 64" xfId="3082"/>
    <cellStyle name="Normal 11 2 64 2" xfId="3083"/>
    <cellStyle name="Normal 11 2 65" xfId="3084"/>
    <cellStyle name="Normal 11 2 65 2" xfId="3085"/>
    <cellStyle name="Normal 11 2 66" xfId="3086"/>
    <cellStyle name="Normal 11 2 66 2" xfId="3087"/>
    <cellStyle name="Normal 11 2 67" xfId="3088"/>
    <cellStyle name="Normal 11 2 67 2" xfId="3089"/>
    <cellStyle name="Normal 11 2 68" xfId="3090"/>
    <cellStyle name="Normal 11 2 68 2" xfId="3091"/>
    <cellStyle name="Normal 11 2 69" xfId="3092"/>
    <cellStyle name="Normal 11 2 69 2" xfId="3093"/>
    <cellStyle name="Normal 11 2 7" xfId="3094"/>
    <cellStyle name="Normal 11 2 7 10" xfId="3095"/>
    <cellStyle name="Normal 11 2 7 10 2" xfId="3096"/>
    <cellStyle name="Normal 11 2 7 11" xfId="3097"/>
    <cellStyle name="Normal 11 2 7 2" xfId="3098"/>
    <cellStyle name="Normal 11 2 7 2 2" xfId="3099"/>
    <cellStyle name="Normal 11 2 7 3" xfId="3100"/>
    <cellStyle name="Normal 11 2 7 3 2" xfId="3101"/>
    <cellStyle name="Normal 11 2 7 4" xfId="3102"/>
    <cellStyle name="Normal 11 2 7 4 2" xfId="3103"/>
    <cellStyle name="Normal 11 2 7 5" xfId="3104"/>
    <cellStyle name="Normal 11 2 7 5 2" xfId="3105"/>
    <cellStyle name="Normal 11 2 7 6" xfId="3106"/>
    <cellStyle name="Normal 11 2 7 6 2" xfId="3107"/>
    <cellStyle name="Normal 11 2 7 7" xfId="3108"/>
    <cellStyle name="Normal 11 2 7 7 2" xfId="3109"/>
    <cellStyle name="Normal 11 2 7 8" xfId="3110"/>
    <cellStyle name="Normal 11 2 7 8 2" xfId="3111"/>
    <cellStyle name="Normal 11 2 7 9" xfId="3112"/>
    <cellStyle name="Normal 11 2 7 9 2" xfId="3113"/>
    <cellStyle name="Normal 11 2 70" xfId="3114"/>
    <cellStyle name="Normal 11 2 70 2" xfId="3115"/>
    <cellStyle name="Normal 11 2 71" xfId="3116"/>
    <cellStyle name="Normal 11 2 71 2" xfId="3117"/>
    <cellStyle name="Normal 11 2 72" xfId="3118"/>
    <cellStyle name="Normal 11 2 72 2" xfId="3119"/>
    <cellStyle name="Normal 11 2 73" xfId="3120"/>
    <cellStyle name="Normal 11 2 73 2" xfId="3121"/>
    <cellStyle name="Normal 11 2 74" xfId="3122"/>
    <cellStyle name="Normal 11 2 75" xfId="3123"/>
    <cellStyle name="Normal 11 2 76" xfId="3124"/>
    <cellStyle name="Normal 11 2 77" xfId="3125"/>
    <cellStyle name="Normal 11 2 8" xfId="3126"/>
    <cellStyle name="Normal 11 2 8 10" xfId="3127"/>
    <cellStyle name="Normal 11 2 8 10 2" xfId="3128"/>
    <cellStyle name="Normal 11 2 8 11" xfId="3129"/>
    <cellStyle name="Normal 11 2 8 2" xfId="3130"/>
    <cellStyle name="Normal 11 2 8 2 2" xfId="3131"/>
    <cellStyle name="Normal 11 2 8 3" xfId="3132"/>
    <cellStyle name="Normal 11 2 8 3 2" xfId="3133"/>
    <cellStyle name="Normal 11 2 8 4" xfId="3134"/>
    <cellStyle name="Normal 11 2 8 4 2" xfId="3135"/>
    <cellStyle name="Normal 11 2 8 5" xfId="3136"/>
    <cellStyle name="Normal 11 2 8 5 2" xfId="3137"/>
    <cellStyle name="Normal 11 2 8 6" xfId="3138"/>
    <cellStyle name="Normal 11 2 8 6 2" xfId="3139"/>
    <cellStyle name="Normal 11 2 8 7" xfId="3140"/>
    <cellStyle name="Normal 11 2 8 7 2" xfId="3141"/>
    <cellStyle name="Normal 11 2 8 8" xfId="3142"/>
    <cellStyle name="Normal 11 2 8 8 2" xfId="3143"/>
    <cellStyle name="Normal 11 2 8 9" xfId="3144"/>
    <cellStyle name="Normal 11 2 8 9 2" xfId="3145"/>
    <cellStyle name="Normal 11 2 9" xfId="3146"/>
    <cellStyle name="Normal 11 2 9 10" xfId="3147"/>
    <cellStyle name="Normal 11 2 9 10 2" xfId="3148"/>
    <cellStyle name="Normal 11 2 9 11" xfId="3149"/>
    <cellStyle name="Normal 11 2 9 2" xfId="3150"/>
    <cellStyle name="Normal 11 2 9 2 2" xfId="3151"/>
    <cellStyle name="Normal 11 2 9 3" xfId="3152"/>
    <cellStyle name="Normal 11 2 9 3 2" xfId="3153"/>
    <cellStyle name="Normal 11 2 9 4" xfId="3154"/>
    <cellStyle name="Normal 11 2 9 4 2" xfId="3155"/>
    <cellStyle name="Normal 11 2 9 5" xfId="3156"/>
    <cellStyle name="Normal 11 2 9 5 2" xfId="3157"/>
    <cellStyle name="Normal 11 2 9 6" xfId="3158"/>
    <cellStyle name="Normal 11 2 9 6 2" xfId="3159"/>
    <cellStyle name="Normal 11 2 9 7" xfId="3160"/>
    <cellStyle name="Normal 11 2 9 7 2" xfId="3161"/>
    <cellStyle name="Normal 11 2 9 8" xfId="3162"/>
    <cellStyle name="Normal 11 2 9 8 2" xfId="3163"/>
    <cellStyle name="Normal 11 2 9 9" xfId="3164"/>
    <cellStyle name="Normal 11 2 9 9 2" xfId="3165"/>
    <cellStyle name="Normal 11 20" xfId="3166"/>
    <cellStyle name="Normal 11 20 10" xfId="3167"/>
    <cellStyle name="Normal 11 20 10 2" xfId="3168"/>
    <cellStyle name="Normal 11 20 11" xfId="3169"/>
    <cellStyle name="Normal 11 20 2" xfId="3170"/>
    <cellStyle name="Normal 11 20 2 2" xfId="3171"/>
    <cellStyle name="Normal 11 20 3" xfId="3172"/>
    <cellStyle name="Normal 11 20 3 2" xfId="3173"/>
    <cellStyle name="Normal 11 20 4" xfId="3174"/>
    <cellStyle name="Normal 11 20 4 2" xfId="3175"/>
    <cellStyle name="Normal 11 20 5" xfId="3176"/>
    <cellStyle name="Normal 11 20 5 2" xfId="3177"/>
    <cellStyle name="Normal 11 20 6" xfId="3178"/>
    <cellStyle name="Normal 11 20 6 2" xfId="3179"/>
    <cellStyle name="Normal 11 20 7" xfId="3180"/>
    <cellStyle name="Normal 11 20 7 2" xfId="3181"/>
    <cellStyle name="Normal 11 20 8" xfId="3182"/>
    <cellStyle name="Normal 11 20 8 2" xfId="3183"/>
    <cellStyle name="Normal 11 20 9" xfId="3184"/>
    <cellStyle name="Normal 11 20 9 2" xfId="3185"/>
    <cellStyle name="Normal 11 21" xfId="3186"/>
    <cellStyle name="Normal 11 21 10" xfId="3187"/>
    <cellStyle name="Normal 11 21 10 2" xfId="3188"/>
    <cellStyle name="Normal 11 21 11" xfId="3189"/>
    <cellStyle name="Normal 11 21 2" xfId="3190"/>
    <cellStyle name="Normal 11 21 2 2" xfId="3191"/>
    <cellStyle name="Normal 11 21 3" xfId="3192"/>
    <cellStyle name="Normal 11 21 3 2" xfId="3193"/>
    <cellStyle name="Normal 11 21 4" xfId="3194"/>
    <cellStyle name="Normal 11 21 4 2" xfId="3195"/>
    <cellStyle name="Normal 11 21 5" xfId="3196"/>
    <cellStyle name="Normal 11 21 5 2" xfId="3197"/>
    <cellStyle name="Normal 11 21 6" xfId="3198"/>
    <cellStyle name="Normal 11 21 6 2" xfId="3199"/>
    <cellStyle name="Normal 11 21 7" xfId="3200"/>
    <cellStyle name="Normal 11 21 7 2" xfId="3201"/>
    <cellStyle name="Normal 11 21 8" xfId="3202"/>
    <cellStyle name="Normal 11 21 8 2" xfId="3203"/>
    <cellStyle name="Normal 11 21 9" xfId="3204"/>
    <cellStyle name="Normal 11 21 9 2" xfId="3205"/>
    <cellStyle name="Normal 11 22" xfId="3206"/>
    <cellStyle name="Normal 11 22 10" xfId="3207"/>
    <cellStyle name="Normal 11 22 10 2" xfId="3208"/>
    <cellStyle name="Normal 11 22 11" xfId="3209"/>
    <cellStyle name="Normal 11 22 2" xfId="3210"/>
    <cellStyle name="Normal 11 22 2 2" xfId="3211"/>
    <cellStyle name="Normal 11 22 3" xfId="3212"/>
    <cellStyle name="Normal 11 22 3 2" xfId="3213"/>
    <cellStyle name="Normal 11 22 4" xfId="3214"/>
    <cellStyle name="Normal 11 22 4 2" xfId="3215"/>
    <cellStyle name="Normal 11 22 5" xfId="3216"/>
    <cellStyle name="Normal 11 22 5 2" xfId="3217"/>
    <cellStyle name="Normal 11 22 6" xfId="3218"/>
    <cellStyle name="Normal 11 22 6 2" xfId="3219"/>
    <cellStyle name="Normal 11 22 7" xfId="3220"/>
    <cellStyle name="Normal 11 22 7 2" xfId="3221"/>
    <cellStyle name="Normal 11 22 8" xfId="3222"/>
    <cellStyle name="Normal 11 22 8 2" xfId="3223"/>
    <cellStyle name="Normal 11 22 9" xfId="3224"/>
    <cellStyle name="Normal 11 22 9 2" xfId="3225"/>
    <cellStyle name="Normal 11 23" xfId="3226"/>
    <cellStyle name="Normal 11 23 10" xfId="3227"/>
    <cellStyle name="Normal 11 23 10 2" xfId="3228"/>
    <cellStyle name="Normal 11 23 11" xfId="3229"/>
    <cellStyle name="Normal 11 23 2" xfId="3230"/>
    <cellStyle name="Normal 11 23 2 2" xfId="3231"/>
    <cellStyle name="Normal 11 23 3" xfId="3232"/>
    <cellStyle name="Normal 11 23 3 2" xfId="3233"/>
    <cellStyle name="Normal 11 23 4" xfId="3234"/>
    <cellStyle name="Normal 11 23 4 2" xfId="3235"/>
    <cellStyle name="Normal 11 23 5" xfId="3236"/>
    <cellStyle name="Normal 11 23 5 2" xfId="3237"/>
    <cellStyle name="Normal 11 23 6" xfId="3238"/>
    <cellStyle name="Normal 11 23 6 2" xfId="3239"/>
    <cellStyle name="Normal 11 23 7" xfId="3240"/>
    <cellStyle name="Normal 11 23 7 2" xfId="3241"/>
    <cellStyle name="Normal 11 23 8" xfId="3242"/>
    <cellStyle name="Normal 11 23 8 2" xfId="3243"/>
    <cellStyle name="Normal 11 23 9" xfId="3244"/>
    <cellStyle name="Normal 11 23 9 2" xfId="3245"/>
    <cellStyle name="Normal 11 24" xfId="3246"/>
    <cellStyle name="Normal 11 24 10" xfId="3247"/>
    <cellStyle name="Normal 11 24 10 2" xfId="3248"/>
    <cellStyle name="Normal 11 24 11" xfId="3249"/>
    <cellStyle name="Normal 11 24 2" xfId="3250"/>
    <cellStyle name="Normal 11 24 2 2" xfId="3251"/>
    <cellStyle name="Normal 11 24 3" xfId="3252"/>
    <cellStyle name="Normal 11 24 3 2" xfId="3253"/>
    <cellStyle name="Normal 11 24 4" xfId="3254"/>
    <cellStyle name="Normal 11 24 4 2" xfId="3255"/>
    <cellStyle name="Normal 11 24 5" xfId="3256"/>
    <cellStyle name="Normal 11 24 5 2" xfId="3257"/>
    <cellStyle name="Normal 11 24 6" xfId="3258"/>
    <cellStyle name="Normal 11 24 6 2" xfId="3259"/>
    <cellStyle name="Normal 11 24 7" xfId="3260"/>
    <cellStyle name="Normal 11 24 7 2" xfId="3261"/>
    <cellStyle name="Normal 11 24 8" xfId="3262"/>
    <cellStyle name="Normal 11 24 8 2" xfId="3263"/>
    <cellStyle name="Normal 11 24 9" xfId="3264"/>
    <cellStyle name="Normal 11 24 9 2" xfId="3265"/>
    <cellStyle name="Normal 11 25" xfId="3266"/>
    <cellStyle name="Normal 11 25 10" xfId="3267"/>
    <cellStyle name="Normal 11 25 10 2" xfId="3268"/>
    <cellStyle name="Normal 11 25 11" xfId="3269"/>
    <cellStyle name="Normal 11 25 2" xfId="3270"/>
    <cellStyle name="Normal 11 25 2 2" xfId="3271"/>
    <cellStyle name="Normal 11 25 3" xfId="3272"/>
    <cellStyle name="Normal 11 25 3 2" xfId="3273"/>
    <cellStyle name="Normal 11 25 4" xfId="3274"/>
    <cellStyle name="Normal 11 25 4 2" xfId="3275"/>
    <cellStyle name="Normal 11 25 5" xfId="3276"/>
    <cellStyle name="Normal 11 25 5 2" xfId="3277"/>
    <cellStyle name="Normal 11 25 6" xfId="3278"/>
    <cellStyle name="Normal 11 25 6 2" xfId="3279"/>
    <cellStyle name="Normal 11 25 7" xfId="3280"/>
    <cellStyle name="Normal 11 25 7 2" xfId="3281"/>
    <cellStyle name="Normal 11 25 8" xfId="3282"/>
    <cellStyle name="Normal 11 25 8 2" xfId="3283"/>
    <cellStyle name="Normal 11 25 9" xfId="3284"/>
    <cellStyle name="Normal 11 25 9 2" xfId="3285"/>
    <cellStyle name="Normal 11 26" xfId="3286"/>
    <cellStyle name="Normal 11 26 10" xfId="3287"/>
    <cellStyle name="Normal 11 26 10 2" xfId="3288"/>
    <cellStyle name="Normal 11 26 11" xfId="3289"/>
    <cellStyle name="Normal 11 26 2" xfId="3290"/>
    <cellStyle name="Normal 11 26 2 2" xfId="3291"/>
    <cellStyle name="Normal 11 26 3" xfId="3292"/>
    <cellStyle name="Normal 11 26 3 2" xfId="3293"/>
    <cellStyle name="Normal 11 26 4" xfId="3294"/>
    <cellStyle name="Normal 11 26 4 2" xfId="3295"/>
    <cellStyle name="Normal 11 26 5" xfId="3296"/>
    <cellStyle name="Normal 11 26 5 2" xfId="3297"/>
    <cellStyle name="Normal 11 26 6" xfId="3298"/>
    <cellStyle name="Normal 11 26 6 2" xfId="3299"/>
    <cellStyle name="Normal 11 26 7" xfId="3300"/>
    <cellStyle name="Normal 11 26 7 2" xfId="3301"/>
    <cellStyle name="Normal 11 26 8" xfId="3302"/>
    <cellStyle name="Normal 11 26 8 2" xfId="3303"/>
    <cellStyle name="Normal 11 26 9" xfId="3304"/>
    <cellStyle name="Normal 11 26 9 2" xfId="3305"/>
    <cellStyle name="Normal 11 27" xfId="3306"/>
    <cellStyle name="Normal 11 27 10" xfId="3307"/>
    <cellStyle name="Normal 11 27 10 2" xfId="3308"/>
    <cellStyle name="Normal 11 27 11" xfId="3309"/>
    <cellStyle name="Normal 11 27 2" xfId="3310"/>
    <cellStyle name="Normal 11 27 2 2" xfId="3311"/>
    <cellStyle name="Normal 11 27 3" xfId="3312"/>
    <cellStyle name="Normal 11 27 3 2" xfId="3313"/>
    <cellStyle name="Normal 11 27 4" xfId="3314"/>
    <cellStyle name="Normal 11 27 4 2" xfId="3315"/>
    <cellStyle name="Normal 11 27 5" xfId="3316"/>
    <cellStyle name="Normal 11 27 5 2" xfId="3317"/>
    <cellStyle name="Normal 11 27 6" xfId="3318"/>
    <cellStyle name="Normal 11 27 6 2" xfId="3319"/>
    <cellStyle name="Normal 11 27 7" xfId="3320"/>
    <cellStyle name="Normal 11 27 7 2" xfId="3321"/>
    <cellStyle name="Normal 11 27 8" xfId="3322"/>
    <cellStyle name="Normal 11 27 8 2" xfId="3323"/>
    <cellStyle name="Normal 11 27 9" xfId="3324"/>
    <cellStyle name="Normal 11 27 9 2" xfId="3325"/>
    <cellStyle name="Normal 11 28" xfId="3326"/>
    <cellStyle name="Normal 11 28 10" xfId="3327"/>
    <cellStyle name="Normal 11 28 10 2" xfId="3328"/>
    <cellStyle name="Normal 11 28 11" xfId="3329"/>
    <cellStyle name="Normal 11 28 2" xfId="3330"/>
    <cellStyle name="Normal 11 28 2 2" xfId="3331"/>
    <cellStyle name="Normal 11 28 3" xfId="3332"/>
    <cellStyle name="Normal 11 28 3 2" xfId="3333"/>
    <cellStyle name="Normal 11 28 4" xfId="3334"/>
    <cellStyle name="Normal 11 28 4 2" xfId="3335"/>
    <cellStyle name="Normal 11 28 5" xfId="3336"/>
    <cellStyle name="Normal 11 28 5 2" xfId="3337"/>
    <cellStyle name="Normal 11 28 6" xfId="3338"/>
    <cellStyle name="Normal 11 28 6 2" xfId="3339"/>
    <cellStyle name="Normal 11 28 7" xfId="3340"/>
    <cellStyle name="Normal 11 28 7 2" xfId="3341"/>
    <cellStyle name="Normal 11 28 8" xfId="3342"/>
    <cellStyle name="Normal 11 28 8 2" xfId="3343"/>
    <cellStyle name="Normal 11 28 9" xfId="3344"/>
    <cellStyle name="Normal 11 28 9 2" xfId="3345"/>
    <cellStyle name="Normal 11 29" xfId="3346"/>
    <cellStyle name="Normal 11 29 10" xfId="3347"/>
    <cellStyle name="Normal 11 29 10 2" xfId="3348"/>
    <cellStyle name="Normal 11 29 11" xfId="3349"/>
    <cellStyle name="Normal 11 29 2" xfId="3350"/>
    <cellStyle name="Normal 11 29 2 2" xfId="3351"/>
    <cellStyle name="Normal 11 29 3" xfId="3352"/>
    <cellStyle name="Normal 11 29 3 2" xfId="3353"/>
    <cellStyle name="Normal 11 29 4" xfId="3354"/>
    <cellStyle name="Normal 11 29 4 2" xfId="3355"/>
    <cellStyle name="Normal 11 29 5" xfId="3356"/>
    <cellStyle name="Normal 11 29 5 2" xfId="3357"/>
    <cellStyle name="Normal 11 29 6" xfId="3358"/>
    <cellStyle name="Normal 11 29 6 2" xfId="3359"/>
    <cellStyle name="Normal 11 29 7" xfId="3360"/>
    <cellStyle name="Normal 11 29 7 2" xfId="3361"/>
    <cellStyle name="Normal 11 29 8" xfId="3362"/>
    <cellStyle name="Normal 11 29 8 2" xfId="3363"/>
    <cellStyle name="Normal 11 29 9" xfId="3364"/>
    <cellStyle name="Normal 11 29 9 2" xfId="3365"/>
    <cellStyle name="Normal 11 3" xfId="3366"/>
    <cellStyle name="Normal 11 3 10" xfId="3367"/>
    <cellStyle name="Normal 11 3 10 2" xfId="3368"/>
    <cellStyle name="Normal 11 3 11" xfId="3369"/>
    <cellStyle name="Normal 11 3 2" xfId="3370"/>
    <cellStyle name="Normal 11 3 2 2" xfId="3371"/>
    <cellStyle name="Normal 11 3 3" xfId="3372"/>
    <cellStyle name="Normal 11 3 3 2" xfId="3373"/>
    <cellStyle name="Normal 11 3 4" xfId="3374"/>
    <cellStyle name="Normal 11 3 4 2" xfId="3375"/>
    <cellStyle name="Normal 11 3 5" xfId="3376"/>
    <cellStyle name="Normal 11 3 5 2" xfId="3377"/>
    <cellStyle name="Normal 11 3 6" xfId="3378"/>
    <cellStyle name="Normal 11 3 6 2" xfId="3379"/>
    <cellStyle name="Normal 11 3 7" xfId="3380"/>
    <cellStyle name="Normal 11 3 7 2" xfId="3381"/>
    <cellStyle name="Normal 11 3 8" xfId="3382"/>
    <cellStyle name="Normal 11 3 8 2" xfId="3383"/>
    <cellStyle name="Normal 11 3 9" xfId="3384"/>
    <cellStyle name="Normal 11 3 9 2" xfId="3385"/>
    <cellStyle name="Normal 11 30" xfId="3386"/>
    <cellStyle name="Normal 11 30 10" xfId="3387"/>
    <cellStyle name="Normal 11 30 10 2" xfId="3388"/>
    <cellStyle name="Normal 11 30 11" xfId="3389"/>
    <cellStyle name="Normal 11 30 2" xfId="3390"/>
    <cellStyle name="Normal 11 30 2 2" xfId="3391"/>
    <cellStyle name="Normal 11 30 3" xfId="3392"/>
    <cellStyle name="Normal 11 30 3 2" xfId="3393"/>
    <cellStyle name="Normal 11 30 4" xfId="3394"/>
    <cellStyle name="Normal 11 30 4 2" xfId="3395"/>
    <cellStyle name="Normal 11 30 5" xfId="3396"/>
    <cellStyle name="Normal 11 30 5 2" xfId="3397"/>
    <cellStyle name="Normal 11 30 6" xfId="3398"/>
    <cellStyle name="Normal 11 30 6 2" xfId="3399"/>
    <cellStyle name="Normal 11 30 7" xfId="3400"/>
    <cellStyle name="Normal 11 30 7 2" xfId="3401"/>
    <cellStyle name="Normal 11 30 8" xfId="3402"/>
    <cellStyle name="Normal 11 30 8 2" xfId="3403"/>
    <cellStyle name="Normal 11 30 9" xfId="3404"/>
    <cellStyle name="Normal 11 30 9 2" xfId="3405"/>
    <cellStyle name="Normal 11 31" xfId="3406"/>
    <cellStyle name="Normal 11 31 10" xfId="3407"/>
    <cellStyle name="Normal 11 31 10 2" xfId="3408"/>
    <cellStyle name="Normal 11 31 11" xfId="3409"/>
    <cellStyle name="Normal 11 31 2" xfId="3410"/>
    <cellStyle name="Normal 11 31 2 2" xfId="3411"/>
    <cellStyle name="Normal 11 31 3" xfId="3412"/>
    <cellStyle name="Normal 11 31 3 2" xfId="3413"/>
    <cellStyle name="Normal 11 31 4" xfId="3414"/>
    <cellStyle name="Normal 11 31 4 2" xfId="3415"/>
    <cellStyle name="Normal 11 31 5" xfId="3416"/>
    <cellStyle name="Normal 11 31 5 2" xfId="3417"/>
    <cellStyle name="Normal 11 31 6" xfId="3418"/>
    <cellStyle name="Normal 11 31 6 2" xfId="3419"/>
    <cellStyle name="Normal 11 31 7" xfId="3420"/>
    <cellStyle name="Normal 11 31 7 2" xfId="3421"/>
    <cellStyle name="Normal 11 31 8" xfId="3422"/>
    <cellStyle name="Normal 11 31 8 2" xfId="3423"/>
    <cellStyle name="Normal 11 31 9" xfId="3424"/>
    <cellStyle name="Normal 11 31 9 2" xfId="3425"/>
    <cellStyle name="Normal 11 32" xfId="3426"/>
    <cellStyle name="Normal 11 32 2" xfId="3427"/>
    <cellStyle name="Normal 11 32 2 2" xfId="3428"/>
    <cellStyle name="Normal 11 32 3" xfId="3429"/>
    <cellStyle name="Normal 11 32 3 2" xfId="3430"/>
    <cellStyle name="Normal 11 32 4" xfId="3431"/>
    <cellStyle name="Normal 11 32 4 2" xfId="3432"/>
    <cellStyle name="Normal 11 32 5" xfId="3433"/>
    <cellStyle name="Normal 11 33" xfId="3434"/>
    <cellStyle name="Normal 11 33 2" xfId="3435"/>
    <cellStyle name="Normal 11 33 2 2" xfId="3436"/>
    <cellStyle name="Normal 11 33 3" xfId="3437"/>
    <cellStyle name="Normal 11 33 3 2" xfId="3438"/>
    <cellStyle name="Normal 11 33 4" xfId="3439"/>
    <cellStyle name="Normal 11 33 4 2" xfId="3440"/>
    <cellStyle name="Normal 11 33 5" xfId="3441"/>
    <cellStyle name="Normal 11 34" xfId="3442"/>
    <cellStyle name="Normal 11 34 2" xfId="3443"/>
    <cellStyle name="Normal 11 34 2 2" xfId="3444"/>
    <cellStyle name="Normal 11 34 3" xfId="3445"/>
    <cellStyle name="Normal 11 34 3 2" xfId="3446"/>
    <cellStyle name="Normal 11 34 4" xfId="3447"/>
    <cellStyle name="Normal 11 34 4 2" xfId="3448"/>
    <cellStyle name="Normal 11 34 5" xfId="3449"/>
    <cellStyle name="Normal 11 35" xfId="3450"/>
    <cellStyle name="Normal 11 35 2" xfId="3451"/>
    <cellStyle name="Normal 11 35 2 2" xfId="3452"/>
    <cellStyle name="Normal 11 35 3" xfId="3453"/>
    <cellStyle name="Normal 11 35 3 2" xfId="3454"/>
    <cellStyle name="Normal 11 35 4" xfId="3455"/>
    <cellStyle name="Normal 11 35 4 2" xfId="3456"/>
    <cellStyle name="Normal 11 35 5" xfId="3457"/>
    <cellStyle name="Normal 11 36" xfId="3458"/>
    <cellStyle name="Normal 11 36 2" xfId="3459"/>
    <cellStyle name="Normal 11 36 2 2" xfId="3460"/>
    <cellStyle name="Normal 11 36 3" xfId="3461"/>
    <cellStyle name="Normal 11 36 3 2" xfId="3462"/>
    <cellStyle name="Normal 11 36 4" xfId="3463"/>
    <cellStyle name="Normal 11 36 4 2" xfId="3464"/>
    <cellStyle name="Normal 11 36 5" xfId="3465"/>
    <cellStyle name="Normal 11 37" xfId="3466"/>
    <cellStyle name="Normal 11 37 2" xfId="3467"/>
    <cellStyle name="Normal 11 37 2 2" xfId="3468"/>
    <cellStyle name="Normal 11 37 3" xfId="3469"/>
    <cellStyle name="Normal 11 37 3 2" xfId="3470"/>
    <cellStyle name="Normal 11 37 4" xfId="3471"/>
    <cellStyle name="Normal 11 37 4 2" xfId="3472"/>
    <cellStyle name="Normal 11 37 5" xfId="3473"/>
    <cellStyle name="Normal 11 38" xfId="3474"/>
    <cellStyle name="Normal 11 38 2" xfId="3475"/>
    <cellStyle name="Normal 11 38 2 2" xfId="3476"/>
    <cellStyle name="Normal 11 38 3" xfId="3477"/>
    <cellStyle name="Normal 11 38 3 2" xfId="3478"/>
    <cellStyle name="Normal 11 38 4" xfId="3479"/>
    <cellStyle name="Normal 11 38 4 2" xfId="3480"/>
    <cellStyle name="Normal 11 38 5" xfId="3481"/>
    <cellStyle name="Normal 11 39" xfId="3482"/>
    <cellStyle name="Normal 11 39 2" xfId="3483"/>
    <cellStyle name="Normal 11 39 2 2" xfId="3484"/>
    <cellStyle name="Normal 11 39 3" xfId="3485"/>
    <cellStyle name="Normal 11 39 3 2" xfId="3486"/>
    <cellStyle name="Normal 11 39 4" xfId="3487"/>
    <cellStyle name="Normal 11 39 4 2" xfId="3488"/>
    <cellStyle name="Normal 11 39 5" xfId="3489"/>
    <cellStyle name="Normal 11 4" xfId="3490"/>
    <cellStyle name="Normal 11 4 10" xfId="3491"/>
    <cellStyle name="Normal 11 4 10 2" xfId="3492"/>
    <cellStyle name="Normal 11 4 11" xfId="3493"/>
    <cellStyle name="Normal 11 4 2" xfId="3494"/>
    <cellStyle name="Normal 11 4 2 2" xfId="3495"/>
    <cellStyle name="Normal 11 4 3" xfId="3496"/>
    <cellStyle name="Normal 11 4 3 2" xfId="3497"/>
    <cellStyle name="Normal 11 4 4" xfId="3498"/>
    <cellStyle name="Normal 11 4 4 2" xfId="3499"/>
    <cellStyle name="Normal 11 4 5" xfId="3500"/>
    <cellStyle name="Normal 11 4 5 2" xfId="3501"/>
    <cellStyle name="Normal 11 4 6" xfId="3502"/>
    <cellStyle name="Normal 11 4 6 2" xfId="3503"/>
    <cellStyle name="Normal 11 4 7" xfId="3504"/>
    <cellStyle name="Normal 11 4 7 2" xfId="3505"/>
    <cellStyle name="Normal 11 4 8" xfId="3506"/>
    <cellStyle name="Normal 11 4 8 2" xfId="3507"/>
    <cellStyle name="Normal 11 4 9" xfId="3508"/>
    <cellStyle name="Normal 11 4 9 2" xfId="3509"/>
    <cellStyle name="Normal 11 40" xfId="3510"/>
    <cellStyle name="Normal 11 40 2" xfId="3511"/>
    <cellStyle name="Normal 11 40 2 2" xfId="3512"/>
    <cellStyle name="Normal 11 40 3" xfId="3513"/>
    <cellStyle name="Normal 11 40 3 2" xfId="3514"/>
    <cellStyle name="Normal 11 40 4" xfId="3515"/>
    <cellStyle name="Normal 11 40 4 2" xfId="3516"/>
    <cellStyle name="Normal 11 40 5" xfId="3517"/>
    <cellStyle name="Normal 11 41" xfId="3518"/>
    <cellStyle name="Normal 11 41 2" xfId="3519"/>
    <cellStyle name="Normal 11 41 2 2" xfId="3520"/>
    <cellStyle name="Normal 11 41 3" xfId="3521"/>
    <cellStyle name="Normal 11 41 3 2" xfId="3522"/>
    <cellStyle name="Normal 11 41 4" xfId="3523"/>
    <cellStyle name="Normal 11 41 4 2" xfId="3524"/>
    <cellStyle name="Normal 11 41 5" xfId="3525"/>
    <cellStyle name="Normal 11 42" xfId="3526"/>
    <cellStyle name="Normal 11 42 2" xfId="3527"/>
    <cellStyle name="Normal 11 42 2 2" xfId="3528"/>
    <cellStyle name="Normal 11 42 3" xfId="3529"/>
    <cellStyle name="Normal 11 42 3 2" xfId="3530"/>
    <cellStyle name="Normal 11 42 4" xfId="3531"/>
    <cellStyle name="Normal 11 42 4 2" xfId="3532"/>
    <cellStyle name="Normal 11 42 5" xfId="3533"/>
    <cellStyle name="Normal 11 43" xfId="3534"/>
    <cellStyle name="Normal 11 43 2" xfId="3535"/>
    <cellStyle name="Normal 11 43 2 2" xfId="3536"/>
    <cellStyle name="Normal 11 43 3" xfId="3537"/>
    <cellStyle name="Normal 11 43 3 2" xfId="3538"/>
    <cellStyle name="Normal 11 43 4" xfId="3539"/>
    <cellStyle name="Normal 11 43 4 2" xfId="3540"/>
    <cellStyle name="Normal 11 43 5" xfId="3541"/>
    <cellStyle name="Normal 11 44" xfId="3542"/>
    <cellStyle name="Normal 11 44 2" xfId="3543"/>
    <cellStyle name="Normal 11 44 2 2" xfId="3544"/>
    <cellStyle name="Normal 11 44 3" xfId="3545"/>
    <cellStyle name="Normal 11 44 3 2" xfId="3546"/>
    <cellStyle name="Normal 11 44 4" xfId="3547"/>
    <cellStyle name="Normal 11 44 4 2" xfId="3548"/>
    <cellStyle name="Normal 11 44 5" xfId="3549"/>
    <cellStyle name="Normal 11 45" xfId="3550"/>
    <cellStyle name="Normal 11 45 2" xfId="3551"/>
    <cellStyle name="Normal 11 45 2 2" xfId="3552"/>
    <cellStyle name="Normal 11 45 3" xfId="3553"/>
    <cellStyle name="Normal 11 45 3 2" xfId="3554"/>
    <cellStyle name="Normal 11 45 4" xfId="3555"/>
    <cellStyle name="Normal 11 45 4 2" xfId="3556"/>
    <cellStyle name="Normal 11 45 5" xfId="3557"/>
    <cellStyle name="Normal 11 46" xfId="3558"/>
    <cellStyle name="Normal 11 46 2" xfId="3559"/>
    <cellStyle name="Normal 11 46 2 2" xfId="3560"/>
    <cellStyle name="Normal 11 46 3" xfId="3561"/>
    <cellStyle name="Normal 11 46 3 2" xfId="3562"/>
    <cellStyle name="Normal 11 46 4" xfId="3563"/>
    <cellStyle name="Normal 11 46 4 2" xfId="3564"/>
    <cellStyle name="Normal 11 46 5" xfId="3565"/>
    <cellStyle name="Normal 11 47" xfId="3566"/>
    <cellStyle name="Normal 11 47 2" xfId="3567"/>
    <cellStyle name="Normal 11 47 2 2" xfId="3568"/>
    <cellStyle name="Normal 11 47 3" xfId="3569"/>
    <cellStyle name="Normal 11 47 3 2" xfId="3570"/>
    <cellStyle name="Normal 11 47 4" xfId="3571"/>
    <cellStyle name="Normal 11 47 4 2" xfId="3572"/>
    <cellStyle name="Normal 11 47 5" xfId="3573"/>
    <cellStyle name="Normal 11 48" xfId="3574"/>
    <cellStyle name="Normal 11 48 2" xfId="3575"/>
    <cellStyle name="Normal 11 48 2 2" xfId="3576"/>
    <cellStyle name="Normal 11 48 3" xfId="3577"/>
    <cellStyle name="Normal 11 48 3 2" xfId="3578"/>
    <cellStyle name="Normal 11 48 4" xfId="3579"/>
    <cellStyle name="Normal 11 48 4 2" xfId="3580"/>
    <cellStyle name="Normal 11 48 5" xfId="3581"/>
    <cellStyle name="Normal 11 49" xfId="3582"/>
    <cellStyle name="Normal 11 49 2" xfId="3583"/>
    <cellStyle name="Normal 11 49 2 2" xfId="3584"/>
    <cellStyle name="Normal 11 49 3" xfId="3585"/>
    <cellStyle name="Normal 11 49 3 2" xfId="3586"/>
    <cellStyle name="Normal 11 49 4" xfId="3587"/>
    <cellStyle name="Normal 11 49 4 2" xfId="3588"/>
    <cellStyle name="Normal 11 49 5" xfId="3589"/>
    <cellStyle name="Normal 11 5" xfId="3590"/>
    <cellStyle name="Normal 11 5 10" xfId="3591"/>
    <cellStyle name="Normal 11 5 10 2" xfId="3592"/>
    <cellStyle name="Normal 11 5 11" xfId="3593"/>
    <cellStyle name="Normal 11 5 2" xfId="3594"/>
    <cellStyle name="Normal 11 5 2 2" xfId="3595"/>
    <cellStyle name="Normal 11 5 3" xfId="3596"/>
    <cellStyle name="Normal 11 5 3 2" xfId="3597"/>
    <cellStyle name="Normal 11 5 4" xfId="3598"/>
    <cellStyle name="Normal 11 5 4 2" xfId="3599"/>
    <cellStyle name="Normal 11 5 5" xfId="3600"/>
    <cellStyle name="Normal 11 5 5 2" xfId="3601"/>
    <cellStyle name="Normal 11 5 6" xfId="3602"/>
    <cellStyle name="Normal 11 5 6 2" xfId="3603"/>
    <cellStyle name="Normal 11 5 7" xfId="3604"/>
    <cellStyle name="Normal 11 5 7 2" xfId="3605"/>
    <cellStyle name="Normal 11 5 8" xfId="3606"/>
    <cellStyle name="Normal 11 5 8 2" xfId="3607"/>
    <cellStyle name="Normal 11 5 9" xfId="3608"/>
    <cellStyle name="Normal 11 5 9 2" xfId="3609"/>
    <cellStyle name="Normal 11 50" xfId="3610"/>
    <cellStyle name="Normal 11 50 2" xfId="3611"/>
    <cellStyle name="Normal 11 50 2 2" xfId="3612"/>
    <cellStyle name="Normal 11 50 3" xfId="3613"/>
    <cellStyle name="Normal 11 50 3 2" xfId="3614"/>
    <cellStyle name="Normal 11 50 4" xfId="3615"/>
    <cellStyle name="Normal 11 50 4 2" xfId="3616"/>
    <cellStyle name="Normal 11 50 5" xfId="3617"/>
    <cellStyle name="Normal 11 51" xfId="3618"/>
    <cellStyle name="Normal 11 51 2" xfId="3619"/>
    <cellStyle name="Normal 11 52" xfId="3620"/>
    <cellStyle name="Normal 11 52 2" xfId="3621"/>
    <cellStyle name="Normal 11 53" xfId="3622"/>
    <cellStyle name="Normal 11 53 2" xfId="3623"/>
    <cellStyle name="Normal 11 54" xfId="3624"/>
    <cellStyle name="Normal 11 54 2" xfId="3625"/>
    <cellStyle name="Normal 11 55" xfId="3626"/>
    <cellStyle name="Normal 11 55 2" xfId="3627"/>
    <cellStyle name="Normal 11 56" xfId="3628"/>
    <cellStyle name="Normal 11 56 2" xfId="3629"/>
    <cellStyle name="Normal 11 57" xfId="3630"/>
    <cellStyle name="Normal 11 57 2" xfId="3631"/>
    <cellStyle name="Normal 11 58" xfId="3632"/>
    <cellStyle name="Normal 11 58 2" xfId="3633"/>
    <cellStyle name="Normal 11 59" xfId="3634"/>
    <cellStyle name="Normal 11 59 2" xfId="3635"/>
    <cellStyle name="Normal 11 6" xfId="3636"/>
    <cellStyle name="Normal 11 6 10" xfId="3637"/>
    <cellStyle name="Normal 11 6 10 2" xfId="3638"/>
    <cellStyle name="Normal 11 6 11" xfId="3639"/>
    <cellStyle name="Normal 11 6 2" xfId="3640"/>
    <cellStyle name="Normal 11 6 2 2" xfId="3641"/>
    <cellStyle name="Normal 11 6 3" xfId="3642"/>
    <cellStyle name="Normal 11 6 3 2" xfId="3643"/>
    <cellStyle name="Normal 11 6 4" xfId="3644"/>
    <cellStyle name="Normal 11 6 4 2" xfId="3645"/>
    <cellStyle name="Normal 11 6 5" xfId="3646"/>
    <cellStyle name="Normal 11 6 5 2" xfId="3647"/>
    <cellStyle name="Normal 11 6 6" xfId="3648"/>
    <cellStyle name="Normal 11 6 6 2" xfId="3649"/>
    <cellStyle name="Normal 11 6 7" xfId="3650"/>
    <cellStyle name="Normal 11 6 7 2" xfId="3651"/>
    <cellStyle name="Normal 11 6 8" xfId="3652"/>
    <cellStyle name="Normal 11 6 8 2" xfId="3653"/>
    <cellStyle name="Normal 11 6 9" xfId="3654"/>
    <cellStyle name="Normal 11 6 9 2" xfId="3655"/>
    <cellStyle name="Normal 11 60" xfId="3656"/>
    <cellStyle name="Normal 11 60 2" xfId="3657"/>
    <cellStyle name="Normal 11 61" xfId="3658"/>
    <cellStyle name="Normal 11 61 2" xfId="3659"/>
    <cellStyle name="Normal 11 62" xfId="3660"/>
    <cellStyle name="Normal 11 62 2" xfId="3661"/>
    <cellStyle name="Normal 11 63" xfId="3662"/>
    <cellStyle name="Normal 11 63 2" xfId="3663"/>
    <cellStyle name="Normal 11 64" xfId="3664"/>
    <cellStyle name="Normal 11 64 2" xfId="3665"/>
    <cellStyle name="Normal 11 65" xfId="3666"/>
    <cellStyle name="Normal 11 65 2" xfId="3667"/>
    <cellStyle name="Normal 11 66" xfId="3668"/>
    <cellStyle name="Normal 11 66 2" xfId="3669"/>
    <cellStyle name="Normal 11 67" xfId="3670"/>
    <cellStyle name="Normal 11 67 2" xfId="3671"/>
    <cellStyle name="Normal 11 68" xfId="3672"/>
    <cellStyle name="Normal 11 68 2" xfId="3673"/>
    <cellStyle name="Normal 11 69" xfId="3674"/>
    <cellStyle name="Normal 11 69 2" xfId="3675"/>
    <cellStyle name="Normal 11 7" xfId="3676"/>
    <cellStyle name="Normal 11 7 10" xfId="3677"/>
    <cellStyle name="Normal 11 7 10 2" xfId="3678"/>
    <cellStyle name="Normal 11 7 11" xfId="3679"/>
    <cellStyle name="Normal 11 7 2" xfId="3680"/>
    <cellStyle name="Normal 11 7 2 2" xfId="3681"/>
    <cellStyle name="Normal 11 7 3" xfId="3682"/>
    <cellStyle name="Normal 11 7 3 2" xfId="3683"/>
    <cellStyle name="Normal 11 7 4" xfId="3684"/>
    <cellStyle name="Normal 11 7 4 2" xfId="3685"/>
    <cellStyle name="Normal 11 7 5" xfId="3686"/>
    <cellStyle name="Normal 11 7 5 2" xfId="3687"/>
    <cellStyle name="Normal 11 7 6" xfId="3688"/>
    <cellStyle name="Normal 11 7 6 2" xfId="3689"/>
    <cellStyle name="Normal 11 7 7" xfId="3690"/>
    <cellStyle name="Normal 11 7 7 2" xfId="3691"/>
    <cellStyle name="Normal 11 7 8" xfId="3692"/>
    <cellStyle name="Normal 11 7 8 2" xfId="3693"/>
    <cellStyle name="Normal 11 7 9" xfId="3694"/>
    <cellStyle name="Normal 11 7 9 2" xfId="3695"/>
    <cellStyle name="Normal 11 70" xfId="3696"/>
    <cellStyle name="Normal 11 70 2" xfId="3697"/>
    <cellStyle name="Normal 11 71" xfId="3698"/>
    <cellStyle name="Normal 11 71 2" xfId="3699"/>
    <cellStyle name="Normal 11 72" xfId="3700"/>
    <cellStyle name="Normal 11 72 2" xfId="3701"/>
    <cellStyle name="Normal 11 73" xfId="3702"/>
    <cellStyle name="Normal 11 73 2" xfId="3703"/>
    <cellStyle name="Normal 11 74" xfId="3704"/>
    <cellStyle name="Normal 11 74 2" xfId="3705"/>
    <cellStyle name="Normal 11 75" xfId="3706"/>
    <cellStyle name="Normal 11 76" xfId="3707"/>
    <cellStyle name="Normal 11 77" xfId="3708"/>
    <cellStyle name="Normal 11 78" xfId="3709"/>
    <cellStyle name="Normal 11 8" xfId="3710"/>
    <cellStyle name="Normal 11 8 10" xfId="3711"/>
    <cellStyle name="Normal 11 8 10 2" xfId="3712"/>
    <cellStyle name="Normal 11 8 11" xfId="3713"/>
    <cellStyle name="Normal 11 8 2" xfId="3714"/>
    <cellStyle name="Normal 11 8 2 2" xfId="3715"/>
    <cellStyle name="Normal 11 8 3" xfId="3716"/>
    <cellStyle name="Normal 11 8 3 2" xfId="3717"/>
    <cellStyle name="Normal 11 8 4" xfId="3718"/>
    <cellStyle name="Normal 11 8 4 2" xfId="3719"/>
    <cellStyle name="Normal 11 8 5" xfId="3720"/>
    <cellStyle name="Normal 11 8 5 2" xfId="3721"/>
    <cellStyle name="Normal 11 8 6" xfId="3722"/>
    <cellStyle name="Normal 11 8 6 2" xfId="3723"/>
    <cellStyle name="Normal 11 8 7" xfId="3724"/>
    <cellStyle name="Normal 11 8 7 2" xfId="3725"/>
    <cellStyle name="Normal 11 8 8" xfId="3726"/>
    <cellStyle name="Normal 11 8 8 2" xfId="3727"/>
    <cellStyle name="Normal 11 8 9" xfId="3728"/>
    <cellStyle name="Normal 11 8 9 2" xfId="3729"/>
    <cellStyle name="Normal 11 9" xfId="3730"/>
    <cellStyle name="Normal 11 9 10" xfId="3731"/>
    <cellStyle name="Normal 11 9 10 2" xfId="3732"/>
    <cellStyle name="Normal 11 9 11" xfId="3733"/>
    <cellStyle name="Normal 11 9 2" xfId="3734"/>
    <cellStyle name="Normal 11 9 2 2" xfId="3735"/>
    <cellStyle name="Normal 11 9 3" xfId="3736"/>
    <cellStyle name="Normal 11 9 3 2" xfId="3737"/>
    <cellStyle name="Normal 11 9 4" xfId="3738"/>
    <cellStyle name="Normal 11 9 4 2" xfId="3739"/>
    <cellStyle name="Normal 11 9 5" xfId="3740"/>
    <cellStyle name="Normal 11 9 5 2" xfId="3741"/>
    <cellStyle name="Normal 11 9 6" xfId="3742"/>
    <cellStyle name="Normal 11 9 6 2" xfId="3743"/>
    <cellStyle name="Normal 11 9 7" xfId="3744"/>
    <cellStyle name="Normal 11 9 7 2" xfId="3745"/>
    <cellStyle name="Normal 11 9 8" xfId="3746"/>
    <cellStyle name="Normal 11 9 8 2" xfId="3747"/>
    <cellStyle name="Normal 11 9 9" xfId="3748"/>
    <cellStyle name="Normal 11 9 9 2" xfId="3749"/>
    <cellStyle name="Normal 12" xfId="64"/>
    <cellStyle name="Normal 12 10" xfId="3750"/>
    <cellStyle name="Normal 12 10 2" xfId="3751"/>
    <cellStyle name="Normal 12 10 3" xfId="3752"/>
    <cellStyle name="Normal 12 10 4" xfId="3753"/>
    <cellStyle name="Normal 12 11" xfId="3754"/>
    <cellStyle name="Normal 12 11 2" xfId="3755"/>
    <cellStyle name="Normal 12 11 3" xfId="3756"/>
    <cellStyle name="Normal 12 11 4" xfId="3757"/>
    <cellStyle name="Normal 12 12" xfId="3758"/>
    <cellStyle name="Normal 12 12 2" xfId="3759"/>
    <cellStyle name="Normal 12 12 3" xfId="3760"/>
    <cellStyle name="Normal 12 12 4" xfId="3761"/>
    <cellStyle name="Normal 12 13" xfId="3762"/>
    <cellStyle name="Normal 12 13 2" xfId="3763"/>
    <cellStyle name="Normal 12 13 3" xfId="3764"/>
    <cellStyle name="Normal 12 13 4" xfId="3765"/>
    <cellStyle name="Normal 12 14" xfId="3766"/>
    <cellStyle name="Normal 12 14 2" xfId="3767"/>
    <cellStyle name="Normal 12 14 3" xfId="3768"/>
    <cellStyle name="Normal 12 14 4" xfId="3769"/>
    <cellStyle name="Normal 12 15" xfId="3770"/>
    <cellStyle name="Normal 12 15 2" xfId="3771"/>
    <cellStyle name="Normal 12 15 3" xfId="3772"/>
    <cellStyle name="Normal 12 15 4" xfId="3773"/>
    <cellStyle name="Normal 12 16" xfId="3774"/>
    <cellStyle name="Normal 12 16 2" xfId="3775"/>
    <cellStyle name="Normal 12 16 3" xfId="3776"/>
    <cellStyle name="Normal 12 16 4" xfId="3777"/>
    <cellStyle name="Normal 12 17" xfId="3778"/>
    <cellStyle name="Normal 12 17 2" xfId="3779"/>
    <cellStyle name="Normal 12 17 3" xfId="3780"/>
    <cellStyle name="Normal 12 17 4" xfId="3781"/>
    <cellStyle name="Normal 12 18" xfId="3782"/>
    <cellStyle name="Normal 12 18 2" xfId="3783"/>
    <cellStyle name="Normal 12 18 3" xfId="3784"/>
    <cellStyle name="Normal 12 18 4" xfId="3785"/>
    <cellStyle name="Normal 12 19" xfId="3786"/>
    <cellStyle name="Normal 12 19 2" xfId="3787"/>
    <cellStyle name="Normal 12 19 3" xfId="3788"/>
    <cellStyle name="Normal 12 19 4" xfId="3789"/>
    <cellStyle name="Normal 12 2" xfId="3790"/>
    <cellStyle name="Normal 12 2 10" xfId="3791"/>
    <cellStyle name="Normal 12 2 10 2" xfId="3792"/>
    <cellStyle name="Normal 12 2 10 2 2" xfId="3793"/>
    <cellStyle name="Normal 12 2 10 3" xfId="3794"/>
    <cellStyle name="Normal 12 2 10 4" xfId="3795"/>
    <cellStyle name="Normal 12 2 11" xfId="3796"/>
    <cellStyle name="Normal 12 2 11 2" xfId="3797"/>
    <cellStyle name="Normal 12 2 11 2 2" xfId="3798"/>
    <cellStyle name="Normal 12 2 11 3" xfId="3799"/>
    <cellStyle name="Normal 12 2 11 4" xfId="3800"/>
    <cellStyle name="Normal 12 2 12" xfId="3801"/>
    <cellStyle name="Normal 12 2 12 2" xfId="3802"/>
    <cellStyle name="Normal 12 2 13" xfId="3803"/>
    <cellStyle name="Normal 12 2 13 2" xfId="3804"/>
    <cellStyle name="Normal 12 2 14" xfId="3805"/>
    <cellStyle name="Normal 12 2 14 2" xfId="3806"/>
    <cellStyle name="Normal 12 2 15" xfId="3807"/>
    <cellStyle name="Normal 12 2 15 2" xfId="3808"/>
    <cellStyle name="Normal 12 2 16" xfId="3809"/>
    <cellStyle name="Normal 12 2 16 2" xfId="3810"/>
    <cellStyle name="Normal 12 2 17" xfId="3811"/>
    <cellStyle name="Normal 12 2 17 2" xfId="3812"/>
    <cellStyle name="Normal 12 2 18" xfId="3813"/>
    <cellStyle name="Normal 12 2 18 2" xfId="3814"/>
    <cellStyle name="Normal 12 2 19" xfId="3815"/>
    <cellStyle name="Normal 12 2 19 2" xfId="3816"/>
    <cellStyle name="Normal 12 2 2" xfId="3817"/>
    <cellStyle name="Normal 12 2 2 2" xfId="3818"/>
    <cellStyle name="Normal 12 2 2 2 2" xfId="3819"/>
    <cellStyle name="Normal 12 2 2 3" xfId="3820"/>
    <cellStyle name="Normal 12 2 2 4" xfId="3821"/>
    <cellStyle name="Normal 12 2 20" xfId="3822"/>
    <cellStyle name="Normal 12 2 20 2" xfId="3823"/>
    <cellStyle name="Normal 12 2 21" xfId="3824"/>
    <cellStyle name="Normal 12 2 21 2" xfId="3825"/>
    <cellStyle name="Normal 12 2 22" xfId="3826"/>
    <cellStyle name="Normal 12 2 22 2" xfId="3827"/>
    <cellStyle name="Normal 12 2 23" xfId="3828"/>
    <cellStyle name="Normal 12 2 23 2" xfId="3829"/>
    <cellStyle name="Normal 12 2 24" xfId="3830"/>
    <cellStyle name="Normal 12 2 24 2" xfId="3831"/>
    <cellStyle name="Normal 12 2 25" xfId="3832"/>
    <cellStyle name="Normal 12 2 25 2" xfId="3833"/>
    <cellStyle name="Normal 12 2 26" xfId="3834"/>
    <cellStyle name="Normal 12 2 26 2" xfId="3835"/>
    <cellStyle name="Normal 12 2 27" xfId="3836"/>
    <cellStyle name="Normal 12 2 27 2" xfId="3837"/>
    <cellStyle name="Normal 12 2 28" xfId="3838"/>
    <cellStyle name="Normal 12 2 28 2" xfId="3839"/>
    <cellStyle name="Normal 12 2 29" xfId="3840"/>
    <cellStyle name="Normal 12 2 29 2" xfId="3841"/>
    <cellStyle name="Normal 12 2 3" xfId="3842"/>
    <cellStyle name="Normal 12 2 3 2" xfId="3843"/>
    <cellStyle name="Normal 12 2 3 2 2" xfId="3844"/>
    <cellStyle name="Normal 12 2 3 3" xfId="3845"/>
    <cellStyle name="Normal 12 2 3 4" xfId="3846"/>
    <cellStyle name="Normal 12 2 30" xfId="3847"/>
    <cellStyle name="Normal 12 2 30 2" xfId="3848"/>
    <cellStyle name="Normal 12 2 31" xfId="3849"/>
    <cellStyle name="Normal 12 2 31 2" xfId="3850"/>
    <cellStyle name="Normal 12 2 32" xfId="3851"/>
    <cellStyle name="Normal 12 2 32 2" xfId="3852"/>
    <cellStyle name="Normal 12 2 33" xfId="3853"/>
    <cellStyle name="Normal 12 2 33 2" xfId="3854"/>
    <cellStyle name="Normal 12 2 34" xfId="3855"/>
    <cellStyle name="Normal 12 2 34 2" xfId="3856"/>
    <cellStyle name="Normal 12 2 35" xfId="3857"/>
    <cellStyle name="Normal 12 2 35 2" xfId="3858"/>
    <cellStyle name="Normal 12 2 36" xfId="3859"/>
    <cellStyle name="Normal 12 2 36 2" xfId="3860"/>
    <cellStyle name="Normal 12 2 37" xfId="3861"/>
    <cellStyle name="Normal 12 2 37 2" xfId="3862"/>
    <cellStyle name="Normal 12 2 38" xfId="3863"/>
    <cellStyle name="Normal 12 2 38 2" xfId="3864"/>
    <cellStyle name="Normal 12 2 39" xfId="3865"/>
    <cellStyle name="Normal 12 2 39 2" xfId="3866"/>
    <cellStyle name="Normal 12 2 4" xfId="3867"/>
    <cellStyle name="Normal 12 2 4 2" xfId="3868"/>
    <cellStyle name="Normal 12 2 4 2 2" xfId="3869"/>
    <cellStyle name="Normal 12 2 4 3" xfId="3870"/>
    <cellStyle name="Normal 12 2 4 4" xfId="3871"/>
    <cellStyle name="Normal 12 2 40" xfId="3872"/>
    <cellStyle name="Normal 12 2 40 2" xfId="3873"/>
    <cellStyle name="Normal 12 2 41" xfId="3874"/>
    <cellStyle name="Normal 12 2 41 2" xfId="3875"/>
    <cellStyle name="Normal 12 2 42" xfId="3876"/>
    <cellStyle name="Normal 12 2 42 2" xfId="3877"/>
    <cellStyle name="Normal 12 2 43" xfId="3878"/>
    <cellStyle name="Normal 12 2 43 2" xfId="3879"/>
    <cellStyle name="Normal 12 2 44" xfId="3880"/>
    <cellStyle name="Normal 12 2 44 2" xfId="3881"/>
    <cellStyle name="Normal 12 2 45" xfId="3882"/>
    <cellStyle name="Normal 12 2 45 2" xfId="3883"/>
    <cellStyle name="Normal 12 2 46" xfId="3884"/>
    <cellStyle name="Normal 12 2 46 2" xfId="3885"/>
    <cellStyle name="Normal 12 2 47" xfId="3886"/>
    <cellStyle name="Normal 12 2 47 2" xfId="3887"/>
    <cellStyle name="Normal 12 2 48" xfId="3888"/>
    <cellStyle name="Normal 12 2 48 2" xfId="3889"/>
    <cellStyle name="Normal 12 2 49" xfId="3890"/>
    <cellStyle name="Normal 12 2 49 2" xfId="3891"/>
    <cellStyle name="Normal 12 2 5" xfId="3892"/>
    <cellStyle name="Normal 12 2 5 2" xfId="3893"/>
    <cellStyle name="Normal 12 2 5 2 2" xfId="3894"/>
    <cellStyle name="Normal 12 2 5 3" xfId="3895"/>
    <cellStyle name="Normal 12 2 5 4" xfId="3896"/>
    <cellStyle name="Normal 12 2 50" xfId="3897"/>
    <cellStyle name="Normal 12 2 51" xfId="3898"/>
    <cellStyle name="Normal 12 2 52" xfId="3899"/>
    <cellStyle name="Normal 12 2 53" xfId="3900"/>
    <cellStyle name="Normal 12 2 54" xfId="3901"/>
    <cellStyle name="Normal 12 2 55" xfId="3902"/>
    <cellStyle name="Normal 12 2 56" xfId="3903"/>
    <cellStyle name="Normal 12 2 57" xfId="3904"/>
    <cellStyle name="Normal 12 2 58" xfId="3905"/>
    <cellStyle name="Normal 12 2 59" xfId="3906"/>
    <cellStyle name="Normal 12 2 6" xfId="3907"/>
    <cellStyle name="Normal 12 2 6 2" xfId="3908"/>
    <cellStyle name="Normal 12 2 6 2 2" xfId="3909"/>
    <cellStyle name="Normal 12 2 6 3" xfId="3910"/>
    <cellStyle name="Normal 12 2 6 4" xfId="3911"/>
    <cellStyle name="Normal 12 2 60" xfId="3912"/>
    <cellStyle name="Normal 12 2 61" xfId="3913"/>
    <cellStyle name="Normal 12 2 62" xfId="3914"/>
    <cellStyle name="Normal 12 2 63" xfId="3915"/>
    <cellStyle name="Normal 12 2 64" xfId="3916"/>
    <cellStyle name="Normal 12 2 65" xfId="3917"/>
    <cellStyle name="Normal 12 2 66" xfId="3918"/>
    <cellStyle name="Normal 12 2 67" xfId="3919"/>
    <cellStyle name="Normal 12 2 68" xfId="3920"/>
    <cellStyle name="Normal 12 2 69" xfId="3921"/>
    <cellStyle name="Normal 12 2 7" xfId="3922"/>
    <cellStyle name="Normal 12 2 7 2" xfId="3923"/>
    <cellStyle name="Normal 12 2 7 2 2" xfId="3924"/>
    <cellStyle name="Normal 12 2 7 3" xfId="3925"/>
    <cellStyle name="Normal 12 2 7 4" xfId="3926"/>
    <cellStyle name="Normal 12 2 70" xfId="3927"/>
    <cellStyle name="Normal 12 2 71" xfId="3928"/>
    <cellStyle name="Normal 12 2 72" xfId="3929"/>
    <cellStyle name="Normal 12 2 73" xfId="3930"/>
    <cellStyle name="Normal 12 2 74" xfId="3931"/>
    <cellStyle name="Normal 12 2 75" xfId="3932"/>
    <cellStyle name="Normal 12 2 76" xfId="3933"/>
    <cellStyle name="Normal 12 2 8" xfId="3934"/>
    <cellStyle name="Normal 12 2 8 2" xfId="3935"/>
    <cellStyle name="Normal 12 2 8 2 2" xfId="3936"/>
    <cellStyle name="Normal 12 2 8 3" xfId="3937"/>
    <cellStyle name="Normal 12 2 8 4" xfId="3938"/>
    <cellStyle name="Normal 12 2 9" xfId="3939"/>
    <cellStyle name="Normal 12 2 9 2" xfId="3940"/>
    <cellStyle name="Normal 12 2 9 2 2" xfId="3941"/>
    <cellStyle name="Normal 12 2 9 3" xfId="3942"/>
    <cellStyle name="Normal 12 2 9 4" xfId="3943"/>
    <cellStyle name="Normal 12 20" xfId="3944"/>
    <cellStyle name="Normal 12 20 2" xfId="3945"/>
    <cellStyle name="Normal 12 20 3" xfId="3946"/>
    <cellStyle name="Normal 12 20 4" xfId="3947"/>
    <cellStyle name="Normal 12 21" xfId="3948"/>
    <cellStyle name="Normal 12 21 2" xfId="3949"/>
    <cellStyle name="Normal 12 21 3" xfId="3950"/>
    <cellStyle name="Normal 12 21 4" xfId="3951"/>
    <cellStyle name="Normal 12 22" xfId="3952"/>
    <cellStyle name="Normal 12 22 2" xfId="3953"/>
    <cellStyle name="Normal 12 22 2 2" xfId="3954"/>
    <cellStyle name="Normal 12 22 3" xfId="3955"/>
    <cellStyle name="Normal 12 22 4" xfId="3956"/>
    <cellStyle name="Normal 12 23" xfId="3957"/>
    <cellStyle name="Normal 12 23 2" xfId="3958"/>
    <cellStyle name="Normal 12 23 2 2" xfId="3959"/>
    <cellStyle name="Normal 12 23 3" xfId="3960"/>
    <cellStyle name="Normal 12 23 4" xfId="3961"/>
    <cellStyle name="Normal 12 24" xfId="3962"/>
    <cellStyle name="Normal 12 24 2" xfId="3963"/>
    <cellStyle name="Normal 12 24 2 2" xfId="3964"/>
    <cellStyle name="Normal 12 24 3" xfId="3965"/>
    <cellStyle name="Normal 12 24 4" xfId="3966"/>
    <cellStyle name="Normal 12 25" xfId="3967"/>
    <cellStyle name="Normal 12 25 2" xfId="3968"/>
    <cellStyle name="Normal 12 25 2 2" xfId="3969"/>
    <cellStyle name="Normal 12 25 3" xfId="3970"/>
    <cellStyle name="Normal 12 25 4" xfId="3971"/>
    <cellStyle name="Normal 12 26" xfId="3972"/>
    <cellStyle name="Normal 12 26 2" xfId="3973"/>
    <cellStyle name="Normal 12 26 2 2" xfId="3974"/>
    <cellStyle name="Normal 12 26 3" xfId="3975"/>
    <cellStyle name="Normal 12 26 4" xfId="3976"/>
    <cellStyle name="Normal 12 27" xfId="3977"/>
    <cellStyle name="Normal 12 27 2" xfId="3978"/>
    <cellStyle name="Normal 12 27 2 2" xfId="3979"/>
    <cellStyle name="Normal 12 27 3" xfId="3980"/>
    <cellStyle name="Normal 12 27 4" xfId="3981"/>
    <cellStyle name="Normal 12 28" xfId="3982"/>
    <cellStyle name="Normal 12 28 2" xfId="3983"/>
    <cellStyle name="Normal 12 28 2 2" xfId="3984"/>
    <cellStyle name="Normal 12 28 3" xfId="3985"/>
    <cellStyle name="Normal 12 28 4" xfId="3986"/>
    <cellStyle name="Normal 12 29" xfId="3987"/>
    <cellStyle name="Normal 12 29 2" xfId="3988"/>
    <cellStyle name="Normal 12 29 2 2" xfId="3989"/>
    <cellStyle name="Normal 12 29 3" xfId="3990"/>
    <cellStyle name="Normal 12 29 4" xfId="3991"/>
    <cellStyle name="Normal 12 3" xfId="3992"/>
    <cellStyle name="Normal 12 3 2" xfId="3993"/>
    <cellStyle name="Normal 12 3 3" xfId="3994"/>
    <cellStyle name="Normal 12 3 4" xfId="3995"/>
    <cellStyle name="Normal 12 30" xfId="3996"/>
    <cellStyle name="Normal 12 30 2" xfId="3997"/>
    <cellStyle name="Normal 12 30 2 2" xfId="3998"/>
    <cellStyle name="Normal 12 30 3" xfId="3999"/>
    <cellStyle name="Normal 12 30 4" xfId="4000"/>
    <cellStyle name="Normal 12 31" xfId="4001"/>
    <cellStyle name="Normal 12 31 2" xfId="4002"/>
    <cellStyle name="Normal 12 31 2 2" xfId="4003"/>
    <cellStyle name="Normal 12 31 3" xfId="4004"/>
    <cellStyle name="Normal 12 31 4" xfId="4005"/>
    <cellStyle name="Normal 12 32" xfId="4006"/>
    <cellStyle name="Normal 12 32 2" xfId="4007"/>
    <cellStyle name="Normal 12 33" xfId="4008"/>
    <cellStyle name="Normal 12 33 2" xfId="4009"/>
    <cellStyle name="Normal 12 34" xfId="4010"/>
    <cellStyle name="Normal 12 34 2" xfId="4011"/>
    <cellStyle name="Normal 12 35" xfId="4012"/>
    <cellStyle name="Normal 12 35 2" xfId="4013"/>
    <cellStyle name="Normal 12 36" xfId="4014"/>
    <cellStyle name="Normal 12 36 2" xfId="4015"/>
    <cellStyle name="Normal 12 37" xfId="4016"/>
    <cellStyle name="Normal 12 37 2" xfId="4017"/>
    <cellStyle name="Normal 12 38" xfId="4018"/>
    <cellStyle name="Normal 12 38 2" xfId="4019"/>
    <cellStyle name="Normal 12 39" xfId="4020"/>
    <cellStyle name="Normal 12 39 2" xfId="4021"/>
    <cellStyle name="Normal 12 4" xfId="4022"/>
    <cellStyle name="Normal 12 4 2" xfId="4023"/>
    <cellStyle name="Normal 12 4 3" xfId="4024"/>
    <cellStyle name="Normal 12 4 4" xfId="4025"/>
    <cellStyle name="Normal 12 40" xfId="4026"/>
    <cellStyle name="Normal 12 40 2" xfId="4027"/>
    <cellStyle name="Normal 12 41" xfId="4028"/>
    <cellStyle name="Normal 12 41 2" xfId="4029"/>
    <cellStyle name="Normal 12 42" xfId="4030"/>
    <cellStyle name="Normal 12 42 2" xfId="4031"/>
    <cellStyle name="Normal 12 43" xfId="4032"/>
    <cellStyle name="Normal 12 43 2" xfId="4033"/>
    <cellStyle name="Normal 12 44" xfId="4034"/>
    <cellStyle name="Normal 12 44 2" xfId="4035"/>
    <cellStyle name="Normal 12 45" xfId="4036"/>
    <cellStyle name="Normal 12 45 2" xfId="4037"/>
    <cellStyle name="Normal 12 46" xfId="4038"/>
    <cellStyle name="Normal 12 46 2" xfId="4039"/>
    <cellStyle name="Normal 12 47" xfId="4040"/>
    <cellStyle name="Normal 12 47 2" xfId="4041"/>
    <cellStyle name="Normal 12 48" xfId="4042"/>
    <cellStyle name="Normal 12 48 2" xfId="4043"/>
    <cellStyle name="Normal 12 49" xfId="4044"/>
    <cellStyle name="Normal 12 49 2" xfId="4045"/>
    <cellStyle name="Normal 12 5" xfId="4046"/>
    <cellStyle name="Normal 12 5 2" xfId="4047"/>
    <cellStyle name="Normal 12 5 3" xfId="4048"/>
    <cellStyle name="Normal 12 5 4" xfId="4049"/>
    <cellStyle name="Normal 12 50" xfId="4050"/>
    <cellStyle name="Normal 12 50 2" xfId="4051"/>
    <cellStyle name="Normal 12 51" xfId="4052"/>
    <cellStyle name="Normal 12 52" xfId="4053"/>
    <cellStyle name="Normal 12 53" xfId="4054"/>
    <cellStyle name="Normal 12 54" xfId="4055"/>
    <cellStyle name="Normal 12 55" xfId="4056"/>
    <cellStyle name="Normal 12 56" xfId="4057"/>
    <cellStyle name="Normal 12 57" xfId="4058"/>
    <cellStyle name="Normal 12 58" xfId="4059"/>
    <cellStyle name="Normal 12 59" xfId="4060"/>
    <cellStyle name="Normal 12 6" xfId="4061"/>
    <cellStyle name="Normal 12 6 2" xfId="4062"/>
    <cellStyle name="Normal 12 6 3" xfId="4063"/>
    <cellStyle name="Normal 12 6 4" xfId="4064"/>
    <cellStyle name="Normal 12 60" xfId="4065"/>
    <cellStyle name="Normal 12 61" xfId="4066"/>
    <cellStyle name="Normal 12 62" xfId="4067"/>
    <cellStyle name="Normal 12 63" xfId="4068"/>
    <cellStyle name="Normal 12 64" xfId="4069"/>
    <cellStyle name="Normal 12 65" xfId="4070"/>
    <cellStyle name="Normal 12 66" xfId="4071"/>
    <cellStyle name="Normal 12 67" xfId="4072"/>
    <cellStyle name="Normal 12 68" xfId="4073"/>
    <cellStyle name="Normal 12 69" xfId="4074"/>
    <cellStyle name="Normal 12 7" xfId="4075"/>
    <cellStyle name="Normal 12 7 2" xfId="4076"/>
    <cellStyle name="Normal 12 7 3" xfId="4077"/>
    <cellStyle name="Normal 12 7 4" xfId="4078"/>
    <cellStyle name="Normal 12 70" xfId="4079"/>
    <cellStyle name="Normal 12 71" xfId="4080"/>
    <cellStyle name="Normal 12 72" xfId="4081"/>
    <cellStyle name="Normal 12 73" xfId="4082"/>
    <cellStyle name="Normal 12 74" xfId="4083"/>
    <cellStyle name="Normal 12 75" xfId="4084"/>
    <cellStyle name="Normal 12 76" xfId="4085"/>
    <cellStyle name="Normal 12 77" xfId="4086"/>
    <cellStyle name="Normal 12 78" xfId="4087"/>
    <cellStyle name="Normal 12 8" xfId="4088"/>
    <cellStyle name="Normal 12 8 2" xfId="4089"/>
    <cellStyle name="Normal 12 8 3" xfId="4090"/>
    <cellStyle name="Normal 12 8 4" xfId="4091"/>
    <cellStyle name="Normal 12 9" xfId="4092"/>
    <cellStyle name="Normal 12 9 2" xfId="4093"/>
    <cellStyle name="Normal 12 9 3" xfId="4094"/>
    <cellStyle name="Normal 12 9 4" xfId="4095"/>
    <cellStyle name="Normal 13" xfId="65"/>
    <cellStyle name="Normal 13 10" xfId="4096"/>
    <cellStyle name="Normal 13 10 2" xfId="4097"/>
    <cellStyle name="Normal 13 10 3" xfId="4098"/>
    <cellStyle name="Normal 13 10 4" xfId="4099"/>
    <cellStyle name="Normal 13 11" xfId="4100"/>
    <cellStyle name="Normal 13 11 2" xfId="4101"/>
    <cellStyle name="Normal 13 11 3" xfId="4102"/>
    <cellStyle name="Normal 13 11 4" xfId="4103"/>
    <cellStyle name="Normal 13 12" xfId="4104"/>
    <cellStyle name="Normal 13 12 2" xfId="4105"/>
    <cellStyle name="Normal 13 12 3" xfId="4106"/>
    <cellStyle name="Normal 13 12 4" xfId="4107"/>
    <cellStyle name="Normal 13 13" xfId="4108"/>
    <cellStyle name="Normal 13 13 2" xfId="4109"/>
    <cellStyle name="Normal 13 13 3" xfId="4110"/>
    <cellStyle name="Normal 13 13 4" xfId="4111"/>
    <cellStyle name="Normal 13 14" xfId="4112"/>
    <cellStyle name="Normal 13 14 2" xfId="4113"/>
    <cellStyle name="Normal 13 14 3" xfId="4114"/>
    <cellStyle name="Normal 13 14 4" xfId="4115"/>
    <cellStyle name="Normal 13 15" xfId="4116"/>
    <cellStyle name="Normal 13 15 2" xfId="4117"/>
    <cellStyle name="Normal 13 15 3" xfId="4118"/>
    <cellStyle name="Normal 13 15 4" xfId="4119"/>
    <cellStyle name="Normal 13 16" xfId="4120"/>
    <cellStyle name="Normal 13 16 2" xfId="4121"/>
    <cellStyle name="Normal 13 16 3" xfId="4122"/>
    <cellStyle name="Normal 13 16 4" xfId="4123"/>
    <cellStyle name="Normal 13 17" xfId="4124"/>
    <cellStyle name="Normal 13 17 2" xfId="4125"/>
    <cellStyle name="Normal 13 17 3" xfId="4126"/>
    <cellStyle name="Normal 13 17 4" xfId="4127"/>
    <cellStyle name="Normal 13 18" xfId="4128"/>
    <cellStyle name="Normal 13 18 2" xfId="4129"/>
    <cellStyle name="Normal 13 18 3" xfId="4130"/>
    <cellStyle name="Normal 13 18 4" xfId="4131"/>
    <cellStyle name="Normal 13 19" xfId="4132"/>
    <cellStyle name="Normal 13 19 2" xfId="4133"/>
    <cellStyle name="Normal 13 19 3" xfId="4134"/>
    <cellStyle name="Normal 13 19 4" xfId="4135"/>
    <cellStyle name="Normal 13 2" xfId="4136"/>
    <cellStyle name="Normal 13 2 10" xfId="4137"/>
    <cellStyle name="Normal 13 2 10 2" xfId="4138"/>
    <cellStyle name="Normal 13 2 10 2 2" xfId="4139"/>
    <cellStyle name="Normal 13 2 10 3" xfId="4140"/>
    <cellStyle name="Normal 13 2 10 4" xfId="4141"/>
    <cellStyle name="Normal 13 2 11" xfId="4142"/>
    <cellStyle name="Normal 13 2 11 2" xfId="4143"/>
    <cellStyle name="Normal 13 2 11 2 2" xfId="4144"/>
    <cellStyle name="Normal 13 2 11 3" xfId="4145"/>
    <cellStyle name="Normal 13 2 11 4" xfId="4146"/>
    <cellStyle name="Normal 13 2 12" xfId="4147"/>
    <cellStyle name="Normal 13 2 12 2" xfId="4148"/>
    <cellStyle name="Normal 13 2 13" xfId="4149"/>
    <cellStyle name="Normal 13 2 13 2" xfId="4150"/>
    <cellStyle name="Normal 13 2 14" xfId="4151"/>
    <cellStyle name="Normal 13 2 14 2" xfId="4152"/>
    <cellStyle name="Normal 13 2 15" xfId="4153"/>
    <cellStyle name="Normal 13 2 15 2" xfId="4154"/>
    <cellStyle name="Normal 13 2 16" xfId="4155"/>
    <cellStyle name="Normal 13 2 16 2" xfId="4156"/>
    <cellStyle name="Normal 13 2 17" xfId="4157"/>
    <cellStyle name="Normal 13 2 17 2" xfId="4158"/>
    <cellStyle name="Normal 13 2 18" xfId="4159"/>
    <cellStyle name="Normal 13 2 18 2" xfId="4160"/>
    <cellStyle name="Normal 13 2 19" xfId="4161"/>
    <cellStyle name="Normal 13 2 19 2" xfId="4162"/>
    <cellStyle name="Normal 13 2 2" xfId="4163"/>
    <cellStyle name="Normal 13 2 2 2" xfId="4164"/>
    <cellStyle name="Normal 13 2 2 2 2" xfId="4165"/>
    <cellStyle name="Normal 13 2 2 3" xfId="4166"/>
    <cellStyle name="Normal 13 2 2 4" xfId="4167"/>
    <cellStyle name="Normal 13 2 20" xfId="4168"/>
    <cellStyle name="Normal 13 2 20 2" xfId="4169"/>
    <cellStyle name="Normal 13 2 21" xfId="4170"/>
    <cellStyle name="Normal 13 2 21 2" xfId="4171"/>
    <cellStyle name="Normal 13 2 22" xfId="4172"/>
    <cellStyle name="Normal 13 2 22 2" xfId="4173"/>
    <cellStyle name="Normal 13 2 23" xfId="4174"/>
    <cellStyle name="Normal 13 2 23 2" xfId="4175"/>
    <cellStyle name="Normal 13 2 24" xfId="4176"/>
    <cellStyle name="Normal 13 2 24 2" xfId="4177"/>
    <cellStyle name="Normal 13 2 25" xfId="4178"/>
    <cellStyle name="Normal 13 2 25 2" xfId="4179"/>
    <cellStyle name="Normal 13 2 26" xfId="4180"/>
    <cellStyle name="Normal 13 2 26 2" xfId="4181"/>
    <cellStyle name="Normal 13 2 27" xfId="4182"/>
    <cellStyle name="Normal 13 2 27 2" xfId="4183"/>
    <cellStyle name="Normal 13 2 28" xfId="4184"/>
    <cellStyle name="Normal 13 2 28 2" xfId="4185"/>
    <cellStyle name="Normal 13 2 29" xfId="4186"/>
    <cellStyle name="Normal 13 2 29 2" xfId="4187"/>
    <cellStyle name="Normal 13 2 3" xfId="4188"/>
    <cellStyle name="Normal 13 2 3 2" xfId="4189"/>
    <cellStyle name="Normal 13 2 3 2 2" xfId="4190"/>
    <cellStyle name="Normal 13 2 3 3" xfId="4191"/>
    <cellStyle name="Normal 13 2 3 4" xfId="4192"/>
    <cellStyle name="Normal 13 2 30" xfId="4193"/>
    <cellStyle name="Normal 13 2 30 2" xfId="4194"/>
    <cellStyle name="Normal 13 2 31" xfId="4195"/>
    <cellStyle name="Normal 13 2 31 2" xfId="4196"/>
    <cellStyle name="Normal 13 2 32" xfId="4197"/>
    <cellStyle name="Normal 13 2 32 2" xfId="4198"/>
    <cellStyle name="Normal 13 2 33" xfId="4199"/>
    <cellStyle name="Normal 13 2 33 2" xfId="4200"/>
    <cellStyle name="Normal 13 2 34" xfId="4201"/>
    <cellStyle name="Normal 13 2 34 2" xfId="4202"/>
    <cellStyle name="Normal 13 2 35" xfId="4203"/>
    <cellStyle name="Normal 13 2 35 2" xfId="4204"/>
    <cellStyle name="Normal 13 2 36" xfId="4205"/>
    <cellStyle name="Normal 13 2 36 2" xfId="4206"/>
    <cellStyle name="Normal 13 2 37" xfId="4207"/>
    <cellStyle name="Normal 13 2 37 2" xfId="4208"/>
    <cellStyle name="Normal 13 2 38" xfId="4209"/>
    <cellStyle name="Normal 13 2 38 2" xfId="4210"/>
    <cellStyle name="Normal 13 2 39" xfId="4211"/>
    <cellStyle name="Normal 13 2 39 2" xfId="4212"/>
    <cellStyle name="Normal 13 2 4" xfId="4213"/>
    <cellStyle name="Normal 13 2 4 2" xfId="4214"/>
    <cellStyle name="Normal 13 2 4 2 2" xfId="4215"/>
    <cellStyle name="Normal 13 2 4 3" xfId="4216"/>
    <cellStyle name="Normal 13 2 4 4" xfId="4217"/>
    <cellStyle name="Normal 13 2 40" xfId="4218"/>
    <cellStyle name="Normal 13 2 40 2" xfId="4219"/>
    <cellStyle name="Normal 13 2 41" xfId="4220"/>
    <cellStyle name="Normal 13 2 41 2" xfId="4221"/>
    <cellStyle name="Normal 13 2 42" xfId="4222"/>
    <cellStyle name="Normal 13 2 42 2" xfId="4223"/>
    <cellStyle name="Normal 13 2 43" xfId="4224"/>
    <cellStyle name="Normal 13 2 43 2" xfId="4225"/>
    <cellStyle name="Normal 13 2 44" xfId="4226"/>
    <cellStyle name="Normal 13 2 44 2" xfId="4227"/>
    <cellStyle name="Normal 13 2 45" xfId="4228"/>
    <cellStyle name="Normal 13 2 45 2" xfId="4229"/>
    <cellStyle name="Normal 13 2 46" xfId="4230"/>
    <cellStyle name="Normal 13 2 46 2" xfId="4231"/>
    <cellStyle name="Normal 13 2 47" xfId="4232"/>
    <cellStyle name="Normal 13 2 47 2" xfId="4233"/>
    <cellStyle name="Normal 13 2 48" xfId="4234"/>
    <cellStyle name="Normal 13 2 48 2" xfId="4235"/>
    <cellStyle name="Normal 13 2 49" xfId="4236"/>
    <cellStyle name="Normal 13 2 49 2" xfId="4237"/>
    <cellStyle name="Normal 13 2 5" xfId="4238"/>
    <cellStyle name="Normal 13 2 5 2" xfId="4239"/>
    <cellStyle name="Normal 13 2 5 2 2" xfId="4240"/>
    <cellStyle name="Normal 13 2 5 3" xfId="4241"/>
    <cellStyle name="Normal 13 2 5 4" xfId="4242"/>
    <cellStyle name="Normal 13 2 50" xfId="4243"/>
    <cellStyle name="Normal 13 2 51" xfId="4244"/>
    <cellStyle name="Normal 13 2 52" xfId="4245"/>
    <cellStyle name="Normal 13 2 53" xfId="4246"/>
    <cellStyle name="Normal 13 2 54" xfId="4247"/>
    <cellStyle name="Normal 13 2 55" xfId="4248"/>
    <cellStyle name="Normal 13 2 56" xfId="4249"/>
    <cellStyle name="Normal 13 2 57" xfId="4250"/>
    <cellStyle name="Normal 13 2 58" xfId="4251"/>
    <cellStyle name="Normal 13 2 59" xfId="4252"/>
    <cellStyle name="Normal 13 2 6" xfId="4253"/>
    <cellStyle name="Normal 13 2 6 2" xfId="4254"/>
    <cellStyle name="Normal 13 2 6 2 2" xfId="4255"/>
    <cellStyle name="Normal 13 2 6 3" xfId="4256"/>
    <cellStyle name="Normal 13 2 6 4" xfId="4257"/>
    <cellStyle name="Normal 13 2 60" xfId="4258"/>
    <cellStyle name="Normal 13 2 61" xfId="4259"/>
    <cellStyle name="Normal 13 2 62" xfId="4260"/>
    <cellStyle name="Normal 13 2 63" xfId="4261"/>
    <cellStyle name="Normal 13 2 64" xfId="4262"/>
    <cellStyle name="Normal 13 2 65" xfId="4263"/>
    <cellStyle name="Normal 13 2 66" xfId="4264"/>
    <cellStyle name="Normal 13 2 67" xfId="4265"/>
    <cellStyle name="Normal 13 2 68" xfId="4266"/>
    <cellStyle name="Normal 13 2 69" xfId="4267"/>
    <cellStyle name="Normal 13 2 7" xfId="4268"/>
    <cellStyle name="Normal 13 2 7 2" xfId="4269"/>
    <cellStyle name="Normal 13 2 7 2 2" xfId="4270"/>
    <cellStyle name="Normal 13 2 7 3" xfId="4271"/>
    <cellStyle name="Normal 13 2 7 4" xfId="4272"/>
    <cellStyle name="Normal 13 2 70" xfId="4273"/>
    <cellStyle name="Normal 13 2 71" xfId="4274"/>
    <cellStyle name="Normal 13 2 72" xfId="4275"/>
    <cellStyle name="Normal 13 2 73" xfId="4276"/>
    <cellStyle name="Normal 13 2 74" xfId="4277"/>
    <cellStyle name="Normal 13 2 75" xfId="4278"/>
    <cellStyle name="Normal 13 2 76" xfId="4279"/>
    <cellStyle name="Normal 13 2 8" xfId="4280"/>
    <cellStyle name="Normal 13 2 8 2" xfId="4281"/>
    <cellStyle name="Normal 13 2 8 2 2" xfId="4282"/>
    <cellStyle name="Normal 13 2 8 3" xfId="4283"/>
    <cellStyle name="Normal 13 2 8 4" xfId="4284"/>
    <cellStyle name="Normal 13 2 9" xfId="4285"/>
    <cellStyle name="Normal 13 2 9 2" xfId="4286"/>
    <cellStyle name="Normal 13 2 9 2 2" xfId="4287"/>
    <cellStyle name="Normal 13 2 9 3" xfId="4288"/>
    <cellStyle name="Normal 13 2 9 4" xfId="4289"/>
    <cellStyle name="Normal 13 20" xfId="4290"/>
    <cellStyle name="Normal 13 20 2" xfId="4291"/>
    <cellStyle name="Normal 13 20 3" xfId="4292"/>
    <cellStyle name="Normal 13 20 4" xfId="4293"/>
    <cellStyle name="Normal 13 21" xfId="4294"/>
    <cellStyle name="Normal 13 21 2" xfId="4295"/>
    <cellStyle name="Normal 13 21 3" xfId="4296"/>
    <cellStyle name="Normal 13 21 4" xfId="4297"/>
    <cellStyle name="Normal 13 22" xfId="4298"/>
    <cellStyle name="Normal 13 22 2" xfId="4299"/>
    <cellStyle name="Normal 13 22 2 2" xfId="4300"/>
    <cellStyle name="Normal 13 22 3" xfId="4301"/>
    <cellStyle name="Normal 13 22 4" xfId="4302"/>
    <cellStyle name="Normal 13 23" xfId="4303"/>
    <cellStyle name="Normal 13 23 2" xfId="4304"/>
    <cellStyle name="Normal 13 23 2 2" xfId="4305"/>
    <cellStyle name="Normal 13 23 3" xfId="4306"/>
    <cellStyle name="Normal 13 23 4" xfId="4307"/>
    <cellStyle name="Normal 13 24" xfId="4308"/>
    <cellStyle name="Normal 13 24 2" xfId="4309"/>
    <cellStyle name="Normal 13 24 2 2" xfId="4310"/>
    <cellStyle name="Normal 13 24 3" xfId="4311"/>
    <cellStyle name="Normal 13 24 4" xfId="4312"/>
    <cellStyle name="Normal 13 25" xfId="4313"/>
    <cellStyle name="Normal 13 25 2" xfId="4314"/>
    <cellStyle name="Normal 13 25 2 2" xfId="4315"/>
    <cellStyle name="Normal 13 25 3" xfId="4316"/>
    <cellStyle name="Normal 13 25 4" xfId="4317"/>
    <cellStyle name="Normal 13 26" xfId="4318"/>
    <cellStyle name="Normal 13 26 2" xfId="4319"/>
    <cellStyle name="Normal 13 26 2 2" xfId="4320"/>
    <cellStyle name="Normal 13 26 3" xfId="4321"/>
    <cellStyle name="Normal 13 26 4" xfId="4322"/>
    <cellStyle name="Normal 13 27" xfId="4323"/>
    <cellStyle name="Normal 13 27 2" xfId="4324"/>
    <cellStyle name="Normal 13 27 2 2" xfId="4325"/>
    <cellStyle name="Normal 13 27 3" xfId="4326"/>
    <cellStyle name="Normal 13 27 4" xfId="4327"/>
    <cellStyle name="Normal 13 28" xfId="4328"/>
    <cellStyle name="Normal 13 28 2" xfId="4329"/>
    <cellStyle name="Normal 13 28 2 2" xfId="4330"/>
    <cellStyle name="Normal 13 28 3" xfId="4331"/>
    <cellStyle name="Normal 13 28 4" xfId="4332"/>
    <cellStyle name="Normal 13 29" xfId="4333"/>
    <cellStyle name="Normal 13 29 2" xfId="4334"/>
    <cellStyle name="Normal 13 29 2 2" xfId="4335"/>
    <cellStyle name="Normal 13 29 3" xfId="4336"/>
    <cellStyle name="Normal 13 29 4" xfId="4337"/>
    <cellStyle name="Normal 13 3" xfId="4338"/>
    <cellStyle name="Normal 13 3 2" xfId="4339"/>
    <cellStyle name="Normal 13 3 3" xfId="4340"/>
    <cellStyle name="Normal 13 3 4" xfId="4341"/>
    <cellStyle name="Normal 13 30" xfId="4342"/>
    <cellStyle name="Normal 13 30 2" xfId="4343"/>
    <cellStyle name="Normal 13 30 2 2" xfId="4344"/>
    <cellStyle name="Normal 13 30 3" xfId="4345"/>
    <cellStyle name="Normal 13 30 4" xfId="4346"/>
    <cellStyle name="Normal 13 31" xfId="4347"/>
    <cellStyle name="Normal 13 31 2" xfId="4348"/>
    <cellStyle name="Normal 13 31 2 2" xfId="4349"/>
    <cellStyle name="Normal 13 31 3" xfId="4350"/>
    <cellStyle name="Normal 13 31 4" xfId="4351"/>
    <cellStyle name="Normal 13 32" xfId="4352"/>
    <cellStyle name="Normal 13 32 2" xfId="4353"/>
    <cellStyle name="Normal 13 33" xfId="4354"/>
    <cellStyle name="Normal 13 33 2" xfId="4355"/>
    <cellStyle name="Normal 13 34" xfId="4356"/>
    <cellStyle name="Normal 13 34 2" xfId="4357"/>
    <cellStyle name="Normal 13 35" xfId="4358"/>
    <cellStyle name="Normal 13 35 2" xfId="4359"/>
    <cellStyle name="Normal 13 36" xfId="4360"/>
    <cellStyle name="Normal 13 36 2" xfId="4361"/>
    <cellStyle name="Normal 13 37" xfId="4362"/>
    <cellStyle name="Normal 13 37 2" xfId="4363"/>
    <cellStyle name="Normal 13 38" xfId="4364"/>
    <cellStyle name="Normal 13 38 2" xfId="4365"/>
    <cellStyle name="Normal 13 39" xfId="4366"/>
    <cellStyle name="Normal 13 39 2" xfId="4367"/>
    <cellStyle name="Normal 13 4" xfId="4368"/>
    <cellStyle name="Normal 13 4 2" xfId="4369"/>
    <cellStyle name="Normal 13 4 3" xfId="4370"/>
    <cellStyle name="Normal 13 4 4" xfId="4371"/>
    <cellStyle name="Normal 13 40" xfId="4372"/>
    <cellStyle name="Normal 13 40 2" xfId="4373"/>
    <cellStyle name="Normal 13 41" xfId="4374"/>
    <cellStyle name="Normal 13 41 2" xfId="4375"/>
    <cellStyle name="Normal 13 42" xfId="4376"/>
    <cellStyle name="Normal 13 42 2" xfId="4377"/>
    <cellStyle name="Normal 13 43" xfId="4378"/>
    <cellStyle name="Normal 13 43 2" xfId="4379"/>
    <cellStyle name="Normal 13 44" xfId="4380"/>
    <cellStyle name="Normal 13 44 2" xfId="4381"/>
    <cellStyle name="Normal 13 45" xfId="4382"/>
    <cellStyle name="Normal 13 45 2" xfId="4383"/>
    <cellStyle name="Normal 13 46" xfId="4384"/>
    <cellStyle name="Normal 13 46 2" xfId="4385"/>
    <cellStyle name="Normal 13 47" xfId="4386"/>
    <cellStyle name="Normal 13 47 2" xfId="4387"/>
    <cellStyle name="Normal 13 48" xfId="4388"/>
    <cellStyle name="Normal 13 48 2" xfId="4389"/>
    <cellStyle name="Normal 13 49" xfId="4390"/>
    <cellStyle name="Normal 13 49 2" xfId="4391"/>
    <cellStyle name="Normal 13 5" xfId="4392"/>
    <cellStyle name="Normal 13 5 2" xfId="4393"/>
    <cellStyle name="Normal 13 5 3" xfId="4394"/>
    <cellStyle name="Normal 13 5 4" xfId="4395"/>
    <cellStyle name="Normal 13 50" xfId="4396"/>
    <cellStyle name="Normal 13 50 2" xfId="4397"/>
    <cellStyle name="Normal 13 51" xfId="4398"/>
    <cellStyle name="Normal 13 52" xfId="4399"/>
    <cellStyle name="Normal 13 53" xfId="4400"/>
    <cellStyle name="Normal 13 54" xfId="4401"/>
    <cellStyle name="Normal 13 55" xfId="4402"/>
    <cellStyle name="Normal 13 56" xfId="4403"/>
    <cellStyle name="Normal 13 57" xfId="4404"/>
    <cellStyle name="Normal 13 58" xfId="4405"/>
    <cellStyle name="Normal 13 59" xfId="4406"/>
    <cellStyle name="Normal 13 6" xfId="4407"/>
    <cellStyle name="Normal 13 6 2" xfId="4408"/>
    <cellStyle name="Normal 13 6 3" xfId="4409"/>
    <cellStyle name="Normal 13 6 4" xfId="4410"/>
    <cellStyle name="Normal 13 60" xfId="4411"/>
    <cellStyle name="Normal 13 61" xfId="4412"/>
    <cellStyle name="Normal 13 62" xfId="4413"/>
    <cellStyle name="Normal 13 63" xfId="4414"/>
    <cellStyle name="Normal 13 64" xfId="4415"/>
    <cellStyle name="Normal 13 65" xfId="4416"/>
    <cellStyle name="Normal 13 66" xfId="4417"/>
    <cellStyle name="Normal 13 67" xfId="4418"/>
    <cellStyle name="Normal 13 68" xfId="4419"/>
    <cellStyle name="Normal 13 69" xfId="4420"/>
    <cellStyle name="Normal 13 7" xfId="4421"/>
    <cellStyle name="Normal 13 7 2" xfId="4422"/>
    <cellStyle name="Normal 13 7 3" xfId="4423"/>
    <cellStyle name="Normal 13 7 4" xfId="4424"/>
    <cellStyle name="Normal 13 70" xfId="4425"/>
    <cellStyle name="Normal 13 71" xfId="4426"/>
    <cellStyle name="Normal 13 72" xfId="4427"/>
    <cellStyle name="Normal 13 73" xfId="4428"/>
    <cellStyle name="Normal 13 74" xfId="4429"/>
    <cellStyle name="Normal 13 75" xfId="4430"/>
    <cellStyle name="Normal 13 76" xfId="4431"/>
    <cellStyle name="Normal 13 77" xfId="4432"/>
    <cellStyle name="Normal 13 78" xfId="4433"/>
    <cellStyle name="Normal 13 8" xfId="4434"/>
    <cellStyle name="Normal 13 8 2" xfId="4435"/>
    <cellStyle name="Normal 13 8 3" xfId="4436"/>
    <cellStyle name="Normal 13 8 4" xfId="4437"/>
    <cellStyle name="Normal 13 9" xfId="4438"/>
    <cellStyle name="Normal 13 9 2" xfId="4439"/>
    <cellStyle name="Normal 13 9 3" xfId="4440"/>
    <cellStyle name="Normal 13 9 4" xfId="4441"/>
    <cellStyle name="Normal 14" xfId="66"/>
    <cellStyle name="Normal 14 10" xfId="4442"/>
    <cellStyle name="Normal 14 10 2" xfId="4443"/>
    <cellStyle name="Normal 14 10 3" xfId="4444"/>
    <cellStyle name="Normal 14 10 4" xfId="4445"/>
    <cellStyle name="Normal 14 11" xfId="4446"/>
    <cellStyle name="Normal 14 11 2" xfId="4447"/>
    <cellStyle name="Normal 14 11 3" xfId="4448"/>
    <cellStyle name="Normal 14 11 4" xfId="4449"/>
    <cellStyle name="Normal 14 12" xfId="4450"/>
    <cellStyle name="Normal 14 12 2" xfId="4451"/>
    <cellStyle name="Normal 14 12 3" xfId="4452"/>
    <cellStyle name="Normal 14 12 4" xfId="4453"/>
    <cellStyle name="Normal 14 13" xfId="4454"/>
    <cellStyle name="Normal 14 13 2" xfId="4455"/>
    <cellStyle name="Normal 14 13 3" xfId="4456"/>
    <cellStyle name="Normal 14 13 4" xfId="4457"/>
    <cellStyle name="Normal 14 14" xfId="4458"/>
    <cellStyle name="Normal 14 14 2" xfId="4459"/>
    <cellStyle name="Normal 14 14 3" xfId="4460"/>
    <cellStyle name="Normal 14 14 4" xfId="4461"/>
    <cellStyle name="Normal 14 15" xfId="4462"/>
    <cellStyle name="Normal 14 15 2" xfId="4463"/>
    <cellStyle name="Normal 14 15 3" xfId="4464"/>
    <cellStyle name="Normal 14 15 4" xfId="4465"/>
    <cellStyle name="Normal 14 16" xfId="4466"/>
    <cellStyle name="Normal 14 16 2" xfId="4467"/>
    <cellStyle name="Normal 14 16 3" xfId="4468"/>
    <cellStyle name="Normal 14 16 4" xfId="4469"/>
    <cellStyle name="Normal 14 17" xfId="4470"/>
    <cellStyle name="Normal 14 17 2" xfId="4471"/>
    <cellStyle name="Normal 14 17 3" xfId="4472"/>
    <cellStyle name="Normal 14 17 4" xfId="4473"/>
    <cellStyle name="Normal 14 18" xfId="4474"/>
    <cellStyle name="Normal 14 18 2" xfId="4475"/>
    <cellStyle name="Normal 14 18 3" xfId="4476"/>
    <cellStyle name="Normal 14 18 4" xfId="4477"/>
    <cellStyle name="Normal 14 19" xfId="4478"/>
    <cellStyle name="Normal 14 19 2" xfId="4479"/>
    <cellStyle name="Normal 14 19 3" xfId="4480"/>
    <cellStyle name="Normal 14 19 4" xfId="4481"/>
    <cellStyle name="Normal 14 2" xfId="4482"/>
    <cellStyle name="Normal 14 2 10" xfId="4483"/>
    <cellStyle name="Normal 14 2 10 2" xfId="4484"/>
    <cellStyle name="Normal 14 2 10 2 2" xfId="4485"/>
    <cellStyle name="Normal 14 2 10 3" xfId="4486"/>
    <cellStyle name="Normal 14 2 10 4" xfId="4487"/>
    <cellStyle name="Normal 14 2 11" xfId="4488"/>
    <cellStyle name="Normal 14 2 11 2" xfId="4489"/>
    <cellStyle name="Normal 14 2 11 2 2" xfId="4490"/>
    <cellStyle name="Normal 14 2 11 3" xfId="4491"/>
    <cellStyle name="Normal 14 2 11 4" xfId="4492"/>
    <cellStyle name="Normal 14 2 12" xfId="4493"/>
    <cellStyle name="Normal 14 2 12 2" xfId="4494"/>
    <cellStyle name="Normal 14 2 13" xfId="4495"/>
    <cellStyle name="Normal 14 2 13 2" xfId="4496"/>
    <cellStyle name="Normal 14 2 14" xfId="4497"/>
    <cellStyle name="Normal 14 2 14 2" xfId="4498"/>
    <cellStyle name="Normal 14 2 15" xfId="4499"/>
    <cellStyle name="Normal 14 2 15 2" xfId="4500"/>
    <cellStyle name="Normal 14 2 16" xfId="4501"/>
    <cellStyle name="Normal 14 2 16 2" xfId="4502"/>
    <cellStyle name="Normal 14 2 17" xfId="4503"/>
    <cellStyle name="Normal 14 2 17 2" xfId="4504"/>
    <cellStyle name="Normal 14 2 18" xfId="4505"/>
    <cellStyle name="Normal 14 2 18 2" xfId="4506"/>
    <cellStyle name="Normal 14 2 19" xfId="4507"/>
    <cellStyle name="Normal 14 2 19 2" xfId="4508"/>
    <cellStyle name="Normal 14 2 2" xfId="4509"/>
    <cellStyle name="Normal 14 2 2 2" xfId="4510"/>
    <cellStyle name="Normal 14 2 2 2 2" xfId="4511"/>
    <cellStyle name="Normal 14 2 2 3" xfId="4512"/>
    <cellStyle name="Normal 14 2 2 4" xfId="4513"/>
    <cellStyle name="Normal 14 2 20" xfId="4514"/>
    <cellStyle name="Normal 14 2 20 2" xfId="4515"/>
    <cellStyle name="Normal 14 2 21" xfId="4516"/>
    <cellStyle name="Normal 14 2 21 2" xfId="4517"/>
    <cellStyle name="Normal 14 2 22" xfId="4518"/>
    <cellStyle name="Normal 14 2 22 2" xfId="4519"/>
    <cellStyle name="Normal 14 2 23" xfId="4520"/>
    <cellStyle name="Normal 14 2 23 2" xfId="4521"/>
    <cellStyle name="Normal 14 2 24" xfId="4522"/>
    <cellStyle name="Normal 14 2 24 2" xfId="4523"/>
    <cellStyle name="Normal 14 2 25" xfId="4524"/>
    <cellStyle name="Normal 14 2 25 2" xfId="4525"/>
    <cellStyle name="Normal 14 2 26" xfId="4526"/>
    <cellStyle name="Normal 14 2 26 2" xfId="4527"/>
    <cellStyle name="Normal 14 2 27" xfId="4528"/>
    <cellStyle name="Normal 14 2 27 2" xfId="4529"/>
    <cellStyle name="Normal 14 2 28" xfId="4530"/>
    <cellStyle name="Normal 14 2 28 2" xfId="4531"/>
    <cellStyle name="Normal 14 2 29" xfId="4532"/>
    <cellStyle name="Normal 14 2 29 2" xfId="4533"/>
    <cellStyle name="Normal 14 2 3" xfId="4534"/>
    <cellStyle name="Normal 14 2 3 2" xfId="4535"/>
    <cellStyle name="Normal 14 2 3 2 2" xfId="4536"/>
    <cellStyle name="Normal 14 2 3 3" xfId="4537"/>
    <cellStyle name="Normal 14 2 3 4" xfId="4538"/>
    <cellStyle name="Normal 14 2 30" xfId="4539"/>
    <cellStyle name="Normal 14 2 30 2" xfId="4540"/>
    <cellStyle name="Normal 14 2 31" xfId="4541"/>
    <cellStyle name="Normal 14 2 31 2" xfId="4542"/>
    <cellStyle name="Normal 14 2 32" xfId="4543"/>
    <cellStyle name="Normal 14 2 32 2" xfId="4544"/>
    <cellStyle name="Normal 14 2 33" xfId="4545"/>
    <cellStyle name="Normal 14 2 33 2" xfId="4546"/>
    <cellStyle name="Normal 14 2 34" xfId="4547"/>
    <cellStyle name="Normal 14 2 34 2" xfId="4548"/>
    <cellStyle name="Normal 14 2 35" xfId="4549"/>
    <cellStyle name="Normal 14 2 35 2" xfId="4550"/>
    <cellStyle name="Normal 14 2 36" xfId="4551"/>
    <cellStyle name="Normal 14 2 36 2" xfId="4552"/>
    <cellStyle name="Normal 14 2 37" xfId="4553"/>
    <cellStyle name="Normal 14 2 37 2" xfId="4554"/>
    <cellStyle name="Normal 14 2 38" xfId="4555"/>
    <cellStyle name="Normal 14 2 38 2" xfId="4556"/>
    <cellStyle name="Normal 14 2 39" xfId="4557"/>
    <cellStyle name="Normal 14 2 39 2" xfId="4558"/>
    <cellStyle name="Normal 14 2 4" xfId="4559"/>
    <cellStyle name="Normal 14 2 4 2" xfId="4560"/>
    <cellStyle name="Normal 14 2 4 2 2" xfId="4561"/>
    <cellStyle name="Normal 14 2 4 3" xfId="4562"/>
    <cellStyle name="Normal 14 2 4 4" xfId="4563"/>
    <cellStyle name="Normal 14 2 40" xfId="4564"/>
    <cellStyle name="Normal 14 2 40 2" xfId="4565"/>
    <cellStyle name="Normal 14 2 41" xfId="4566"/>
    <cellStyle name="Normal 14 2 41 2" xfId="4567"/>
    <cellStyle name="Normal 14 2 42" xfId="4568"/>
    <cellStyle name="Normal 14 2 42 2" xfId="4569"/>
    <cellStyle name="Normal 14 2 43" xfId="4570"/>
    <cellStyle name="Normal 14 2 43 2" xfId="4571"/>
    <cellStyle name="Normal 14 2 44" xfId="4572"/>
    <cellStyle name="Normal 14 2 44 2" xfId="4573"/>
    <cellStyle name="Normal 14 2 45" xfId="4574"/>
    <cellStyle name="Normal 14 2 45 2" xfId="4575"/>
    <cellStyle name="Normal 14 2 46" xfId="4576"/>
    <cellStyle name="Normal 14 2 46 2" xfId="4577"/>
    <cellStyle name="Normal 14 2 47" xfId="4578"/>
    <cellStyle name="Normal 14 2 47 2" xfId="4579"/>
    <cellStyle name="Normal 14 2 48" xfId="4580"/>
    <cellStyle name="Normal 14 2 48 2" xfId="4581"/>
    <cellStyle name="Normal 14 2 49" xfId="4582"/>
    <cellStyle name="Normal 14 2 49 2" xfId="4583"/>
    <cellStyle name="Normal 14 2 5" xfId="4584"/>
    <cellStyle name="Normal 14 2 5 2" xfId="4585"/>
    <cellStyle name="Normal 14 2 5 2 2" xfId="4586"/>
    <cellStyle name="Normal 14 2 5 3" xfId="4587"/>
    <cellStyle name="Normal 14 2 5 4" xfId="4588"/>
    <cellStyle name="Normal 14 2 50" xfId="4589"/>
    <cellStyle name="Normal 14 2 51" xfId="4590"/>
    <cellStyle name="Normal 14 2 52" xfId="4591"/>
    <cellStyle name="Normal 14 2 53" xfId="4592"/>
    <cellStyle name="Normal 14 2 54" xfId="4593"/>
    <cellStyle name="Normal 14 2 55" xfId="4594"/>
    <cellStyle name="Normal 14 2 56" xfId="4595"/>
    <cellStyle name="Normal 14 2 57" xfId="4596"/>
    <cellStyle name="Normal 14 2 58" xfId="4597"/>
    <cellStyle name="Normal 14 2 59" xfId="4598"/>
    <cellStyle name="Normal 14 2 6" xfId="4599"/>
    <cellStyle name="Normal 14 2 6 2" xfId="4600"/>
    <cellStyle name="Normal 14 2 6 2 2" xfId="4601"/>
    <cellStyle name="Normal 14 2 6 3" xfId="4602"/>
    <cellStyle name="Normal 14 2 6 4" xfId="4603"/>
    <cellStyle name="Normal 14 2 60" xfId="4604"/>
    <cellStyle name="Normal 14 2 61" xfId="4605"/>
    <cellStyle name="Normal 14 2 62" xfId="4606"/>
    <cellStyle name="Normal 14 2 63" xfId="4607"/>
    <cellStyle name="Normal 14 2 64" xfId="4608"/>
    <cellStyle name="Normal 14 2 65" xfId="4609"/>
    <cellStyle name="Normal 14 2 66" xfId="4610"/>
    <cellStyle name="Normal 14 2 67" xfId="4611"/>
    <cellStyle name="Normal 14 2 68" xfId="4612"/>
    <cellStyle name="Normal 14 2 69" xfId="4613"/>
    <cellStyle name="Normal 14 2 7" xfId="4614"/>
    <cellStyle name="Normal 14 2 7 2" xfId="4615"/>
    <cellStyle name="Normal 14 2 7 2 2" xfId="4616"/>
    <cellStyle name="Normal 14 2 7 3" xfId="4617"/>
    <cellStyle name="Normal 14 2 7 4" xfId="4618"/>
    <cellStyle name="Normal 14 2 70" xfId="4619"/>
    <cellStyle name="Normal 14 2 71" xfId="4620"/>
    <cellStyle name="Normal 14 2 72" xfId="4621"/>
    <cellStyle name="Normal 14 2 73" xfId="4622"/>
    <cellStyle name="Normal 14 2 74" xfId="4623"/>
    <cellStyle name="Normal 14 2 75" xfId="4624"/>
    <cellStyle name="Normal 14 2 76" xfId="4625"/>
    <cellStyle name="Normal 14 2 8" xfId="4626"/>
    <cellStyle name="Normal 14 2 8 2" xfId="4627"/>
    <cellStyle name="Normal 14 2 8 2 2" xfId="4628"/>
    <cellStyle name="Normal 14 2 8 3" xfId="4629"/>
    <cellStyle name="Normal 14 2 8 4" xfId="4630"/>
    <cellStyle name="Normal 14 2 9" xfId="4631"/>
    <cellStyle name="Normal 14 2 9 2" xfId="4632"/>
    <cellStyle name="Normal 14 2 9 2 2" xfId="4633"/>
    <cellStyle name="Normal 14 2 9 3" xfId="4634"/>
    <cellStyle name="Normal 14 2 9 4" xfId="4635"/>
    <cellStyle name="Normal 14 20" xfId="4636"/>
    <cellStyle name="Normal 14 20 2" xfId="4637"/>
    <cellStyle name="Normal 14 20 3" xfId="4638"/>
    <cellStyle name="Normal 14 20 4" xfId="4639"/>
    <cellStyle name="Normal 14 21" xfId="4640"/>
    <cellStyle name="Normal 14 21 2" xfId="4641"/>
    <cellStyle name="Normal 14 21 3" xfId="4642"/>
    <cellStyle name="Normal 14 21 4" xfId="4643"/>
    <cellStyle name="Normal 14 22" xfId="4644"/>
    <cellStyle name="Normal 14 22 2" xfId="4645"/>
    <cellStyle name="Normal 14 22 2 2" xfId="4646"/>
    <cellStyle name="Normal 14 22 3" xfId="4647"/>
    <cellStyle name="Normal 14 22 4" xfId="4648"/>
    <cellStyle name="Normal 14 23" xfId="4649"/>
    <cellStyle name="Normal 14 23 2" xfId="4650"/>
    <cellStyle name="Normal 14 23 2 2" xfId="4651"/>
    <cellStyle name="Normal 14 23 3" xfId="4652"/>
    <cellStyle name="Normal 14 23 4" xfId="4653"/>
    <cellStyle name="Normal 14 24" xfId="4654"/>
    <cellStyle name="Normal 14 24 2" xfId="4655"/>
    <cellStyle name="Normal 14 24 2 2" xfId="4656"/>
    <cellStyle name="Normal 14 24 3" xfId="4657"/>
    <cellStyle name="Normal 14 24 4" xfId="4658"/>
    <cellStyle name="Normal 14 25" xfId="4659"/>
    <cellStyle name="Normal 14 25 2" xfId="4660"/>
    <cellStyle name="Normal 14 25 2 2" xfId="4661"/>
    <cellStyle name="Normal 14 25 3" xfId="4662"/>
    <cellStyle name="Normal 14 25 4" xfId="4663"/>
    <cellStyle name="Normal 14 26" xfId="4664"/>
    <cellStyle name="Normal 14 26 2" xfId="4665"/>
    <cellStyle name="Normal 14 26 2 2" xfId="4666"/>
    <cellStyle name="Normal 14 26 3" xfId="4667"/>
    <cellStyle name="Normal 14 26 4" xfId="4668"/>
    <cellStyle name="Normal 14 27" xfId="4669"/>
    <cellStyle name="Normal 14 27 2" xfId="4670"/>
    <cellStyle name="Normal 14 27 2 2" xfId="4671"/>
    <cellStyle name="Normal 14 27 3" xfId="4672"/>
    <cellStyle name="Normal 14 27 4" xfId="4673"/>
    <cellStyle name="Normal 14 28" xfId="4674"/>
    <cellStyle name="Normal 14 28 2" xfId="4675"/>
    <cellStyle name="Normal 14 28 2 2" xfId="4676"/>
    <cellStyle name="Normal 14 28 3" xfId="4677"/>
    <cellStyle name="Normal 14 28 4" xfId="4678"/>
    <cellStyle name="Normal 14 29" xfId="4679"/>
    <cellStyle name="Normal 14 29 2" xfId="4680"/>
    <cellStyle name="Normal 14 29 2 2" xfId="4681"/>
    <cellStyle name="Normal 14 29 3" xfId="4682"/>
    <cellStyle name="Normal 14 29 4" xfId="4683"/>
    <cellStyle name="Normal 14 3" xfId="4684"/>
    <cellStyle name="Normal 14 3 2" xfId="4685"/>
    <cellStyle name="Normal 14 3 3" xfId="4686"/>
    <cellStyle name="Normal 14 3 4" xfId="4687"/>
    <cellStyle name="Normal 14 30" xfId="4688"/>
    <cellStyle name="Normal 14 30 2" xfId="4689"/>
    <cellStyle name="Normal 14 30 2 2" xfId="4690"/>
    <cellStyle name="Normal 14 30 3" xfId="4691"/>
    <cellStyle name="Normal 14 30 4" xfId="4692"/>
    <cellStyle name="Normal 14 31" xfId="4693"/>
    <cellStyle name="Normal 14 31 2" xfId="4694"/>
    <cellStyle name="Normal 14 31 2 2" xfId="4695"/>
    <cellStyle name="Normal 14 31 3" xfId="4696"/>
    <cellStyle name="Normal 14 31 4" xfId="4697"/>
    <cellStyle name="Normal 14 32" xfId="4698"/>
    <cellStyle name="Normal 14 32 2" xfId="4699"/>
    <cellStyle name="Normal 14 33" xfId="4700"/>
    <cellStyle name="Normal 14 33 2" xfId="4701"/>
    <cellStyle name="Normal 14 34" xfId="4702"/>
    <cellStyle name="Normal 14 34 2" xfId="4703"/>
    <cellStyle name="Normal 14 35" xfId="4704"/>
    <cellStyle name="Normal 14 35 2" xfId="4705"/>
    <cellStyle name="Normal 14 36" xfId="4706"/>
    <cellStyle name="Normal 14 36 2" xfId="4707"/>
    <cellStyle name="Normal 14 37" xfId="4708"/>
    <cellStyle name="Normal 14 37 2" xfId="4709"/>
    <cellStyle name="Normal 14 38" xfId="4710"/>
    <cellStyle name="Normal 14 38 2" xfId="4711"/>
    <cellStyle name="Normal 14 39" xfId="4712"/>
    <cellStyle name="Normal 14 39 2" xfId="4713"/>
    <cellStyle name="Normal 14 4" xfId="4714"/>
    <cellStyle name="Normal 14 4 2" xfId="4715"/>
    <cellStyle name="Normal 14 4 3" xfId="4716"/>
    <cellStyle name="Normal 14 4 4" xfId="4717"/>
    <cellStyle name="Normal 14 40" xfId="4718"/>
    <cellStyle name="Normal 14 40 2" xfId="4719"/>
    <cellStyle name="Normal 14 41" xfId="4720"/>
    <cellStyle name="Normal 14 41 2" xfId="4721"/>
    <cellStyle name="Normal 14 42" xfId="4722"/>
    <cellStyle name="Normal 14 42 2" xfId="4723"/>
    <cellStyle name="Normal 14 43" xfId="4724"/>
    <cellStyle name="Normal 14 43 2" xfId="4725"/>
    <cellStyle name="Normal 14 44" xfId="4726"/>
    <cellStyle name="Normal 14 44 2" xfId="4727"/>
    <cellStyle name="Normal 14 45" xfId="4728"/>
    <cellStyle name="Normal 14 45 2" xfId="4729"/>
    <cellStyle name="Normal 14 46" xfId="4730"/>
    <cellStyle name="Normal 14 46 2" xfId="4731"/>
    <cellStyle name="Normal 14 47" xfId="4732"/>
    <cellStyle name="Normal 14 47 2" xfId="4733"/>
    <cellStyle name="Normal 14 48" xfId="4734"/>
    <cellStyle name="Normal 14 48 2" xfId="4735"/>
    <cellStyle name="Normal 14 49" xfId="4736"/>
    <cellStyle name="Normal 14 49 2" xfId="4737"/>
    <cellStyle name="Normal 14 5" xfId="4738"/>
    <cellStyle name="Normal 14 5 2" xfId="4739"/>
    <cellStyle name="Normal 14 5 3" xfId="4740"/>
    <cellStyle name="Normal 14 5 4" xfId="4741"/>
    <cellStyle name="Normal 14 50" xfId="4742"/>
    <cellStyle name="Normal 14 50 2" xfId="4743"/>
    <cellStyle name="Normal 14 51" xfId="4744"/>
    <cellStyle name="Normal 14 52" xfId="4745"/>
    <cellStyle name="Normal 14 53" xfId="4746"/>
    <cellStyle name="Normal 14 54" xfId="4747"/>
    <cellStyle name="Normal 14 55" xfId="4748"/>
    <cellStyle name="Normal 14 56" xfId="4749"/>
    <cellStyle name="Normal 14 57" xfId="4750"/>
    <cellStyle name="Normal 14 58" xfId="4751"/>
    <cellStyle name="Normal 14 59" xfId="4752"/>
    <cellStyle name="Normal 14 6" xfId="4753"/>
    <cellStyle name="Normal 14 6 2" xfId="4754"/>
    <cellStyle name="Normal 14 6 3" xfId="4755"/>
    <cellStyle name="Normal 14 6 4" xfId="4756"/>
    <cellStyle name="Normal 14 60" xfId="4757"/>
    <cellStyle name="Normal 14 61" xfId="4758"/>
    <cellStyle name="Normal 14 62" xfId="4759"/>
    <cellStyle name="Normal 14 63" xfId="4760"/>
    <cellStyle name="Normal 14 64" xfId="4761"/>
    <cellStyle name="Normal 14 65" xfId="4762"/>
    <cellStyle name="Normal 14 66" xfId="4763"/>
    <cellStyle name="Normal 14 67" xfId="4764"/>
    <cellStyle name="Normal 14 68" xfId="4765"/>
    <cellStyle name="Normal 14 69" xfId="4766"/>
    <cellStyle name="Normal 14 7" xfId="4767"/>
    <cellStyle name="Normal 14 7 2" xfId="4768"/>
    <cellStyle name="Normal 14 7 3" xfId="4769"/>
    <cellStyle name="Normal 14 7 4" xfId="4770"/>
    <cellStyle name="Normal 14 70" xfId="4771"/>
    <cellStyle name="Normal 14 71" xfId="4772"/>
    <cellStyle name="Normal 14 72" xfId="4773"/>
    <cellStyle name="Normal 14 73" xfId="4774"/>
    <cellStyle name="Normal 14 74" xfId="4775"/>
    <cellStyle name="Normal 14 75" xfId="4776"/>
    <cellStyle name="Normal 14 76" xfId="4777"/>
    <cellStyle name="Normal 14 77" xfId="4778"/>
    <cellStyle name="Normal 14 78" xfId="4779"/>
    <cellStyle name="Normal 14 8" xfId="4780"/>
    <cellStyle name="Normal 14 8 2" xfId="4781"/>
    <cellStyle name="Normal 14 8 3" xfId="4782"/>
    <cellStyle name="Normal 14 8 4" xfId="4783"/>
    <cellStyle name="Normal 14 9" xfId="4784"/>
    <cellStyle name="Normal 14 9 2" xfId="4785"/>
    <cellStyle name="Normal 14 9 3" xfId="4786"/>
    <cellStyle name="Normal 14 9 4" xfId="4787"/>
    <cellStyle name="Normal 15" xfId="67"/>
    <cellStyle name="Normal 15 10" xfId="4788"/>
    <cellStyle name="Normal 15 10 2" xfId="4789"/>
    <cellStyle name="Normal 15 10 3" xfId="4790"/>
    <cellStyle name="Normal 15 10 4" xfId="4791"/>
    <cellStyle name="Normal 15 11" xfId="4792"/>
    <cellStyle name="Normal 15 11 2" xfId="4793"/>
    <cellStyle name="Normal 15 11 3" xfId="4794"/>
    <cellStyle name="Normal 15 11 4" xfId="4795"/>
    <cellStyle name="Normal 15 12" xfId="4796"/>
    <cellStyle name="Normal 15 12 2" xfId="4797"/>
    <cellStyle name="Normal 15 12 3" xfId="4798"/>
    <cellStyle name="Normal 15 12 4" xfId="4799"/>
    <cellStyle name="Normal 15 13" xfId="4800"/>
    <cellStyle name="Normal 15 13 2" xfId="4801"/>
    <cellStyle name="Normal 15 13 3" xfId="4802"/>
    <cellStyle name="Normal 15 13 4" xfId="4803"/>
    <cellStyle name="Normal 15 14" xfId="4804"/>
    <cellStyle name="Normal 15 14 2" xfId="4805"/>
    <cellStyle name="Normal 15 14 3" xfId="4806"/>
    <cellStyle name="Normal 15 14 4" xfId="4807"/>
    <cellStyle name="Normal 15 15" xfId="4808"/>
    <cellStyle name="Normal 15 15 2" xfId="4809"/>
    <cellStyle name="Normal 15 15 3" xfId="4810"/>
    <cellStyle name="Normal 15 15 4" xfId="4811"/>
    <cellStyle name="Normal 15 16" xfId="4812"/>
    <cellStyle name="Normal 15 16 2" xfId="4813"/>
    <cellStyle name="Normal 15 16 3" xfId="4814"/>
    <cellStyle name="Normal 15 16 4" xfId="4815"/>
    <cellStyle name="Normal 15 17" xfId="4816"/>
    <cellStyle name="Normal 15 17 2" xfId="4817"/>
    <cellStyle name="Normal 15 17 3" xfId="4818"/>
    <cellStyle name="Normal 15 17 4" xfId="4819"/>
    <cellStyle name="Normal 15 18" xfId="4820"/>
    <cellStyle name="Normal 15 18 2" xfId="4821"/>
    <cellStyle name="Normal 15 18 3" xfId="4822"/>
    <cellStyle name="Normal 15 18 4" xfId="4823"/>
    <cellStyle name="Normal 15 19" xfId="4824"/>
    <cellStyle name="Normal 15 19 2" xfId="4825"/>
    <cellStyle name="Normal 15 19 3" xfId="4826"/>
    <cellStyle name="Normal 15 19 4" xfId="4827"/>
    <cellStyle name="Normal 15 2" xfId="4828"/>
    <cellStyle name="Normal 15 2 10" xfId="4829"/>
    <cellStyle name="Normal 15 2 10 2" xfId="4830"/>
    <cellStyle name="Normal 15 2 10 2 2" xfId="4831"/>
    <cellStyle name="Normal 15 2 10 3" xfId="4832"/>
    <cellStyle name="Normal 15 2 10 4" xfId="4833"/>
    <cellStyle name="Normal 15 2 11" xfId="4834"/>
    <cellStyle name="Normal 15 2 11 2" xfId="4835"/>
    <cellStyle name="Normal 15 2 11 2 2" xfId="4836"/>
    <cellStyle name="Normal 15 2 11 3" xfId="4837"/>
    <cellStyle name="Normal 15 2 11 4" xfId="4838"/>
    <cellStyle name="Normal 15 2 12" xfId="4839"/>
    <cellStyle name="Normal 15 2 12 2" xfId="4840"/>
    <cellStyle name="Normal 15 2 13" xfId="4841"/>
    <cellStyle name="Normal 15 2 13 2" xfId="4842"/>
    <cellStyle name="Normal 15 2 14" xfId="4843"/>
    <cellStyle name="Normal 15 2 14 2" xfId="4844"/>
    <cellStyle name="Normal 15 2 15" xfId="4845"/>
    <cellStyle name="Normal 15 2 15 2" xfId="4846"/>
    <cellStyle name="Normal 15 2 16" xfId="4847"/>
    <cellStyle name="Normal 15 2 16 2" xfId="4848"/>
    <cellStyle name="Normal 15 2 17" xfId="4849"/>
    <cellStyle name="Normal 15 2 17 2" xfId="4850"/>
    <cellStyle name="Normal 15 2 18" xfId="4851"/>
    <cellStyle name="Normal 15 2 18 2" xfId="4852"/>
    <cellStyle name="Normal 15 2 19" xfId="4853"/>
    <cellStyle name="Normal 15 2 19 2" xfId="4854"/>
    <cellStyle name="Normal 15 2 2" xfId="4855"/>
    <cellStyle name="Normal 15 2 2 2" xfId="4856"/>
    <cellStyle name="Normal 15 2 2 2 2" xfId="4857"/>
    <cellStyle name="Normal 15 2 2 3" xfId="4858"/>
    <cellStyle name="Normal 15 2 2 4" xfId="4859"/>
    <cellStyle name="Normal 15 2 20" xfId="4860"/>
    <cellStyle name="Normal 15 2 20 2" xfId="4861"/>
    <cellStyle name="Normal 15 2 21" xfId="4862"/>
    <cellStyle name="Normal 15 2 21 2" xfId="4863"/>
    <cellStyle name="Normal 15 2 22" xfId="4864"/>
    <cellStyle name="Normal 15 2 22 2" xfId="4865"/>
    <cellStyle name="Normal 15 2 23" xfId="4866"/>
    <cellStyle name="Normal 15 2 23 2" xfId="4867"/>
    <cellStyle name="Normal 15 2 24" xfId="4868"/>
    <cellStyle name="Normal 15 2 24 2" xfId="4869"/>
    <cellStyle name="Normal 15 2 25" xfId="4870"/>
    <cellStyle name="Normal 15 2 25 2" xfId="4871"/>
    <cellStyle name="Normal 15 2 26" xfId="4872"/>
    <cellStyle name="Normal 15 2 26 2" xfId="4873"/>
    <cellStyle name="Normal 15 2 27" xfId="4874"/>
    <cellStyle name="Normal 15 2 27 2" xfId="4875"/>
    <cellStyle name="Normal 15 2 28" xfId="4876"/>
    <cellStyle name="Normal 15 2 28 2" xfId="4877"/>
    <cellStyle name="Normal 15 2 29" xfId="4878"/>
    <cellStyle name="Normal 15 2 29 2" xfId="4879"/>
    <cellStyle name="Normal 15 2 3" xfId="4880"/>
    <cellStyle name="Normal 15 2 3 2" xfId="4881"/>
    <cellStyle name="Normal 15 2 3 2 2" xfId="4882"/>
    <cellStyle name="Normal 15 2 3 3" xfId="4883"/>
    <cellStyle name="Normal 15 2 3 4" xfId="4884"/>
    <cellStyle name="Normal 15 2 30" xfId="4885"/>
    <cellStyle name="Normal 15 2 30 2" xfId="4886"/>
    <cellStyle name="Normal 15 2 31" xfId="4887"/>
    <cellStyle name="Normal 15 2 31 2" xfId="4888"/>
    <cellStyle name="Normal 15 2 32" xfId="4889"/>
    <cellStyle name="Normal 15 2 32 2" xfId="4890"/>
    <cellStyle name="Normal 15 2 33" xfId="4891"/>
    <cellStyle name="Normal 15 2 33 2" xfId="4892"/>
    <cellStyle name="Normal 15 2 34" xfId="4893"/>
    <cellStyle name="Normal 15 2 34 2" xfId="4894"/>
    <cellStyle name="Normal 15 2 35" xfId="4895"/>
    <cellStyle name="Normal 15 2 35 2" xfId="4896"/>
    <cellStyle name="Normal 15 2 36" xfId="4897"/>
    <cellStyle name="Normal 15 2 36 2" xfId="4898"/>
    <cellStyle name="Normal 15 2 37" xfId="4899"/>
    <cellStyle name="Normal 15 2 37 2" xfId="4900"/>
    <cellStyle name="Normal 15 2 38" xfId="4901"/>
    <cellStyle name="Normal 15 2 38 2" xfId="4902"/>
    <cellStyle name="Normal 15 2 39" xfId="4903"/>
    <cellStyle name="Normal 15 2 39 2" xfId="4904"/>
    <cellStyle name="Normal 15 2 4" xfId="4905"/>
    <cellStyle name="Normal 15 2 4 2" xfId="4906"/>
    <cellStyle name="Normal 15 2 4 2 2" xfId="4907"/>
    <cellStyle name="Normal 15 2 4 3" xfId="4908"/>
    <cellStyle name="Normal 15 2 4 4" xfId="4909"/>
    <cellStyle name="Normal 15 2 40" xfId="4910"/>
    <cellStyle name="Normal 15 2 40 2" xfId="4911"/>
    <cellStyle name="Normal 15 2 41" xfId="4912"/>
    <cellStyle name="Normal 15 2 41 2" xfId="4913"/>
    <cellStyle name="Normal 15 2 42" xfId="4914"/>
    <cellStyle name="Normal 15 2 42 2" xfId="4915"/>
    <cellStyle name="Normal 15 2 43" xfId="4916"/>
    <cellStyle name="Normal 15 2 43 2" xfId="4917"/>
    <cellStyle name="Normal 15 2 44" xfId="4918"/>
    <cellStyle name="Normal 15 2 44 2" xfId="4919"/>
    <cellStyle name="Normal 15 2 45" xfId="4920"/>
    <cellStyle name="Normal 15 2 45 2" xfId="4921"/>
    <cellStyle name="Normal 15 2 46" xfId="4922"/>
    <cellStyle name="Normal 15 2 46 2" xfId="4923"/>
    <cellStyle name="Normal 15 2 47" xfId="4924"/>
    <cellStyle name="Normal 15 2 47 2" xfId="4925"/>
    <cellStyle name="Normal 15 2 48" xfId="4926"/>
    <cellStyle name="Normal 15 2 48 2" xfId="4927"/>
    <cellStyle name="Normal 15 2 49" xfId="4928"/>
    <cellStyle name="Normal 15 2 49 2" xfId="4929"/>
    <cellStyle name="Normal 15 2 5" xfId="4930"/>
    <cellStyle name="Normal 15 2 5 2" xfId="4931"/>
    <cellStyle name="Normal 15 2 5 2 2" xfId="4932"/>
    <cellStyle name="Normal 15 2 5 3" xfId="4933"/>
    <cellStyle name="Normal 15 2 5 4" xfId="4934"/>
    <cellStyle name="Normal 15 2 50" xfId="4935"/>
    <cellStyle name="Normal 15 2 51" xfId="4936"/>
    <cellStyle name="Normal 15 2 52" xfId="4937"/>
    <cellStyle name="Normal 15 2 53" xfId="4938"/>
    <cellStyle name="Normal 15 2 54" xfId="4939"/>
    <cellStyle name="Normal 15 2 55" xfId="4940"/>
    <cellStyle name="Normal 15 2 56" xfId="4941"/>
    <cellStyle name="Normal 15 2 57" xfId="4942"/>
    <cellStyle name="Normal 15 2 58" xfId="4943"/>
    <cellStyle name="Normal 15 2 59" xfId="4944"/>
    <cellStyle name="Normal 15 2 6" xfId="4945"/>
    <cellStyle name="Normal 15 2 6 2" xfId="4946"/>
    <cellStyle name="Normal 15 2 6 2 2" xfId="4947"/>
    <cellStyle name="Normal 15 2 6 3" xfId="4948"/>
    <cellStyle name="Normal 15 2 6 4" xfId="4949"/>
    <cellStyle name="Normal 15 2 60" xfId="4950"/>
    <cellStyle name="Normal 15 2 61" xfId="4951"/>
    <cellStyle name="Normal 15 2 62" xfId="4952"/>
    <cellStyle name="Normal 15 2 63" xfId="4953"/>
    <cellStyle name="Normal 15 2 64" xfId="4954"/>
    <cellStyle name="Normal 15 2 65" xfId="4955"/>
    <cellStyle name="Normal 15 2 66" xfId="4956"/>
    <cellStyle name="Normal 15 2 67" xfId="4957"/>
    <cellStyle name="Normal 15 2 68" xfId="4958"/>
    <cellStyle name="Normal 15 2 69" xfId="4959"/>
    <cellStyle name="Normal 15 2 7" xfId="4960"/>
    <cellStyle name="Normal 15 2 7 2" xfId="4961"/>
    <cellStyle name="Normal 15 2 7 2 2" xfId="4962"/>
    <cellStyle name="Normal 15 2 7 3" xfId="4963"/>
    <cellStyle name="Normal 15 2 7 4" xfId="4964"/>
    <cellStyle name="Normal 15 2 70" xfId="4965"/>
    <cellStyle name="Normal 15 2 71" xfId="4966"/>
    <cellStyle name="Normal 15 2 72" xfId="4967"/>
    <cellStyle name="Normal 15 2 73" xfId="4968"/>
    <cellStyle name="Normal 15 2 74" xfId="4969"/>
    <cellStyle name="Normal 15 2 75" xfId="4970"/>
    <cellStyle name="Normal 15 2 76" xfId="4971"/>
    <cellStyle name="Normal 15 2 8" xfId="4972"/>
    <cellStyle name="Normal 15 2 8 2" xfId="4973"/>
    <cellStyle name="Normal 15 2 8 2 2" xfId="4974"/>
    <cellStyle name="Normal 15 2 8 3" xfId="4975"/>
    <cellStyle name="Normal 15 2 8 4" xfId="4976"/>
    <cellStyle name="Normal 15 2 9" xfId="4977"/>
    <cellStyle name="Normal 15 2 9 2" xfId="4978"/>
    <cellStyle name="Normal 15 2 9 2 2" xfId="4979"/>
    <cellStyle name="Normal 15 2 9 3" xfId="4980"/>
    <cellStyle name="Normal 15 2 9 4" xfId="4981"/>
    <cellStyle name="Normal 15 20" xfId="4982"/>
    <cellStyle name="Normal 15 20 2" xfId="4983"/>
    <cellStyle name="Normal 15 20 3" xfId="4984"/>
    <cellStyle name="Normal 15 20 4" xfId="4985"/>
    <cellStyle name="Normal 15 21" xfId="4986"/>
    <cellStyle name="Normal 15 21 2" xfId="4987"/>
    <cellStyle name="Normal 15 21 3" xfId="4988"/>
    <cellStyle name="Normal 15 21 4" xfId="4989"/>
    <cellStyle name="Normal 15 22" xfId="4990"/>
    <cellStyle name="Normal 15 22 2" xfId="4991"/>
    <cellStyle name="Normal 15 22 2 2" xfId="4992"/>
    <cellStyle name="Normal 15 22 3" xfId="4993"/>
    <cellStyle name="Normal 15 22 4" xfId="4994"/>
    <cellStyle name="Normal 15 23" xfId="4995"/>
    <cellStyle name="Normal 15 23 2" xfId="4996"/>
    <cellStyle name="Normal 15 23 2 2" xfId="4997"/>
    <cellStyle name="Normal 15 23 3" xfId="4998"/>
    <cellStyle name="Normal 15 23 4" xfId="4999"/>
    <cellStyle name="Normal 15 24" xfId="5000"/>
    <cellStyle name="Normal 15 24 2" xfId="5001"/>
    <cellStyle name="Normal 15 24 2 2" xfId="5002"/>
    <cellStyle name="Normal 15 24 3" xfId="5003"/>
    <cellStyle name="Normal 15 24 4" xfId="5004"/>
    <cellStyle name="Normal 15 25" xfId="5005"/>
    <cellStyle name="Normal 15 25 2" xfId="5006"/>
    <cellStyle name="Normal 15 25 2 2" xfId="5007"/>
    <cellStyle name="Normal 15 25 3" xfId="5008"/>
    <cellStyle name="Normal 15 25 4" xfId="5009"/>
    <cellStyle name="Normal 15 26" xfId="5010"/>
    <cellStyle name="Normal 15 26 2" xfId="5011"/>
    <cellStyle name="Normal 15 26 2 2" xfId="5012"/>
    <cellStyle name="Normal 15 26 3" xfId="5013"/>
    <cellStyle name="Normal 15 26 4" xfId="5014"/>
    <cellStyle name="Normal 15 27" xfId="5015"/>
    <cellStyle name="Normal 15 27 2" xfId="5016"/>
    <cellStyle name="Normal 15 27 2 2" xfId="5017"/>
    <cellStyle name="Normal 15 27 3" xfId="5018"/>
    <cellStyle name="Normal 15 27 4" xfId="5019"/>
    <cellStyle name="Normal 15 28" xfId="5020"/>
    <cellStyle name="Normal 15 28 2" xfId="5021"/>
    <cellStyle name="Normal 15 28 2 2" xfId="5022"/>
    <cellStyle name="Normal 15 28 3" xfId="5023"/>
    <cellStyle name="Normal 15 28 4" xfId="5024"/>
    <cellStyle name="Normal 15 29" xfId="5025"/>
    <cellStyle name="Normal 15 29 2" xfId="5026"/>
    <cellStyle name="Normal 15 29 2 2" xfId="5027"/>
    <cellStyle name="Normal 15 29 3" xfId="5028"/>
    <cellStyle name="Normal 15 29 4" xfId="5029"/>
    <cellStyle name="Normal 15 3" xfId="5030"/>
    <cellStyle name="Normal 15 3 2" xfId="5031"/>
    <cellStyle name="Normal 15 3 3" xfId="5032"/>
    <cellStyle name="Normal 15 3 4" xfId="5033"/>
    <cellStyle name="Normal 15 30" xfId="5034"/>
    <cellStyle name="Normal 15 30 2" xfId="5035"/>
    <cellStyle name="Normal 15 30 2 2" xfId="5036"/>
    <cellStyle name="Normal 15 30 3" xfId="5037"/>
    <cellStyle name="Normal 15 30 4" xfId="5038"/>
    <cellStyle name="Normal 15 31" xfId="5039"/>
    <cellStyle name="Normal 15 31 2" xfId="5040"/>
    <cellStyle name="Normal 15 31 2 2" xfId="5041"/>
    <cellStyle name="Normal 15 31 3" xfId="5042"/>
    <cellStyle name="Normal 15 31 4" xfId="5043"/>
    <cellStyle name="Normal 15 32" xfId="5044"/>
    <cellStyle name="Normal 15 32 2" xfId="5045"/>
    <cellStyle name="Normal 15 33" xfId="5046"/>
    <cellStyle name="Normal 15 33 2" xfId="5047"/>
    <cellStyle name="Normal 15 34" xfId="5048"/>
    <cellStyle name="Normal 15 34 2" xfId="5049"/>
    <cellStyle name="Normal 15 35" xfId="5050"/>
    <cellStyle name="Normal 15 35 2" xfId="5051"/>
    <cellStyle name="Normal 15 36" xfId="5052"/>
    <cellStyle name="Normal 15 36 2" xfId="5053"/>
    <cellStyle name="Normal 15 37" xfId="5054"/>
    <cellStyle name="Normal 15 37 2" xfId="5055"/>
    <cellStyle name="Normal 15 38" xfId="5056"/>
    <cellStyle name="Normal 15 38 2" xfId="5057"/>
    <cellStyle name="Normal 15 39" xfId="5058"/>
    <cellStyle name="Normal 15 39 2" xfId="5059"/>
    <cellStyle name="Normal 15 4" xfId="5060"/>
    <cellStyle name="Normal 15 4 2" xfId="5061"/>
    <cellStyle name="Normal 15 4 3" xfId="5062"/>
    <cellStyle name="Normal 15 4 4" xfId="5063"/>
    <cellStyle name="Normal 15 40" xfId="5064"/>
    <cellStyle name="Normal 15 40 2" xfId="5065"/>
    <cellStyle name="Normal 15 41" xfId="5066"/>
    <cellStyle name="Normal 15 41 2" xfId="5067"/>
    <cellStyle name="Normal 15 42" xfId="5068"/>
    <cellStyle name="Normal 15 42 2" xfId="5069"/>
    <cellStyle name="Normal 15 43" xfId="5070"/>
    <cellStyle name="Normal 15 43 2" xfId="5071"/>
    <cellStyle name="Normal 15 44" xfId="5072"/>
    <cellStyle name="Normal 15 44 2" xfId="5073"/>
    <cellStyle name="Normal 15 45" xfId="5074"/>
    <cellStyle name="Normal 15 45 2" xfId="5075"/>
    <cellStyle name="Normal 15 46" xfId="5076"/>
    <cellStyle name="Normal 15 46 2" xfId="5077"/>
    <cellStyle name="Normal 15 47" xfId="5078"/>
    <cellStyle name="Normal 15 47 2" xfId="5079"/>
    <cellStyle name="Normal 15 48" xfId="5080"/>
    <cellStyle name="Normal 15 48 2" xfId="5081"/>
    <cellStyle name="Normal 15 49" xfId="5082"/>
    <cellStyle name="Normal 15 49 2" xfId="5083"/>
    <cellStyle name="Normal 15 5" xfId="5084"/>
    <cellStyle name="Normal 15 5 2" xfId="5085"/>
    <cellStyle name="Normal 15 5 3" xfId="5086"/>
    <cellStyle name="Normal 15 5 4" xfId="5087"/>
    <cellStyle name="Normal 15 50" xfId="5088"/>
    <cellStyle name="Normal 15 50 2" xfId="5089"/>
    <cellStyle name="Normal 15 51" xfId="5090"/>
    <cellStyle name="Normal 15 52" xfId="5091"/>
    <cellStyle name="Normal 15 53" xfId="5092"/>
    <cellStyle name="Normal 15 54" xfId="5093"/>
    <cellStyle name="Normal 15 55" xfId="5094"/>
    <cellStyle name="Normal 15 56" xfId="5095"/>
    <cellStyle name="Normal 15 57" xfId="5096"/>
    <cellStyle name="Normal 15 58" xfId="5097"/>
    <cellStyle name="Normal 15 59" xfId="5098"/>
    <cellStyle name="Normal 15 6" xfId="5099"/>
    <cellStyle name="Normal 15 6 2" xfId="5100"/>
    <cellStyle name="Normal 15 6 3" xfId="5101"/>
    <cellStyle name="Normal 15 6 4" xfId="5102"/>
    <cellStyle name="Normal 15 60" xfId="5103"/>
    <cellStyle name="Normal 15 61" xfId="5104"/>
    <cellStyle name="Normal 15 62" xfId="5105"/>
    <cellStyle name="Normal 15 63" xfId="5106"/>
    <cellStyle name="Normal 15 64" xfId="5107"/>
    <cellStyle name="Normal 15 65" xfId="5108"/>
    <cellStyle name="Normal 15 66" xfId="5109"/>
    <cellStyle name="Normal 15 67" xfId="5110"/>
    <cellStyle name="Normal 15 68" xfId="5111"/>
    <cellStyle name="Normal 15 69" xfId="5112"/>
    <cellStyle name="Normal 15 7" xfId="5113"/>
    <cellStyle name="Normal 15 7 2" xfId="5114"/>
    <cellStyle name="Normal 15 7 3" xfId="5115"/>
    <cellStyle name="Normal 15 7 4" xfId="5116"/>
    <cellStyle name="Normal 15 70" xfId="5117"/>
    <cellStyle name="Normal 15 71" xfId="5118"/>
    <cellStyle name="Normal 15 72" xfId="5119"/>
    <cellStyle name="Normal 15 73" xfId="5120"/>
    <cellStyle name="Normal 15 74" xfId="5121"/>
    <cellStyle name="Normal 15 75" xfId="5122"/>
    <cellStyle name="Normal 15 76" xfId="5123"/>
    <cellStyle name="Normal 15 77" xfId="5124"/>
    <cellStyle name="Normal 15 78" xfId="5125"/>
    <cellStyle name="Normal 15 8" xfId="5126"/>
    <cellStyle name="Normal 15 8 2" xfId="5127"/>
    <cellStyle name="Normal 15 8 3" xfId="5128"/>
    <cellStyle name="Normal 15 8 4" xfId="5129"/>
    <cellStyle name="Normal 15 9" xfId="5130"/>
    <cellStyle name="Normal 15 9 2" xfId="5131"/>
    <cellStyle name="Normal 15 9 3" xfId="5132"/>
    <cellStyle name="Normal 15 9 4" xfId="5133"/>
    <cellStyle name="Normal 16" xfId="68"/>
    <cellStyle name="Normal 16 10" xfId="5134"/>
    <cellStyle name="Normal 16 10 10" xfId="5135"/>
    <cellStyle name="Normal 16 10 10 2" xfId="5136"/>
    <cellStyle name="Normal 16 10 11" xfId="5137"/>
    <cellStyle name="Normal 16 10 2" xfId="5138"/>
    <cellStyle name="Normal 16 10 2 2" xfId="5139"/>
    <cellStyle name="Normal 16 10 3" xfId="5140"/>
    <cellStyle name="Normal 16 10 3 2" xfId="5141"/>
    <cellStyle name="Normal 16 10 4" xfId="5142"/>
    <cellStyle name="Normal 16 10 4 2" xfId="5143"/>
    <cellStyle name="Normal 16 10 5" xfId="5144"/>
    <cellStyle name="Normal 16 10 5 2" xfId="5145"/>
    <cellStyle name="Normal 16 10 6" xfId="5146"/>
    <cellStyle name="Normal 16 10 6 2" xfId="5147"/>
    <cellStyle name="Normal 16 10 7" xfId="5148"/>
    <cellStyle name="Normal 16 10 7 2" xfId="5149"/>
    <cellStyle name="Normal 16 10 8" xfId="5150"/>
    <cellStyle name="Normal 16 10 8 2" xfId="5151"/>
    <cellStyle name="Normal 16 10 9" xfId="5152"/>
    <cellStyle name="Normal 16 10 9 2" xfId="5153"/>
    <cellStyle name="Normal 16 11" xfId="5154"/>
    <cellStyle name="Normal 16 11 10" xfId="5155"/>
    <cellStyle name="Normal 16 11 10 2" xfId="5156"/>
    <cellStyle name="Normal 16 11 11" xfId="5157"/>
    <cellStyle name="Normal 16 11 2" xfId="5158"/>
    <cellStyle name="Normal 16 11 2 2" xfId="5159"/>
    <cellStyle name="Normal 16 11 3" xfId="5160"/>
    <cellStyle name="Normal 16 11 3 2" xfId="5161"/>
    <cellStyle name="Normal 16 11 4" xfId="5162"/>
    <cellStyle name="Normal 16 11 4 2" xfId="5163"/>
    <cellStyle name="Normal 16 11 5" xfId="5164"/>
    <cellStyle name="Normal 16 11 5 2" xfId="5165"/>
    <cellStyle name="Normal 16 11 6" xfId="5166"/>
    <cellStyle name="Normal 16 11 6 2" xfId="5167"/>
    <cellStyle name="Normal 16 11 7" xfId="5168"/>
    <cellStyle name="Normal 16 11 7 2" xfId="5169"/>
    <cellStyle name="Normal 16 11 8" xfId="5170"/>
    <cellStyle name="Normal 16 11 8 2" xfId="5171"/>
    <cellStyle name="Normal 16 11 9" xfId="5172"/>
    <cellStyle name="Normal 16 11 9 2" xfId="5173"/>
    <cellStyle name="Normal 16 12" xfId="5174"/>
    <cellStyle name="Normal 16 12 10" xfId="5175"/>
    <cellStyle name="Normal 16 12 10 2" xfId="5176"/>
    <cellStyle name="Normal 16 12 11" xfId="5177"/>
    <cellStyle name="Normal 16 12 2" xfId="5178"/>
    <cellStyle name="Normal 16 12 2 2" xfId="5179"/>
    <cellStyle name="Normal 16 12 3" xfId="5180"/>
    <cellStyle name="Normal 16 12 3 2" xfId="5181"/>
    <cellStyle name="Normal 16 12 4" xfId="5182"/>
    <cellStyle name="Normal 16 12 4 2" xfId="5183"/>
    <cellStyle name="Normal 16 12 5" xfId="5184"/>
    <cellStyle name="Normal 16 12 5 2" xfId="5185"/>
    <cellStyle name="Normal 16 12 6" xfId="5186"/>
    <cellStyle name="Normal 16 12 6 2" xfId="5187"/>
    <cellStyle name="Normal 16 12 7" xfId="5188"/>
    <cellStyle name="Normal 16 12 7 2" xfId="5189"/>
    <cellStyle name="Normal 16 12 8" xfId="5190"/>
    <cellStyle name="Normal 16 12 8 2" xfId="5191"/>
    <cellStyle name="Normal 16 12 9" xfId="5192"/>
    <cellStyle name="Normal 16 12 9 2" xfId="5193"/>
    <cellStyle name="Normal 16 13" xfId="5194"/>
    <cellStyle name="Normal 16 13 10" xfId="5195"/>
    <cellStyle name="Normal 16 13 10 2" xfId="5196"/>
    <cellStyle name="Normal 16 13 11" xfId="5197"/>
    <cellStyle name="Normal 16 13 2" xfId="5198"/>
    <cellStyle name="Normal 16 13 2 2" xfId="5199"/>
    <cellStyle name="Normal 16 13 3" xfId="5200"/>
    <cellStyle name="Normal 16 13 3 2" xfId="5201"/>
    <cellStyle name="Normal 16 13 4" xfId="5202"/>
    <cellStyle name="Normal 16 13 4 2" xfId="5203"/>
    <cellStyle name="Normal 16 13 5" xfId="5204"/>
    <cellStyle name="Normal 16 13 5 2" xfId="5205"/>
    <cellStyle name="Normal 16 13 6" xfId="5206"/>
    <cellStyle name="Normal 16 13 6 2" xfId="5207"/>
    <cellStyle name="Normal 16 13 7" xfId="5208"/>
    <cellStyle name="Normal 16 13 7 2" xfId="5209"/>
    <cellStyle name="Normal 16 13 8" xfId="5210"/>
    <cellStyle name="Normal 16 13 8 2" xfId="5211"/>
    <cellStyle name="Normal 16 13 9" xfId="5212"/>
    <cellStyle name="Normal 16 13 9 2" xfId="5213"/>
    <cellStyle name="Normal 16 14" xfId="5214"/>
    <cellStyle name="Normal 16 14 10" xfId="5215"/>
    <cellStyle name="Normal 16 14 10 2" xfId="5216"/>
    <cellStyle name="Normal 16 14 11" xfId="5217"/>
    <cellStyle name="Normal 16 14 2" xfId="5218"/>
    <cellStyle name="Normal 16 14 2 2" xfId="5219"/>
    <cellStyle name="Normal 16 14 3" xfId="5220"/>
    <cellStyle name="Normal 16 14 3 2" xfId="5221"/>
    <cellStyle name="Normal 16 14 4" xfId="5222"/>
    <cellStyle name="Normal 16 14 4 2" xfId="5223"/>
    <cellStyle name="Normal 16 14 5" xfId="5224"/>
    <cellStyle name="Normal 16 14 5 2" xfId="5225"/>
    <cellStyle name="Normal 16 14 6" xfId="5226"/>
    <cellStyle name="Normal 16 14 6 2" xfId="5227"/>
    <cellStyle name="Normal 16 14 7" xfId="5228"/>
    <cellStyle name="Normal 16 14 7 2" xfId="5229"/>
    <cellStyle name="Normal 16 14 8" xfId="5230"/>
    <cellStyle name="Normal 16 14 8 2" xfId="5231"/>
    <cellStyle name="Normal 16 14 9" xfId="5232"/>
    <cellStyle name="Normal 16 14 9 2" xfId="5233"/>
    <cellStyle name="Normal 16 15" xfId="5234"/>
    <cellStyle name="Normal 16 15 10" xfId="5235"/>
    <cellStyle name="Normal 16 15 10 2" xfId="5236"/>
    <cellStyle name="Normal 16 15 11" xfId="5237"/>
    <cellStyle name="Normal 16 15 2" xfId="5238"/>
    <cellStyle name="Normal 16 15 2 2" xfId="5239"/>
    <cellStyle name="Normal 16 15 3" xfId="5240"/>
    <cellStyle name="Normal 16 15 3 2" xfId="5241"/>
    <cellStyle name="Normal 16 15 4" xfId="5242"/>
    <cellStyle name="Normal 16 15 4 2" xfId="5243"/>
    <cellStyle name="Normal 16 15 5" xfId="5244"/>
    <cellStyle name="Normal 16 15 5 2" xfId="5245"/>
    <cellStyle name="Normal 16 15 6" xfId="5246"/>
    <cellStyle name="Normal 16 15 6 2" xfId="5247"/>
    <cellStyle name="Normal 16 15 7" xfId="5248"/>
    <cellStyle name="Normal 16 15 7 2" xfId="5249"/>
    <cellStyle name="Normal 16 15 8" xfId="5250"/>
    <cellStyle name="Normal 16 15 8 2" xfId="5251"/>
    <cellStyle name="Normal 16 15 9" xfId="5252"/>
    <cellStyle name="Normal 16 15 9 2" xfId="5253"/>
    <cellStyle name="Normal 16 16" xfId="5254"/>
    <cellStyle name="Normal 16 16 10" xfId="5255"/>
    <cellStyle name="Normal 16 16 10 2" xfId="5256"/>
    <cellStyle name="Normal 16 16 11" xfId="5257"/>
    <cellStyle name="Normal 16 16 2" xfId="5258"/>
    <cellStyle name="Normal 16 16 2 2" xfId="5259"/>
    <cellStyle name="Normal 16 16 3" xfId="5260"/>
    <cellStyle name="Normal 16 16 3 2" xfId="5261"/>
    <cellStyle name="Normal 16 16 4" xfId="5262"/>
    <cellStyle name="Normal 16 16 4 2" xfId="5263"/>
    <cellStyle name="Normal 16 16 5" xfId="5264"/>
    <cellStyle name="Normal 16 16 5 2" xfId="5265"/>
    <cellStyle name="Normal 16 16 6" xfId="5266"/>
    <cellStyle name="Normal 16 16 6 2" xfId="5267"/>
    <cellStyle name="Normal 16 16 7" xfId="5268"/>
    <cellStyle name="Normal 16 16 7 2" xfId="5269"/>
    <cellStyle name="Normal 16 16 8" xfId="5270"/>
    <cellStyle name="Normal 16 16 8 2" xfId="5271"/>
    <cellStyle name="Normal 16 16 9" xfId="5272"/>
    <cellStyle name="Normal 16 16 9 2" xfId="5273"/>
    <cellStyle name="Normal 16 17" xfId="5274"/>
    <cellStyle name="Normal 16 17 10" xfId="5275"/>
    <cellStyle name="Normal 16 17 10 2" xfId="5276"/>
    <cellStyle name="Normal 16 17 11" xfId="5277"/>
    <cellStyle name="Normal 16 17 2" xfId="5278"/>
    <cellStyle name="Normal 16 17 2 2" xfId="5279"/>
    <cellStyle name="Normal 16 17 3" xfId="5280"/>
    <cellStyle name="Normal 16 17 3 2" xfId="5281"/>
    <cellStyle name="Normal 16 17 4" xfId="5282"/>
    <cellStyle name="Normal 16 17 4 2" xfId="5283"/>
    <cellStyle name="Normal 16 17 5" xfId="5284"/>
    <cellStyle name="Normal 16 17 5 2" xfId="5285"/>
    <cellStyle name="Normal 16 17 6" xfId="5286"/>
    <cellStyle name="Normal 16 17 6 2" xfId="5287"/>
    <cellStyle name="Normal 16 17 7" xfId="5288"/>
    <cellStyle name="Normal 16 17 7 2" xfId="5289"/>
    <cellStyle name="Normal 16 17 8" xfId="5290"/>
    <cellStyle name="Normal 16 17 8 2" xfId="5291"/>
    <cellStyle name="Normal 16 17 9" xfId="5292"/>
    <cellStyle name="Normal 16 17 9 2" xfId="5293"/>
    <cellStyle name="Normal 16 18" xfId="5294"/>
    <cellStyle name="Normal 16 18 10" xfId="5295"/>
    <cellStyle name="Normal 16 18 10 2" xfId="5296"/>
    <cellStyle name="Normal 16 18 11" xfId="5297"/>
    <cellStyle name="Normal 16 18 2" xfId="5298"/>
    <cellStyle name="Normal 16 18 2 2" xfId="5299"/>
    <cellStyle name="Normal 16 18 3" xfId="5300"/>
    <cellStyle name="Normal 16 18 3 2" xfId="5301"/>
    <cellStyle name="Normal 16 18 4" xfId="5302"/>
    <cellStyle name="Normal 16 18 4 2" xfId="5303"/>
    <cellStyle name="Normal 16 18 5" xfId="5304"/>
    <cellStyle name="Normal 16 18 5 2" xfId="5305"/>
    <cellStyle name="Normal 16 18 6" xfId="5306"/>
    <cellStyle name="Normal 16 18 6 2" xfId="5307"/>
    <cellStyle name="Normal 16 18 7" xfId="5308"/>
    <cellStyle name="Normal 16 18 7 2" xfId="5309"/>
    <cellStyle name="Normal 16 18 8" xfId="5310"/>
    <cellStyle name="Normal 16 18 8 2" xfId="5311"/>
    <cellStyle name="Normal 16 18 9" xfId="5312"/>
    <cellStyle name="Normal 16 18 9 2" xfId="5313"/>
    <cellStyle name="Normal 16 19" xfId="5314"/>
    <cellStyle name="Normal 16 19 10" xfId="5315"/>
    <cellStyle name="Normal 16 19 10 2" xfId="5316"/>
    <cellStyle name="Normal 16 19 11" xfId="5317"/>
    <cellStyle name="Normal 16 19 2" xfId="5318"/>
    <cellStyle name="Normal 16 19 2 2" xfId="5319"/>
    <cellStyle name="Normal 16 19 3" xfId="5320"/>
    <cellStyle name="Normal 16 19 3 2" xfId="5321"/>
    <cellStyle name="Normal 16 19 4" xfId="5322"/>
    <cellStyle name="Normal 16 19 4 2" xfId="5323"/>
    <cellStyle name="Normal 16 19 5" xfId="5324"/>
    <cellStyle name="Normal 16 19 5 2" xfId="5325"/>
    <cellStyle name="Normal 16 19 6" xfId="5326"/>
    <cellStyle name="Normal 16 19 6 2" xfId="5327"/>
    <cellStyle name="Normal 16 19 7" xfId="5328"/>
    <cellStyle name="Normal 16 19 7 2" xfId="5329"/>
    <cellStyle name="Normal 16 19 8" xfId="5330"/>
    <cellStyle name="Normal 16 19 8 2" xfId="5331"/>
    <cellStyle name="Normal 16 19 9" xfId="5332"/>
    <cellStyle name="Normal 16 19 9 2" xfId="5333"/>
    <cellStyle name="Normal 16 2" xfId="5334"/>
    <cellStyle name="Normal 16 2 10" xfId="5335"/>
    <cellStyle name="Normal 16 2 10 2" xfId="5336"/>
    <cellStyle name="Normal 16 2 10 2 2" xfId="5337"/>
    <cellStyle name="Normal 16 2 10 3" xfId="5338"/>
    <cellStyle name="Normal 16 2 10 4" xfId="5339"/>
    <cellStyle name="Normal 16 2 11" xfId="5340"/>
    <cellStyle name="Normal 16 2 11 2" xfId="5341"/>
    <cellStyle name="Normal 16 2 11 2 2" xfId="5342"/>
    <cellStyle name="Normal 16 2 11 3" xfId="5343"/>
    <cellStyle name="Normal 16 2 11 4" xfId="5344"/>
    <cellStyle name="Normal 16 2 12" xfId="5345"/>
    <cellStyle name="Normal 16 2 12 2" xfId="5346"/>
    <cellStyle name="Normal 16 2 13" xfId="5347"/>
    <cellStyle name="Normal 16 2 13 2" xfId="5348"/>
    <cellStyle name="Normal 16 2 14" xfId="5349"/>
    <cellStyle name="Normal 16 2 14 2" xfId="5350"/>
    <cellStyle name="Normal 16 2 15" xfId="5351"/>
    <cellStyle name="Normal 16 2 15 2" xfId="5352"/>
    <cellStyle name="Normal 16 2 16" xfId="5353"/>
    <cellStyle name="Normal 16 2 16 2" xfId="5354"/>
    <cellStyle name="Normal 16 2 17" xfId="5355"/>
    <cellStyle name="Normal 16 2 17 2" xfId="5356"/>
    <cellStyle name="Normal 16 2 18" xfId="5357"/>
    <cellStyle name="Normal 16 2 18 2" xfId="5358"/>
    <cellStyle name="Normal 16 2 19" xfId="5359"/>
    <cellStyle name="Normal 16 2 19 2" xfId="5360"/>
    <cellStyle name="Normal 16 2 2" xfId="5361"/>
    <cellStyle name="Normal 16 2 2 2" xfId="5362"/>
    <cellStyle name="Normal 16 2 2 2 2" xfId="5363"/>
    <cellStyle name="Normal 16 2 2 3" xfId="5364"/>
    <cellStyle name="Normal 16 2 2 4" xfId="5365"/>
    <cellStyle name="Normal 16 2 20" xfId="5366"/>
    <cellStyle name="Normal 16 2 20 2" xfId="5367"/>
    <cellStyle name="Normal 16 2 21" xfId="5368"/>
    <cellStyle name="Normal 16 2 21 2" xfId="5369"/>
    <cellStyle name="Normal 16 2 22" xfId="5370"/>
    <cellStyle name="Normal 16 2 22 2" xfId="5371"/>
    <cellStyle name="Normal 16 2 23" xfId="5372"/>
    <cellStyle name="Normal 16 2 23 2" xfId="5373"/>
    <cellStyle name="Normal 16 2 24" xfId="5374"/>
    <cellStyle name="Normal 16 2 24 2" xfId="5375"/>
    <cellStyle name="Normal 16 2 25" xfId="5376"/>
    <cellStyle name="Normal 16 2 25 2" xfId="5377"/>
    <cellStyle name="Normal 16 2 26" xfId="5378"/>
    <cellStyle name="Normal 16 2 26 2" xfId="5379"/>
    <cellStyle name="Normal 16 2 27" xfId="5380"/>
    <cellStyle name="Normal 16 2 27 2" xfId="5381"/>
    <cellStyle name="Normal 16 2 28" xfId="5382"/>
    <cellStyle name="Normal 16 2 28 2" xfId="5383"/>
    <cellStyle name="Normal 16 2 29" xfId="5384"/>
    <cellStyle name="Normal 16 2 29 2" xfId="5385"/>
    <cellStyle name="Normal 16 2 3" xfId="5386"/>
    <cellStyle name="Normal 16 2 3 2" xfId="5387"/>
    <cellStyle name="Normal 16 2 3 2 2" xfId="5388"/>
    <cellStyle name="Normal 16 2 3 3" xfId="5389"/>
    <cellStyle name="Normal 16 2 3 4" xfId="5390"/>
    <cellStyle name="Normal 16 2 30" xfId="5391"/>
    <cellStyle name="Normal 16 2 30 2" xfId="5392"/>
    <cellStyle name="Normal 16 2 31" xfId="5393"/>
    <cellStyle name="Normal 16 2 31 2" xfId="5394"/>
    <cellStyle name="Normal 16 2 32" xfId="5395"/>
    <cellStyle name="Normal 16 2 32 2" xfId="5396"/>
    <cellStyle name="Normal 16 2 33" xfId="5397"/>
    <cellStyle name="Normal 16 2 33 2" xfId="5398"/>
    <cellStyle name="Normal 16 2 34" xfId="5399"/>
    <cellStyle name="Normal 16 2 34 2" xfId="5400"/>
    <cellStyle name="Normal 16 2 35" xfId="5401"/>
    <cellStyle name="Normal 16 2 35 2" xfId="5402"/>
    <cellStyle name="Normal 16 2 36" xfId="5403"/>
    <cellStyle name="Normal 16 2 36 2" xfId="5404"/>
    <cellStyle name="Normal 16 2 37" xfId="5405"/>
    <cellStyle name="Normal 16 2 37 2" xfId="5406"/>
    <cellStyle name="Normal 16 2 38" xfId="5407"/>
    <cellStyle name="Normal 16 2 38 2" xfId="5408"/>
    <cellStyle name="Normal 16 2 39" xfId="5409"/>
    <cellStyle name="Normal 16 2 39 2" xfId="5410"/>
    <cellStyle name="Normal 16 2 4" xfId="5411"/>
    <cellStyle name="Normal 16 2 4 2" xfId="5412"/>
    <cellStyle name="Normal 16 2 4 2 2" xfId="5413"/>
    <cellStyle name="Normal 16 2 4 3" xfId="5414"/>
    <cellStyle name="Normal 16 2 4 4" xfId="5415"/>
    <cellStyle name="Normal 16 2 40" xfId="5416"/>
    <cellStyle name="Normal 16 2 40 2" xfId="5417"/>
    <cellStyle name="Normal 16 2 41" xfId="5418"/>
    <cellStyle name="Normal 16 2 41 2" xfId="5419"/>
    <cellStyle name="Normal 16 2 42" xfId="5420"/>
    <cellStyle name="Normal 16 2 42 2" xfId="5421"/>
    <cellStyle name="Normal 16 2 43" xfId="5422"/>
    <cellStyle name="Normal 16 2 43 2" xfId="5423"/>
    <cellStyle name="Normal 16 2 44" xfId="5424"/>
    <cellStyle name="Normal 16 2 44 2" xfId="5425"/>
    <cellStyle name="Normal 16 2 45" xfId="5426"/>
    <cellStyle name="Normal 16 2 45 2" xfId="5427"/>
    <cellStyle name="Normal 16 2 46" xfId="5428"/>
    <cellStyle name="Normal 16 2 46 2" xfId="5429"/>
    <cellStyle name="Normal 16 2 47" xfId="5430"/>
    <cellStyle name="Normal 16 2 47 2" xfId="5431"/>
    <cellStyle name="Normal 16 2 48" xfId="5432"/>
    <cellStyle name="Normal 16 2 48 2" xfId="5433"/>
    <cellStyle name="Normal 16 2 49" xfId="5434"/>
    <cellStyle name="Normal 16 2 49 2" xfId="5435"/>
    <cellStyle name="Normal 16 2 5" xfId="5436"/>
    <cellStyle name="Normal 16 2 5 2" xfId="5437"/>
    <cellStyle name="Normal 16 2 5 2 2" xfId="5438"/>
    <cellStyle name="Normal 16 2 5 3" xfId="5439"/>
    <cellStyle name="Normal 16 2 5 4" xfId="5440"/>
    <cellStyle name="Normal 16 2 50" xfId="5441"/>
    <cellStyle name="Normal 16 2 51" xfId="5442"/>
    <cellStyle name="Normal 16 2 52" xfId="5443"/>
    <cellStyle name="Normal 16 2 53" xfId="5444"/>
    <cellStyle name="Normal 16 2 54" xfId="5445"/>
    <cellStyle name="Normal 16 2 55" xfId="5446"/>
    <cellStyle name="Normal 16 2 56" xfId="5447"/>
    <cellStyle name="Normal 16 2 57" xfId="5448"/>
    <cellStyle name="Normal 16 2 58" xfId="5449"/>
    <cellStyle name="Normal 16 2 59" xfId="5450"/>
    <cellStyle name="Normal 16 2 6" xfId="5451"/>
    <cellStyle name="Normal 16 2 6 2" xfId="5452"/>
    <cellStyle name="Normal 16 2 6 2 2" xfId="5453"/>
    <cellStyle name="Normal 16 2 6 3" xfId="5454"/>
    <cellStyle name="Normal 16 2 6 4" xfId="5455"/>
    <cellStyle name="Normal 16 2 60" xfId="5456"/>
    <cellStyle name="Normal 16 2 61" xfId="5457"/>
    <cellStyle name="Normal 16 2 62" xfId="5458"/>
    <cellStyle name="Normal 16 2 63" xfId="5459"/>
    <cellStyle name="Normal 16 2 64" xfId="5460"/>
    <cellStyle name="Normal 16 2 65" xfId="5461"/>
    <cellStyle name="Normal 16 2 66" xfId="5462"/>
    <cellStyle name="Normal 16 2 67" xfId="5463"/>
    <cellStyle name="Normal 16 2 68" xfId="5464"/>
    <cellStyle name="Normal 16 2 69" xfId="5465"/>
    <cellStyle name="Normal 16 2 7" xfId="5466"/>
    <cellStyle name="Normal 16 2 7 2" xfId="5467"/>
    <cellStyle name="Normal 16 2 7 2 2" xfId="5468"/>
    <cellStyle name="Normal 16 2 7 3" xfId="5469"/>
    <cellStyle name="Normal 16 2 7 4" xfId="5470"/>
    <cellStyle name="Normal 16 2 70" xfId="5471"/>
    <cellStyle name="Normal 16 2 71" xfId="5472"/>
    <cellStyle name="Normal 16 2 72" xfId="5473"/>
    <cellStyle name="Normal 16 2 73" xfId="5474"/>
    <cellStyle name="Normal 16 2 74" xfId="5475"/>
    <cellStyle name="Normal 16 2 75" xfId="5476"/>
    <cellStyle name="Normal 16 2 76" xfId="5477"/>
    <cellStyle name="Normal 16 2 8" xfId="5478"/>
    <cellStyle name="Normal 16 2 8 2" xfId="5479"/>
    <cellStyle name="Normal 16 2 8 2 2" xfId="5480"/>
    <cellStyle name="Normal 16 2 8 3" xfId="5481"/>
    <cellStyle name="Normal 16 2 8 4" xfId="5482"/>
    <cellStyle name="Normal 16 2 9" xfId="5483"/>
    <cellStyle name="Normal 16 2 9 2" xfId="5484"/>
    <cellStyle name="Normal 16 2 9 2 2" xfId="5485"/>
    <cellStyle name="Normal 16 2 9 3" xfId="5486"/>
    <cellStyle name="Normal 16 2 9 4" xfId="5487"/>
    <cellStyle name="Normal 16 20" xfId="5488"/>
    <cellStyle name="Normal 16 20 10" xfId="5489"/>
    <cellStyle name="Normal 16 20 10 2" xfId="5490"/>
    <cellStyle name="Normal 16 20 11" xfId="5491"/>
    <cellStyle name="Normal 16 20 2" xfId="5492"/>
    <cellStyle name="Normal 16 20 2 2" xfId="5493"/>
    <cellStyle name="Normal 16 20 3" xfId="5494"/>
    <cellStyle name="Normal 16 20 3 2" xfId="5495"/>
    <cellStyle name="Normal 16 20 4" xfId="5496"/>
    <cellStyle name="Normal 16 20 4 2" xfId="5497"/>
    <cellStyle name="Normal 16 20 5" xfId="5498"/>
    <cellStyle name="Normal 16 20 5 2" xfId="5499"/>
    <cellStyle name="Normal 16 20 6" xfId="5500"/>
    <cellStyle name="Normal 16 20 6 2" xfId="5501"/>
    <cellStyle name="Normal 16 20 7" xfId="5502"/>
    <cellStyle name="Normal 16 20 7 2" xfId="5503"/>
    <cellStyle name="Normal 16 20 8" xfId="5504"/>
    <cellStyle name="Normal 16 20 8 2" xfId="5505"/>
    <cellStyle name="Normal 16 20 9" xfId="5506"/>
    <cellStyle name="Normal 16 20 9 2" xfId="5507"/>
    <cellStyle name="Normal 16 21" xfId="5508"/>
    <cellStyle name="Normal 16 21 10" xfId="5509"/>
    <cellStyle name="Normal 16 21 10 2" xfId="5510"/>
    <cellStyle name="Normal 16 21 11" xfId="5511"/>
    <cellStyle name="Normal 16 21 2" xfId="5512"/>
    <cellStyle name="Normal 16 21 2 2" xfId="5513"/>
    <cellStyle name="Normal 16 21 3" xfId="5514"/>
    <cellStyle name="Normal 16 21 3 2" xfId="5515"/>
    <cellStyle name="Normal 16 21 4" xfId="5516"/>
    <cellStyle name="Normal 16 21 4 2" xfId="5517"/>
    <cellStyle name="Normal 16 21 5" xfId="5518"/>
    <cellStyle name="Normal 16 21 5 2" xfId="5519"/>
    <cellStyle name="Normal 16 21 6" xfId="5520"/>
    <cellStyle name="Normal 16 21 6 2" xfId="5521"/>
    <cellStyle name="Normal 16 21 7" xfId="5522"/>
    <cellStyle name="Normal 16 21 7 2" xfId="5523"/>
    <cellStyle name="Normal 16 21 8" xfId="5524"/>
    <cellStyle name="Normal 16 21 8 2" xfId="5525"/>
    <cellStyle name="Normal 16 21 9" xfId="5526"/>
    <cellStyle name="Normal 16 21 9 2" xfId="5527"/>
    <cellStyle name="Normal 16 22" xfId="5528"/>
    <cellStyle name="Normal 16 22 10" xfId="5529"/>
    <cellStyle name="Normal 16 22 10 2" xfId="5530"/>
    <cellStyle name="Normal 16 22 11" xfId="5531"/>
    <cellStyle name="Normal 16 22 2" xfId="5532"/>
    <cellStyle name="Normal 16 22 2 2" xfId="5533"/>
    <cellStyle name="Normal 16 22 3" xfId="5534"/>
    <cellStyle name="Normal 16 22 3 2" xfId="5535"/>
    <cellStyle name="Normal 16 22 4" xfId="5536"/>
    <cellStyle name="Normal 16 22 4 2" xfId="5537"/>
    <cellStyle name="Normal 16 22 5" xfId="5538"/>
    <cellStyle name="Normal 16 22 5 2" xfId="5539"/>
    <cellStyle name="Normal 16 22 6" xfId="5540"/>
    <cellStyle name="Normal 16 22 6 2" xfId="5541"/>
    <cellStyle name="Normal 16 22 7" xfId="5542"/>
    <cellStyle name="Normal 16 22 7 2" xfId="5543"/>
    <cellStyle name="Normal 16 22 8" xfId="5544"/>
    <cellStyle name="Normal 16 22 8 2" xfId="5545"/>
    <cellStyle name="Normal 16 22 9" xfId="5546"/>
    <cellStyle name="Normal 16 22 9 2" xfId="5547"/>
    <cellStyle name="Normal 16 23" xfId="5548"/>
    <cellStyle name="Normal 16 23 10" xfId="5549"/>
    <cellStyle name="Normal 16 23 10 2" xfId="5550"/>
    <cellStyle name="Normal 16 23 11" xfId="5551"/>
    <cellStyle name="Normal 16 23 2" xfId="5552"/>
    <cellStyle name="Normal 16 23 2 2" xfId="5553"/>
    <cellStyle name="Normal 16 23 3" xfId="5554"/>
    <cellStyle name="Normal 16 23 3 2" xfId="5555"/>
    <cellStyle name="Normal 16 23 4" xfId="5556"/>
    <cellStyle name="Normal 16 23 4 2" xfId="5557"/>
    <cellStyle name="Normal 16 23 5" xfId="5558"/>
    <cellStyle name="Normal 16 23 5 2" xfId="5559"/>
    <cellStyle name="Normal 16 23 6" xfId="5560"/>
    <cellStyle name="Normal 16 23 6 2" xfId="5561"/>
    <cellStyle name="Normal 16 23 7" xfId="5562"/>
    <cellStyle name="Normal 16 23 7 2" xfId="5563"/>
    <cellStyle name="Normal 16 23 8" xfId="5564"/>
    <cellStyle name="Normal 16 23 8 2" xfId="5565"/>
    <cellStyle name="Normal 16 23 9" xfId="5566"/>
    <cellStyle name="Normal 16 23 9 2" xfId="5567"/>
    <cellStyle name="Normal 16 24" xfId="5568"/>
    <cellStyle name="Normal 16 24 10" xfId="5569"/>
    <cellStyle name="Normal 16 24 10 2" xfId="5570"/>
    <cellStyle name="Normal 16 24 11" xfId="5571"/>
    <cellStyle name="Normal 16 24 2" xfId="5572"/>
    <cellStyle name="Normal 16 24 2 2" xfId="5573"/>
    <cellStyle name="Normal 16 24 3" xfId="5574"/>
    <cellStyle name="Normal 16 24 3 2" xfId="5575"/>
    <cellStyle name="Normal 16 24 4" xfId="5576"/>
    <cellStyle name="Normal 16 24 4 2" xfId="5577"/>
    <cellStyle name="Normal 16 24 5" xfId="5578"/>
    <cellStyle name="Normal 16 24 5 2" xfId="5579"/>
    <cellStyle name="Normal 16 24 6" xfId="5580"/>
    <cellStyle name="Normal 16 24 6 2" xfId="5581"/>
    <cellStyle name="Normal 16 24 7" xfId="5582"/>
    <cellStyle name="Normal 16 24 7 2" xfId="5583"/>
    <cellStyle name="Normal 16 24 8" xfId="5584"/>
    <cellStyle name="Normal 16 24 8 2" xfId="5585"/>
    <cellStyle name="Normal 16 24 9" xfId="5586"/>
    <cellStyle name="Normal 16 24 9 2" xfId="5587"/>
    <cellStyle name="Normal 16 25" xfId="5588"/>
    <cellStyle name="Normal 16 25 10" xfId="5589"/>
    <cellStyle name="Normal 16 25 10 2" xfId="5590"/>
    <cellStyle name="Normal 16 25 11" xfId="5591"/>
    <cellStyle name="Normal 16 25 2" xfId="5592"/>
    <cellStyle name="Normal 16 25 2 2" xfId="5593"/>
    <cellStyle name="Normal 16 25 3" xfId="5594"/>
    <cellStyle name="Normal 16 25 3 2" xfId="5595"/>
    <cellStyle name="Normal 16 25 4" xfId="5596"/>
    <cellStyle name="Normal 16 25 4 2" xfId="5597"/>
    <cellStyle name="Normal 16 25 5" xfId="5598"/>
    <cellStyle name="Normal 16 25 5 2" xfId="5599"/>
    <cellStyle name="Normal 16 25 6" xfId="5600"/>
    <cellStyle name="Normal 16 25 6 2" xfId="5601"/>
    <cellStyle name="Normal 16 25 7" xfId="5602"/>
    <cellStyle name="Normal 16 25 7 2" xfId="5603"/>
    <cellStyle name="Normal 16 25 8" xfId="5604"/>
    <cellStyle name="Normal 16 25 8 2" xfId="5605"/>
    <cellStyle name="Normal 16 25 9" xfId="5606"/>
    <cellStyle name="Normal 16 25 9 2" xfId="5607"/>
    <cellStyle name="Normal 16 26" xfId="5608"/>
    <cellStyle name="Normal 16 26 10" xfId="5609"/>
    <cellStyle name="Normal 16 26 10 2" xfId="5610"/>
    <cellStyle name="Normal 16 26 11" xfId="5611"/>
    <cellStyle name="Normal 16 26 2" xfId="5612"/>
    <cellStyle name="Normal 16 26 2 2" xfId="5613"/>
    <cellStyle name="Normal 16 26 3" xfId="5614"/>
    <cellStyle name="Normal 16 26 3 2" xfId="5615"/>
    <cellStyle name="Normal 16 26 4" xfId="5616"/>
    <cellStyle name="Normal 16 26 4 2" xfId="5617"/>
    <cellStyle name="Normal 16 26 5" xfId="5618"/>
    <cellStyle name="Normal 16 26 5 2" xfId="5619"/>
    <cellStyle name="Normal 16 26 6" xfId="5620"/>
    <cellStyle name="Normal 16 26 6 2" xfId="5621"/>
    <cellStyle name="Normal 16 26 7" xfId="5622"/>
    <cellStyle name="Normal 16 26 7 2" xfId="5623"/>
    <cellStyle name="Normal 16 26 8" xfId="5624"/>
    <cellStyle name="Normal 16 26 8 2" xfId="5625"/>
    <cellStyle name="Normal 16 26 9" xfId="5626"/>
    <cellStyle name="Normal 16 26 9 2" xfId="5627"/>
    <cellStyle name="Normal 16 27" xfId="5628"/>
    <cellStyle name="Normal 16 27 10" xfId="5629"/>
    <cellStyle name="Normal 16 27 10 2" xfId="5630"/>
    <cellStyle name="Normal 16 27 11" xfId="5631"/>
    <cellStyle name="Normal 16 27 2" xfId="5632"/>
    <cellStyle name="Normal 16 27 2 2" xfId="5633"/>
    <cellStyle name="Normal 16 27 3" xfId="5634"/>
    <cellStyle name="Normal 16 27 3 2" xfId="5635"/>
    <cellStyle name="Normal 16 27 4" xfId="5636"/>
    <cellStyle name="Normal 16 27 4 2" xfId="5637"/>
    <cellStyle name="Normal 16 27 5" xfId="5638"/>
    <cellStyle name="Normal 16 27 5 2" xfId="5639"/>
    <cellStyle name="Normal 16 27 6" xfId="5640"/>
    <cellStyle name="Normal 16 27 6 2" xfId="5641"/>
    <cellStyle name="Normal 16 27 7" xfId="5642"/>
    <cellStyle name="Normal 16 27 7 2" xfId="5643"/>
    <cellStyle name="Normal 16 27 8" xfId="5644"/>
    <cellStyle name="Normal 16 27 8 2" xfId="5645"/>
    <cellStyle name="Normal 16 27 9" xfId="5646"/>
    <cellStyle name="Normal 16 27 9 2" xfId="5647"/>
    <cellStyle name="Normal 16 28" xfId="5648"/>
    <cellStyle name="Normal 16 28 10" xfId="5649"/>
    <cellStyle name="Normal 16 28 10 2" xfId="5650"/>
    <cellStyle name="Normal 16 28 11" xfId="5651"/>
    <cellStyle name="Normal 16 28 2" xfId="5652"/>
    <cellStyle name="Normal 16 28 2 2" xfId="5653"/>
    <cellStyle name="Normal 16 28 3" xfId="5654"/>
    <cellStyle name="Normal 16 28 3 2" xfId="5655"/>
    <cellStyle name="Normal 16 28 4" xfId="5656"/>
    <cellStyle name="Normal 16 28 4 2" xfId="5657"/>
    <cellStyle name="Normal 16 28 5" xfId="5658"/>
    <cellStyle name="Normal 16 28 5 2" xfId="5659"/>
    <cellStyle name="Normal 16 28 6" xfId="5660"/>
    <cellStyle name="Normal 16 28 6 2" xfId="5661"/>
    <cellStyle name="Normal 16 28 7" xfId="5662"/>
    <cellStyle name="Normal 16 28 7 2" xfId="5663"/>
    <cellStyle name="Normal 16 28 8" xfId="5664"/>
    <cellStyle name="Normal 16 28 8 2" xfId="5665"/>
    <cellStyle name="Normal 16 28 9" xfId="5666"/>
    <cellStyle name="Normal 16 28 9 2" xfId="5667"/>
    <cellStyle name="Normal 16 29" xfId="5668"/>
    <cellStyle name="Normal 16 29 10" xfId="5669"/>
    <cellStyle name="Normal 16 29 10 2" xfId="5670"/>
    <cellStyle name="Normal 16 29 11" xfId="5671"/>
    <cellStyle name="Normal 16 29 2" xfId="5672"/>
    <cellStyle name="Normal 16 29 2 2" xfId="5673"/>
    <cellStyle name="Normal 16 29 3" xfId="5674"/>
    <cellStyle name="Normal 16 29 3 2" xfId="5675"/>
    <cellStyle name="Normal 16 29 4" xfId="5676"/>
    <cellStyle name="Normal 16 29 4 2" xfId="5677"/>
    <cellStyle name="Normal 16 29 5" xfId="5678"/>
    <cellStyle name="Normal 16 29 5 2" xfId="5679"/>
    <cellStyle name="Normal 16 29 6" xfId="5680"/>
    <cellStyle name="Normal 16 29 6 2" xfId="5681"/>
    <cellStyle name="Normal 16 29 7" xfId="5682"/>
    <cellStyle name="Normal 16 29 7 2" xfId="5683"/>
    <cellStyle name="Normal 16 29 8" xfId="5684"/>
    <cellStyle name="Normal 16 29 8 2" xfId="5685"/>
    <cellStyle name="Normal 16 29 9" xfId="5686"/>
    <cellStyle name="Normal 16 29 9 2" xfId="5687"/>
    <cellStyle name="Normal 16 3" xfId="5688"/>
    <cellStyle name="Normal 16 3 10" xfId="5689"/>
    <cellStyle name="Normal 16 3 10 2" xfId="5690"/>
    <cellStyle name="Normal 16 3 11" xfId="5691"/>
    <cellStyle name="Normal 16 3 2" xfId="5692"/>
    <cellStyle name="Normal 16 3 2 2" xfId="5693"/>
    <cellStyle name="Normal 16 3 3" xfId="5694"/>
    <cellStyle name="Normal 16 3 3 2" xfId="5695"/>
    <cellStyle name="Normal 16 3 4" xfId="5696"/>
    <cellStyle name="Normal 16 3 4 2" xfId="5697"/>
    <cellStyle name="Normal 16 3 5" xfId="5698"/>
    <cellStyle name="Normal 16 3 5 2" xfId="5699"/>
    <cellStyle name="Normal 16 3 6" xfId="5700"/>
    <cellStyle name="Normal 16 3 6 2" xfId="5701"/>
    <cellStyle name="Normal 16 3 7" xfId="5702"/>
    <cellStyle name="Normal 16 3 7 2" xfId="5703"/>
    <cellStyle name="Normal 16 3 8" xfId="5704"/>
    <cellStyle name="Normal 16 3 8 2" xfId="5705"/>
    <cellStyle name="Normal 16 3 9" xfId="5706"/>
    <cellStyle name="Normal 16 3 9 2" xfId="5707"/>
    <cellStyle name="Normal 16 30" xfId="5708"/>
    <cellStyle name="Normal 16 30 10" xfId="5709"/>
    <cellStyle name="Normal 16 30 10 2" xfId="5710"/>
    <cellStyle name="Normal 16 30 11" xfId="5711"/>
    <cellStyle name="Normal 16 30 2" xfId="5712"/>
    <cellStyle name="Normal 16 30 2 2" xfId="5713"/>
    <cellStyle name="Normal 16 30 3" xfId="5714"/>
    <cellStyle name="Normal 16 30 3 2" xfId="5715"/>
    <cellStyle name="Normal 16 30 4" xfId="5716"/>
    <cellStyle name="Normal 16 30 4 2" xfId="5717"/>
    <cellStyle name="Normal 16 30 5" xfId="5718"/>
    <cellStyle name="Normal 16 30 5 2" xfId="5719"/>
    <cellStyle name="Normal 16 30 6" xfId="5720"/>
    <cellStyle name="Normal 16 30 6 2" xfId="5721"/>
    <cellStyle name="Normal 16 30 7" xfId="5722"/>
    <cellStyle name="Normal 16 30 7 2" xfId="5723"/>
    <cellStyle name="Normal 16 30 8" xfId="5724"/>
    <cellStyle name="Normal 16 30 8 2" xfId="5725"/>
    <cellStyle name="Normal 16 30 9" xfId="5726"/>
    <cellStyle name="Normal 16 30 9 2" xfId="5727"/>
    <cellStyle name="Normal 16 31" xfId="5728"/>
    <cellStyle name="Normal 16 31 10" xfId="5729"/>
    <cellStyle name="Normal 16 31 10 2" xfId="5730"/>
    <cellStyle name="Normal 16 31 11" xfId="5731"/>
    <cellStyle name="Normal 16 31 2" xfId="5732"/>
    <cellStyle name="Normal 16 31 2 2" xfId="5733"/>
    <cellStyle name="Normal 16 31 3" xfId="5734"/>
    <cellStyle name="Normal 16 31 3 2" xfId="5735"/>
    <cellStyle name="Normal 16 31 4" xfId="5736"/>
    <cellStyle name="Normal 16 31 4 2" xfId="5737"/>
    <cellStyle name="Normal 16 31 5" xfId="5738"/>
    <cellStyle name="Normal 16 31 5 2" xfId="5739"/>
    <cellStyle name="Normal 16 31 6" xfId="5740"/>
    <cellStyle name="Normal 16 31 6 2" xfId="5741"/>
    <cellStyle name="Normal 16 31 7" xfId="5742"/>
    <cellStyle name="Normal 16 31 7 2" xfId="5743"/>
    <cellStyle name="Normal 16 31 8" xfId="5744"/>
    <cellStyle name="Normal 16 31 8 2" xfId="5745"/>
    <cellStyle name="Normal 16 31 9" xfId="5746"/>
    <cellStyle name="Normal 16 31 9 2" xfId="5747"/>
    <cellStyle name="Normal 16 32" xfId="5748"/>
    <cellStyle name="Normal 16 32 2" xfId="5749"/>
    <cellStyle name="Normal 16 32 2 2" xfId="5750"/>
    <cellStyle name="Normal 16 32 3" xfId="5751"/>
    <cellStyle name="Normal 16 32 3 2" xfId="5752"/>
    <cellStyle name="Normal 16 32 4" xfId="5753"/>
    <cellStyle name="Normal 16 32 4 2" xfId="5754"/>
    <cellStyle name="Normal 16 32 5" xfId="5755"/>
    <cellStyle name="Normal 16 33" xfId="5756"/>
    <cellStyle name="Normal 16 33 2" xfId="5757"/>
    <cellStyle name="Normal 16 33 2 2" xfId="5758"/>
    <cellStyle name="Normal 16 33 3" xfId="5759"/>
    <cellStyle name="Normal 16 33 3 2" xfId="5760"/>
    <cellStyle name="Normal 16 33 4" xfId="5761"/>
    <cellStyle name="Normal 16 33 4 2" xfId="5762"/>
    <cellStyle name="Normal 16 33 5" xfId="5763"/>
    <cellStyle name="Normal 16 34" xfId="5764"/>
    <cellStyle name="Normal 16 34 2" xfId="5765"/>
    <cellStyle name="Normal 16 34 2 2" xfId="5766"/>
    <cellStyle name="Normal 16 34 3" xfId="5767"/>
    <cellStyle name="Normal 16 34 3 2" xfId="5768"/>
    <cellStyle name="Normal 16 34 4" xfId="5769"/>
    <cellStyle name="Normal 16 34 4 2" xfId="5770"/>
    <cellStyle name="Normal 16 34 5" xfId="5771"/>
    <cellStyle name="Normal 16 35" xfId="5772"/>
    <cellStyle name="Normal 16 35 2" xfId="5773"/>
    <cellStyle name="Normal 16 35 2 2" xfId="5774"/>
    <cellStyle name="Normal 16 35 3" xfId="5775"/>
    <cellStyle name="Normal 16 35 3 2" xfId="5776"/>
    <cellStyle name="Normal 16 35 4" xfId="5777"/>
    <cellStyle name="Normal 16 35 4 2" xfId="5778"/>
    <cellStyle name="Normal 16 35 5" xfId="5779"/>
    <cellStyle name="Normal 16 36" xfId="5780"/>
    <cellStyle name="Normal 16 36 2" xfId="5781"/>
    <cellStyle name="Normal 16 36 2 2" xfId="5782"/>
    <cellStyle name="Normal 16 36 3" xfId="5783"/>
    <cellStyle name="Normal 16 36 3 2" xfId="5784"/>
    <cellStyle name="Normal 16 36 4" xfId="5785"/>
    <cellStyle name="Normal 16 36 4 2" xfId="5786"/>
    <cellStyle name="Normal 16 36 5" xfId="5787"/>
    <cellStyle name="Normal 16 37" xfId="5788"/>
    <cellStyle name="Normal 16 37 2" xfId="5789"/>
    <cellStyle name="Normal 16 37 2 2" xfId="5790"/>
    <cellStyle name="Normal 16 37 3" xfId="5791"/>
    <cellStyle name="Normal 16 37 3 2" xfId="5792"/>
    <cellStyle name="Normal 16 37 4" xfId="5793"/>
    <cellStyle name="Normal 16 37 4 2" xfId="5794"/>
    <cellStyle name="Normal 16 37 5" xfId="5795"/>
    <cellStyle name="Normal 16 38" xfId="5796"/>
    <cellStyle name="Normal 16 38 2" xfId="5797"/>
    <cellStyle name="Normal 16 38 2 2" xfId="5798"/>
    <cellStyle name="Normal 16 38 3" xfId="5799"/>
    <cellStyle name="Normal 16 38 3 2" xfId="5800"/>
    <cellStyle name="Normal 16 38 4" xfId="5801"/>
    <cellStyle name="Normal 16 38 4 2" xfId="5802"/>
    <cellStyle name="Normal 16 38 5" xfId="5803"/>
    <cellStyle name="Normal 16 39" xfId="5804"/>
    <cellStyle name="Normal 16 39 2" xfId="5805"/>
    <cellStyle name="Normal 16 39 2 2" xfId="5806"/>
    <cellStyle name="Normal 16 39 3" xfId="5807"/>
    <cellStyle name="Normal 16 39 3 2" xfId="5808"/>
    <cellStyle name="Normal 16 39 4" xfId="5809"/>
    <cellStyle name="Normal 16 39 4 2" xfId="5810"/>
    <cellStyle name="Normal 16 39 5" xfId="5811"/>
    <cellStyle name="Normal 16 4" xfId="5812"/>
    <cellStyle name="Normal 16 4 10" xfId="5813"/>
    <cellStyle name="Normal 16 4 10 2" xfId="5814"/>
    <cellStyle name="Normal 16 4 11" xfId="5815"/>
    <cellStyle name="Normal 16 4 2" xfId="5816"/>
    <cellStyle name="Normal 16 4 2 2" xfId="5817"/>
    <cellStyle name="Normal 16 4 3" xfId="5818"/>
    <cellStyle name="Normal 16 4 3 2" xfId="5819"/>
    <cellStyle name="Normal 16 4 4" xfId="5820"/>
    <cellStyle name="Normal 16 4 4 2" xfId="5821"/>
    <cellStyle name="Normal 16 4 5" xfId="5822"/>
    <cellStyle name="Normal 16 4 5 2" xfId="5823"/>
    <cellStyle name="Normal 16 4 6" xfId="5824"/>
    <cellStyle name="Normal 16 4 6 2" xfId="5825"/>
    <cellStyle name="Normal 16 4 7" xfId="5826"/>
    <cellStyle name="Normal 16 4 7 2" xfId="5827"/>
    <cellStyle name="Normal 16 4 8" xfId="5828"/>
    <cellStyle name="Normal 16 4 8 2" xfId="5829"/>
    <cellStyle name="Normal 16 4 9" xfId="5830"/>
    <cellStyle name="Normal 16 4 9 2" xfId="5831"/>
    <cellStyle name="Normal 16 40" xfId="5832"/>
    <cellStyle name="Normal 16 40 2" xfId="5833"/>
    <cellStyle name="Normal 16 40 2 2" xfId="5834"/>
    <cellStyle name="Normal 16 40 3" xfId="5835"/>
    <cellStyle name="Normal 16 40 3 2" xfId="5836"/>
    <cellStyle name="Normal 16 40 4" xfId="5837"/>
    <cellStyle name="Normal 16 40 4 2" xfId="5838"/>
    <cellStyle name="Normal 16 40 5" xfId="5839"/>
    <cellStyle name="Normal 16 41" xfId="5840"/>
    <cellStyle name="Normal 16 41 2" xfId="5841"/>
    <cellStyle name="Normal 16 41 2 2" xfId="5842"/>
    <cellStyle name="Normal 16 41 3" xfId="5843"/>
    <cellStyle name="Normal 16 41 3 2" xfId="5844"/>
    <cellStyle name="Normal 16 41 4" xfId="5845"/>
    <cellStyle name="Normal 16 41 4 2" xfId="5846"/>
    <cellStyle name="Normal 16 41 5" xfId="5847"/>
    <cellStyle name="Normal 16 42" xfId="5848"/>
    <cellStyle name="Normal 16 42 2" xfId="5849"/>
    <cellStyle name="Normal 16 42 2 2" xfId="5850"/>
    <cellStyle name="Normal 16 42 3" xfId="5851"/>
    <cellStyle name="Normal 16 42 3 2" xfId="5852"/>
    <cellStyle name="Normal 16 42 4" xfId="5853"/>
    <cellStyle name="Normal 16 42 4 2" xfId="5854"/>
    <cellStyle name="Normal 16 42 5" xfId="5855"/>
    <cellStyle name="Normal 16 43" xfId="5856"/>
    <cellStyle name="Normal 16 43 2" xfId="5857"/>
    <cellStyle name="Normal 16 43 2 2" xfId="5858"/>
    <cellStyle name="Normal 16 43 3" xfId="5859"/>
    <cellStyle name="Normal 16 43 3 2" xfId="5860"/>
    <cellStyle name="Normal 16 43 4" xfId="5861"/>
    <cellStyle name="Normal 16 43 4 2" xfId="5862"/>
    <cellStyle name="Normal 16 43 5" xfId="5863"/>
    <cellStyle name="Normal 16 44" xfId="5864"/>
    <cellStyle name="Normal 16 44 2" xfId="5865"/>
    <cellStyle name="Normal 16 44 2 2" xfId="5866"/>
    <cellStyle name="Normal 16 44 3" xfId="5867"/>
    <cellStyle name="Normal 16 44 3 2" xfId="5868"/>
    <cellStyle name="Normal 16 44 4" xfId="5869"/>
    <cellStyle name="Normal 16 44 4 2" xfId="5870"/>
    <cellStyle name="Normal 16 44 5" xfId="5871"/>
    <cellStyle name="Normal 16 45" xfId="5872"/>
    <cellStyle name="Normal 16 45 2" xfId="5873"/>
    <cellStyle name="Normal 16 45 2 2" xfId="5874"/>
    <cellStyle name="Normal 16 45 3" xfId="5875"/>
    <cellStyle name="Normal 16 45 3 2" xfId="5876"/>
    <cellStyle name="Normal 16 45 4" xfId="5877"/>
    <cellStyle name="Normal 16 45 4 2" xfId="5878"/>
    <cellStyle name="Normal 16 45 5" xfId="5879"/>
    <cellStyle name="Normal 16 46" xfId="5880"/>
    <cellStyle name="Normal 16 46 2" xfId="5881"/>
    <cellStyle name="Normal 16 46 2 2" xfId="5882"/>
    <cellStyle name="Normal 16 46 3" xfId="5883"/>
    <cellStyle name="Normal 16 46 3 2" xfId="5884"/>
    <cellStyle name="Normal 16 46 4" xfId="5885"/>
    <cellStyle name="Normal 16 46 4 2" xfId="5886"/>
    <cellStyle name="Normal 16 46 5" xfId="5887"/>
    <cellStyle name="Normal 16 47" xfId="5888"/>
    <cellStyle name="Normal 16 47 2" xfId="5889"/>
    <cellStyle name="Normal 16 47 2 2" xfId="5890"/>
    <cellStyle name="Normal 16 47 3" xfId="5891"/>
    <cellStyle name="Normal 16 47 3 2" xfId="5892"/>
    <cellStyle name="Normal 16 47 4" xfId="5893"/>
    <cellStyle name="Normal 16 47 4 2" xfId="5894"/>
    <cellStyle name="Normal 16 47 5" xfId="5895"/>
    <cellStyle name="Normal 16 48" xfId="5896"/>
    <cellStyle name="Normal 16 48 2" xfId="5897"/>
    <cellStyle name="Normal 16 48 2 2" xfId="5898"/>
    <cellStyle name="Normal 16 48 3" xfId="5899"/>
    <cellStyle name="Normal 16 48 3 2" xfId="5900"/>
    <cellStyle name="Normal 16 48 4" xfId="5901"/>
    <cellStyle name="Normal 16 48 4 2" xfId="5902"/>
    <cellStyle name="Normal 16 48 5" xfId="5903"/>
    <cellStyle name="Normal 16 49" xfId="5904"/>
    <cellStyle name="Normal 16 49 2" xfId="5905"/>
    <cellStyle name="Normal 16 49 2 2" xfId="5906"/>
    <cellStyle name="Normal 16 49 3" xfId="5907"/>
    <cellStyle name="Normal 16 49 3 2" xfId="5908"/>
    <cellStyle name="Normal 16 49 4" xfId="5909"/>
    <cellStyle name="Normal 16 49 4 2" xfId="5910"/>
    <cellStyle name="Normal 16 49 5" xfId="5911"/>
    <cellStyle name="Normal 16 5" xfId="5912"/>
    <cellStyle name="Normal 16 5 10" xfId="5913"/>
    <cellStyle name="Normal 16 5 10 2" xfId="5914"/>
    <cellStyle name="Normal 16 5 11" xfId="5915"/>
    <cellStyle name="Normal 16 5 2" xfId="5916"/>
    <cellStyle name="Normal 16 5 2 2" xfId="5917"/>
    <cellStyle name="Normal 16 5 3" xfId="5918"/>
    <cellStyle name="Normal 16 5 3 2" xfId="5919"/>
    <cellStyle name="Normal 16 5 4" xfId="5920"/>
    <cellStyle name="Normal 16 5 4 2" xfId="5921"/>
    <cellStyle name="Normal 16 5 5" xfId="5922"/>
    <cellStyle name="Normal 16 5 5 2" xfId="5923"/>
    <cellStyle name="Normal 16 5 6" xfId="5924"/>
    <cellStyle name="Normal 16 5 6 2" xfId="5925"/>
    <cellStyle name="Normal 16 5 7" xfId="5926"/>
    <cellStyle name="Normal 16 5 7 2" xfId="5927"/>
    <cellStyle name="Normal 16 5 8" xfId="5928"/>
    <cellStyle name="Normal 16 5 8 2" xfId="5929"/>
    <cellStyle name="Normal 16 5 9" xfId="5930"/>
    <cellStyle name="Normal 16 5 9 2" xfId="5931"/>
    <cellStyle name="Normal 16 50" xfId="5932"/>
    <cellStyle name="Normal 16 50 2" xfId="5933"/>
    <cellStyle name="Normal 16 50 2 2" xfId="5934"/>
    <cellStyle name="Normal 16 50 3" xfId="5935"/>
    <cellStyle name="Normal 16 50 3 2" xfId="5936"/>
    <cellStyle name="Normal 16 50 4" xfId="5937"/>
    <cellStyle name="Normal 16 50 4 2" xfId="5938"/>
    <cellStyle name="Normal 16 50 5" xfId="5939"/>
    <cellStyle name="Normal 16 51" xfId="5940"/>
    <cellStyle name="Normal 16 51 2" xfId="5941"/>
    <cellStyle name="Normal 16 52" xfId="5942"/>
    <cellStyle name="Normal 16 52 2" xfId="5943"/>
    <cellStyle name="Normal 16 53" xfId="5944"/>
    <cellStyle name="Normal 16 53 2" xfId="5945"/>
    <cellStyle name="Normal 16 54" xfId="5946"/>
    <cellStyle name="Normal 16 54 2" xfId="5947"/>
    <cellStyle name="Normal 16 55" xfId="5948"/>
    <cellStyle name="Normal 16 55 2" xfId="5949"/>
    <cellStyle name="Normal 16 56" xfId="5950"/>
    <cellStyle name="Normal 16 56 2" xfId="5951"/>
    <cellStyle name="Normal 16 57" xfId="5952"/>
    <cellStyle name="Normal 16 57 2" xfId="5953"/>
    <cellStyle name="Normal 16 58" xfId="5954"/>
    <cellStyle name="Normal 16 58 2" xfId="5955"/>
    <cellStyle name="Normal 16 59" xfId="5956"/>
    <cellStyle name="Normal 16 59 2" xfId="5957"/>
    <cellStyle name="Normal 16 6" xfId="5958"/>
    <cellStyle name="Normal 16 6 10" xfId="5959"/>
    <cellStyle name="Normal 16 6 10 2" xfId="5960"/>
    <cellStyle name="Normal 16 6 11" xfId="5961"/>
    <cellStyle name="Normal 16 6 2" xfId="5962"/>
    <cellStyle name="Normal 16 6 2 2" xfId="5963"/>
    <cellStyle name="Normal 16 6 3" xfId="5964"/>
    <cellStyle name="Normal 16 6 3 2" xfId="5965"/>
    <cellStyle name="Normal 16 6 4" xfId="5966"/>
    <cellStyle name="Normal 16 6 4 2" xfId="5967"/>
    <cellStyle name="Normal 16 6 5" xfId="5968"/>
    <cellStyle name="Normal 16 6 5 2" xfId="5969"/>
    <cellStyle name="Normal 16 6 6" xfId="5970"/>
    <cellStyle name="Normal 16 6 6 2" xfId="5971"/>
    <cellStyle name="Normal 16 6 7" xfId="5972"/>
    <cellStyle name="Normal 16 6 7 2" xfId="5973"/>
    <cellStyle name="Normal 16 6 8" xfId="5974"/>
    <cellStyle name="Normal 16 6 8 2" xfId="5975"/>
    <cellStyle name="Normal 16 6 9" xfId="5976"/>
    <cellStyle name="Normal 16 6 9 2" xfId="5977"/>
    <cellStyle name="Normal 16 60" xfId="5978"/>
    <cellStyle name="Normal 16 60 2" xfId="5979"/>
    <cellStyle name="Normal 16 61" xfId="5980"/>
    <cellStyle name="Normal 16 61 2" xfId="5981"/>
    <cellStyle name="Normal 16 62" xfId="5982"/>
    <cellStyle name="Normal 16 62 2" xfId="5983"/>
    <cellStyle name="Normal 16 63" xfId="5984"/>
    <cellStyle name="Normal 16 63 2" xfId="5985"/>
    <cellStyle name="Normal 16 64" xfId="5986"/>
    <cellStyle name="Normal 16 64 2" xfId="5987"/>
    <cellStyle name="Normal 16 65" xfId="5988"/>
    <cellStyle name="Normal 16 65 2" xfId="5989"/>
    <cellStyle name="Normal 16 66" xfId="5990"/>
    <cellStyle name="Normal 16 66 2" xfId="5991"/>
    <cellStyle name="Normal 16 67" xfId="5992"/>
    <cellStyle name="Normal 16 67 2" xfId="5993"/>
    <cellStyle name="Normal 16 68" xfId="5994"/>
    <cellStyle name="Normal 16 68 2" xfId="5995"/>
    <cellStyle name="Normal 16 69" xfId="5996"/>
    <cellStyle name="Normal 16 69 2" xfId="5997"/>
    <cellStyle name="Normal 16 7" xfId="5998"/>
    <cellStyle name="Normal 16 7 10" xfId="5999"/>
    <cellStyle name="Normal 16 7 10 2" xfId="6000"/>
    <cellStyle name="Normal 16 7 11" xfId="6001"/>
    <cellStyle name="Normal 16 7 2" xfId="6002"/>
    <cellStyle name="Normal 16 7 2 2" xfId="6003"/>
    <cellStyle name="Normal 16 7 3" xfId="6004"/>
    <cellStyle name="Normal 16 7 3 2" xfId="6005"/>
    <cellStyle name="Normal 16 7 4" xfId="6006"/>
    <cellStyle name="Normal 16 7 4 2" xfId="6007"/>
    <cellStyle name="Normal 16 7 5" xfId="6008"/>
    <cellStyle name="Normal 16 7 5 2" xfId="6009"/>
    <cellStyle name="Normal 16 7 6" xfId="6010"/>
    <cellStyle name="Normal 16 7 6 2" xfId="6011"/>
    <cellStyle name="Normal 16 7 7" xfId="6012"/>
    <cellStyle name="Normal 16 7 7 2" xfId="6013"/>
    <cellStyle name="Normal 16 7 8" xfId="6014"/>
    <cellStyle name="Normal 16 7 8 2" xfId="6015"/>
    <cellStyle name="Normal 16 7 9" xfId="6016"/>
    <cellStyle name="Normal 16 7 9 2" xfId="6017"/>
    <cellStyle name="Normal 16 70" xfId="6018"/>
    <cellStyle name="Normal 16 70 2" xfId="6019"/>
    <cellStyle name="Normal 16 71" xfId="6020"/>
    <cellStyle name="Normal 16 71 2" xfId="6021"/>
    <cellStyle name="Normal 16 72" xfId="6022"/>
    <cellStyle name="Normal 16 72 2" xfId="6023"/>
    <cellStyle name="Normal 16 73" xfId="6024"/>
    <cellStyle name="Normal 16 73 2" xfId="6025"/>
    <cellStyle name="Normal 16 74" xfId="6026"/>
    <cellStyle name="Normal 16 74 2" xfId="6027"/>
    <cellStyle name="Normal 16 75" xfId="6028"/>
    <cellStyle name="Normal 16 76" xfId="6029"/>
    <cellStyle name="Normal 16 77" xfId="6030"/>
    <cellStyle name="Normal 16 78" xfId="6031"/>
    <cellStyle name="Normal 16 8" xfId="6032"/>
    <cellStyle name="Normal 16 8 10" xfId="6033"/>
    <cellStyle name="Normal 16 8 10 2" xfId="6034"/>
    <cellStyle name="Normal 16 8 11" xfId="6035"/>
    <cellStyle name="Normal 16 8 2" xfId="6036"/>
    <cellStyle name="Normal 16 8 2 2" xfId="6037"/>
    <cellStyle name="Normal 16 8 3" xfId="6038"/>
    <cellStyle name="Normal 16 8 3 2" xfId="6039"/>
    <cellStyle name="Normal 16 8 4" xfId="6040"/>
    <cellStyle name="Normal 16 8 4 2" xfId="6041"/>
    <cellStyle name="Normal 16 8 5" xfId="6042"/>
    <cellStyle name="Normal 16 8 5 2" xfId="6043"/>
    <cellStyle name="Normal 16 8 6" xfId="6044"/>
    <cellStyle name="Normal 16 8 6 2" xfId="6045"/>
    <cellStyle name="Normal 16 8 7" xfId="6046"/>
    <cellStyle name="Normal 16 8 7 2" xfId="6047"/>
    <cellStyle name="Normal 16 8 8" xfId="6048"/>
    <cellStyle name="Normal 16 8 8 2" xfId="6049"/>
    <cellStyle name="Normal 16 8 9" xfId="6050"/>
    <cellStyle name="Normal 16 8 9 2" xfId="6051"/>
    <cellStyle name="Normal 16 9" xfId="6052"/>
    <cellStyle name="Normal 16 9 10" xfId="6053"/>
    <cellStyle name="Normal 16 9 10 2" xfId="6054"/>
    <cellStyle name="Normal 16 9 11" xfId="6055"/>
    <cellStyle name="Normal 16 9 2" xfId="6056"/>
    <cellStyle name="Normal 16 9 2 2" xfId="6057"/>
    <cellStyle name="Normal 16 9 3" xfId="6058"/>
    <cellStyle name="Normal 16 9 3 2" xfId="6059"/>
    <cellStyle name="Normal 16 9 4" xfId="6060"/>
    <cellStyle name="Normal 16 9 4 2" xfId="6061"/>
    <cellStyle name="Normal 16 9 5" xfId="6062"/>
    <cellStyle name="Normal 16 9 5 2" xfId="6063"/>
    <cellStyle name="Normal 16 9 6" xfId="6064"/>
    <cellStyle name="Normal 16 9 6 2" xfId="6065"/>
    <cellStyle name="Normal 16 9 7" xfId="6066"/>
    <cellStyle name="Normal 16 9 7 2" xfId="6067"/>
    <cellStyle name="Normal 16 9 8" xfId="6068"/>
    <cellStyle name="Normal 16 9 8 2" xfId="6069"/>
    <cellStyle name="Normal 16 9 9" xfId="6070"/>
    <cellStyle name="Normal 16 9 9 2" xfId="6071"/>
    <cellStyle name="Normal 17" xfId="6072"/>
    <cellStyle name="Normal 17 10" xfId="6073"/>
    <cellStyle name="Normal 17 10 10" xfId="6074"/>
    <cellStyle name="Normal 17 10 10 2" xfId="6075"/>
    <cellStyle name="Normal 17 10 11" xfId="6076"/>
    <cellStyle name="Normal 17 10 2" xfId="6077"/>
    <cellStyle name="Normal 17 10 2 2" xfId="6078"/>
    <cellStyle name="Normal 17 10 3" xfId="6079"/>
    <cellStyle name="Normal 17 10 3 2" xfId="6080"/>
    <cellStyle name="Normal 17 10 4" xfId="6081"/>
    <cellStyle name="Normal 17 10 4 2" xfId="6082"/>
    <cellStyle name="Normal 17 10 5" xfId="6083"/>
    <cellStyle name="Normal 17 10 5 2" xfId="6084"/>
    <cellStyle name="Normal 17 10 6" xfId="6085"/>
    <cellStyle name="Normal 17 10 6 2" xfId="6086"/>
    <cellStyle name="Normal 17 10 7" xfId="6087"/>
    <cellStyle name="Normal 17 10 7 2" xfId="6088"/>
    <cellStyle name="Normal 17 10 8" xfId="6089"/>
    <cellStyle name="Normal 17 10 8 2" xfId="6090"/>
    <cellStyle name="Normal 17 10 9" xfId="6091"/>
    <cellStyle name="Normal 17 10 9 2" xfId="6092"/>
    <cellStyle name="Normal 17 11" xfId="6093"/>
    <cellStyle name="Normal 17 11 10" xfId="6094"/>
    <cellStyle name="Normal 17 11 10 2" xfId="6095"/>
    <cellStyle name="Normal 17 11 11" xfId="6096"/>
    <cellStyle name="Normal 17 11 2" xfId="6097"/>
    <cellStyle name="Normal 17 11 2 2" xfId="6098"/>
    <cellStyle name="Normal 17 11 3" xfId="6099"/>
    <cellStyle name="Normal 17 11 3 2" xfId="6100"/>
    <cellStyle name="Normal 17 11 4" xfId="6101"/>
    <cellStyle name="Normal 17 11 4 2" xfId="6102"/>
    <cellStyle name="Normal 17 11 5" xfId="6103"/>
    <cellStyle name="Normal 17 11 5 2" xfId="6104"/>
    <cellStyle name="Normal 17 11 6" xfId="6105"/>
    <cellStyle name="Normal 17 11 6 2" xfId="6106"/>
    <cellStyle name="Normal 17 11 7" xfId="6107"/>
    <cellStyle name="Normal 17 11 7 2" xfId="6108"/>
    <cellStyle name="Normal 17 11 8" xfId="6109"/>
    <cellStyle name="Normal 17 11 8 2" xfId="6110"/>
    <cellStyle name="Normal 17 11 9" xfId="6111"/>
    <cellStyle name="Normal 17 11 9 2" xfId="6112"/>
    <cellStyle name="Normal 17 12" xfId="6113"/>
    <cellStyle name="Normal 17 12 10" xfId="6114"/>
    <cellStyle name="Normal 17 12 10 2" xfId="6115"/>
    <cellStyle name="Normal 17 12 11" xfId="6116"/>
    <cellStyle name="Normal 17 12 2" xfId="6117"/>
    <cellStyle name="Normal 17 12 2 2" xfId="6118"/>
    <cellStyle name="Normal 17 12 3" xfId="6119"/>
    <cellStyle name="Normal 17 12 3 2" xfId="6120"/>
    <cellStyle name="Normal 17 12 4" xfId="6121"/>
    <cellStyle name="Normal 17 12 4 2" xfId="6122"/>
    <cellStyle name="Normal 17 12 5" xfId="6123"/>
    <cellStyle name="Normal 17 12 5 2" xfId="6124"/>
    <cellStyle name="Normal 17 12 6" xfId="6125"/>
    <cellStyle name="Normal 17 12 6 2" xfId="6126"/>
    <cellStyle name="Normal 17 12 7" xfId="6127"/>
    <cellStyle name="Normal 17 12 7 2" xfId="6128"/>
    <cellStyle name="Normal 17 12 8" xfId="6129"/>
    <cellStyle name="Normal 17 12 8 2" xfId="6130"/>
    <cellStyle name="Normal 17 12 9" xfId="6131"/>
    <cellStyle name="Normal 17 12 9 2" xfId="6132"/>
    <cellStyle name="Normal 17 13" xfId="6133"/>
    <cellStyle name="Normal 17 13 10" xfId="6134"/>
    <cellStyle name="Normal 17 13 10 2" xfId="6135"/>
    <cellStyle name="Normal 17 13 11" xfId="6136"/>
    <cellStyle name="Normal 17 13 2" xfId="6137"/>
    <cellStyle name="Normal 17 13 2 2" xfId="6138"/>
    <cellStyle name="Normal 17 13 3" xfId="6139"/>
    <cellStyle name="Normal 17 13 3 2" xfId="6140"/>
    <cellStyle name="Normal 17 13 4" xfId="6141"/>
    <cellStyle name="Normal 17 13 4 2" xfId="6142"/>
    <cellStyle name="Normal 17 13 5" xfId="6143"/>
    <cellStyle name="Normal 17 13 5 2" xfId="6144"/>
    <cellStyle name="Normal 17 13 6" xfId="6145"/>
    <cellStyle name="Normal 17 13 6 2" xfId="6146"/>
    <cellStyle name="Normal 17 13 7" xfId="6147"/>
    <cellStyle name="Normal 17 13 7 2" xfId="6148"/>
    <cellStyle name="Normal 17 13 8" xfId="6149"/>
    <cellStyle name="Normal 17 13 8 2" xfId="6150"/>
    <cellStyle name="Normal 17 13 9" xfId="6151"/>
    <cellStyle name="Normal 17 13 9 2" xfId="6152"/>
    <cellStyle name="Normal 17 14" xfId="6153"/>
    <cellStyle name="Normal 17 14 10" xfId="6154"/>
    <cellStyle name="Normal 17 14 10 2" xfId="6155"/>
    <cellStyle name="Normal 17 14 11" xfId="6156"/>
    <cellStyle name="Normal 17 14 2" xfId="6157"/>
    <cellStyle name="Normal 17 14 2 2" xfId="6158"/>
    <cellStyle name="Normal 17 14 3" xfId="6159"/>
    <cellStyle name="Normal 17 14 3 2" xfId="6160"/>
    <cellStyle name="Normal 17 14 4" xfId="6161"/>
    <cellStyle name="Normal 17 14 4 2" xfId="6162"/>
    <cellStyle name="Normal 17 14 5" xfId="6163"/>
    <cellStyle name="Normal 17 14 5 2" xfId="6164"/>
    <cellStyle name="Normal 17 14 6" xfId="6165"/>
    <cellStyle name="Normal 17 14 6 2" xfId="6166"/>
    <cellStyle name="Normal 17 14 7" xfId="6167"/>
    <cellStyle name="Normal 17 14 7 2" xfId="6168"/>
    <cellStyle name="Normal 17 14 8" xfId="6169"/>
    <cellStyle name="Normal 17 14 8 2" xfId="6170"/>
    <cellStyle name="Normal 17 14 9" xfId="6171"/>
    <cellStyle name="Normal 17 14 9 2" xfId="6172"/>
    <cellStyle name="Normal 17 15" xfId="6173"/>
    <cellStyle name="Normal 17 15 10" xfId="6174"/>
    <cellStyle name="Normal 17 15 10 2" xfId="6175"/>
    <cellStyle name="Normal 17 15 11" xfId="6176"/>
    <cellStyle name="Normal 17 15 2" xfId="6177"/>
    <cellStyle name="Normal 17 15 2 2" xfId="6178"/>
    <cellStyle name="Normal 17 15 3" xfId="6179"/>
    <cellStyle name="Normal 17 15 3 2" xfId="6180"/>
    <cellStyle name="Normal 17 15 4" xfId="6181"/>
    <cellStyle name="Normal 17 15 4 2" xfId="6182"/>
    <cellStyle name="Normal 17 15 5" xfId="6183"/>
    <cellStyle name="Normal 17 15 5 2" xfId="6184"/>
    <cellStyle name="Normal 17 15 6" xfId="6185"/>
    <cellStyle name="Normal 17 15 6 2" xfId="6186"/>
    <cellStyle name="Normal 17 15 7" xfId="6187"/>
    <cellStyle name="Normal 17 15 7 2" xfId="6188"/>
    <cellStyle name="Normal 17 15 8" xfId="6189"/>
    <cellStyle name="Normal 17 15 8 2" xfId="6190"/>
    <cellStyle name="Normal 17 15 9" xfId="6191"/>
    <cellStyle name="Normal 17 15 9 2" xfId="6192"/>
    <cellStyle name="Normal 17 16" xfId="6193"/>
    <cellStyle name="Normal 17 16 10" xfId="6194"/>
    <cellStyle name="Normal 17 16 10 2" xfId="6195"/>
    <cellStyle name="Normal 17 16 11" xfId="6196"/>
    <cellStyle name="Normal 17 16 2" xfId="6197"/>
    <cellStyle name="Normal 17 16 2 2" xfId="6198"/>
    <cellStyle name="Normal 17 16 3" xfId="6199"/>
    <cellStyle name="Normal 17 16 3 2" xfId="6200"/>
    <cellStyle name="Normal 17 16 4" xfId="6201"/>
    <cellStyle name="Normal 17 16 4 2" xfId="6202"/>
    <cellStyle name="Normal 17 16 5" xfId="6203"/>
    <cellStyle name="Normal 17 16 5 2" xfId="6204"/>
    <cellStyle name="Normal 17 16 6" xfId="6205"/>
    <cellStyle name="Normal 17 16 6 2" xfId="6206"/>
    <cellStyle name="Normal 17 16 7" xfId="6207"/>
    <cellStyle name="Normal 17 16 7 2" xfId="6208"/>
    <cellStyle name="Normal 17 16 8" xfId="6209"/>
    <cellStyle name="Normal 17 16 8 2" xfId="6210"/>
    <cellStyle name="Normal 17 16 9" xfId="6211"/>
    <cellStyle name="Normal 17 16 9 2" xfId="6212"/>
    <cellStyle name="Normal 17 17" xfId="6213"/>
    <cellStyle name="Normal 17 17 10" xfId="6214"/>
    <cellStyle name="Normal 17 17 10 2" xfId="6215"/>
    <cellStyle name="Normal 17 17 11" xfId="6216"/>
    <cellStyle name="Normal 17 17 2" xfId="6217"/>
    <cellStyle name="Normal 17 17 2 2" xfId="6218"/>
    <cellStyle name="Normal 17 17 3" xfId="6219"/>
    <cellStyle name="Normal 17 17 3 2" xfId="6220"/>
    <cellStyle name="Normal 17 17 4" xfId="6221"/>
    <cellStyle name="Normal 17 17 4 2" xfId="6222"/>
    <cellStyle name="Normal 17 17 5" xfId="6223"/>
    <cellStyle name="Normal 17 17 5 2" xfId="6224"/>
    <cellStyle name="Normal 17 17 6" xfId="6225"/>
    <cellStyle name="Normal 17 17 6 2" xfId="6226"/>
    <cellStyle name="Normal 17 17 7" xfId="6227"/>
    <cellStyle name="Normal 17 17 7 2" xfId="6228"/>
    <cellStyle name="Normal 17 17 8" xfId="6229"/>
    <cellStyle name="Normal 17 17 8 2" xfId="6230"/>
    <cellStyle name="Normal 17 17 9" xfId="6231"/>
    <cellStyle name="Normal 17 17 9 2" xfId="6232"/>
    <cellStyle name="Normal 17 18" xfId="6233"/>
    <cellStyle name="Normal 17 18 10" xfId="6234"/>
    <cellStyle name="Normal 17 18 10 2" xfId="6235"/>
    <cellStyle name="Normal 17 18 11" xfId="6236"/>
    <cellStyle name="Normal 17 18 2" xfId="6237"/>
    <cellStyle name="Normal 17 18 2 2" xfId="6238"/>
    <cellStyle name="Normal 17 18 3" xfId="6239"/>
    <cellStyle name="Normal 17 18 3 2" xfId="6240"/>
    <cellStyle name="Normal 17 18 4" xfId="6241"/>
    <cellStyle name="Normal 17 18 4 2" xfId="6242"/>
    <cellStyle name="Normal 17 18 5" xfId="6243"/>
    <cellStyle name="Normal 17 18 5 2" xfId="6244"/>
    <cellStyle name="Normal 17 18 6" xfId="6245"/>
    <cellStyle name="Normal 17 18 6 2" xfId="6246"/>
    <cellStyle name="Normal 17 18 7" xfId="6247"/>
    <cellStyle name="Normal 17 18 7 2" xfId="6248"/>
    <cellStyle name="Normal 17 18 8" xfId="6249"/>
    <cellStyle name="Normal 17 18 8 2" xfId="6250"/>
    <cellStyle name="Normal 17 18 9" xfId="6251"/>
    <cellStyle name="Normal 17 18 9 2" xfId="6252"/>
    <cellStyle name="Normal 17 19" xfId="6253"/>
    <cellStyle name="Normal 17 19 10" xfId="6254"/>
    <cellStyle name="Normal 17 19 10 2" xfId="6255"/>
    <cellStyle name="Normal 17 19 11" xfId="6256"/>
    <cellStyle name="Normal 17 19 2" xfId="6257"/>
    <cellStyle name="Normal 17 19 2 2" xfId="6258"/>
    <cellStyle name="Normal 17 19 3" xfId="6259"/>
    <cellStyle name="Normal 17 19 3 2" xfId="6260"/>
    <cellStyle name="Normal 17 19 4" xfId="6261"/>
    <cellStyle name="Normal 17 19 4 2" xfId="6262"/>
    <cellStyle name="Normal 17 19 5" xfId="6263"/>
    <cellStyle name="Normal 17 19 5 2" xfId="6264"/>
    <cellStyle name="Normal 17 19 6" xfId="6265"/>
    <cellStyle name="Normal 17 19 6 2" xfId="6266"/>
    <cellStyle name="Normal 17 19 7" xfId="6267"/>
    <cellStyle name="Normal 17 19 7 2" xfId="6268"/>
    <cellStyle name="Normal 17 19 8" xfId="6269"/>
    <cellStyle name="Normal 17 19 8 2" xfId="6270"/>
    <cellStyle name="Normal 17 19 9" xfId="6271"/>
    <cellStyle name="Normal 17 19 9 2" xfId="6272"/>
    <cellStyle name="Normal 17 2" xfId="6273"/>
    <cellStyle name="Normal 17 2 10" xfId="6274"/>
    <cellStyle name="Normal 17 2 10 2" xfId="6275"/>
    <cellStyle name="Normal 17 2 10 2 2" xfId="6276"/>
    <cellStyle name="Normal 17 2 10 3" xfId="6277"/>
    <cellStyle name="Normal 17 2 10 4" xfId="6278"/>
    <cellStyle name="Normal 17 2 11" xfId="6279"/>
    <cellStyle name="Normal 17 2 11 2" xfId="6280"/>
    <cellStyle name="Normal 17 2 11 2 2" xfId="6281"/>
    <cellStyle name="Normal 17 2 11 3" xfId="6282"/>
    <cellStyle name="Normal 17 2 11 4" xfId="6283"/>
    <cellStyle name="Normal 17 2 12" xfId="6284"/>
    <cellStyle name="Normal 17 2 12 2" xfId="6285"/>
    <cellStyle name="Normal 17 2 13" xfId="6286"/>
    <cellStyle name="Normal 17 2 13 2" xfId="6287"/>
    <cellStyle name="Normal 17 2 14" xfId="6288"/>
    <cellStyle name="Normal 17 2 14 2" xfId="6289"/>
    <cellStyle name="Normal 17 2 15" xfId="6290"/>
    <cellStyle name="Normal 17 2 15 2" xfId="6291"/>
    <cellStyle name="Normal 17 2 16" xfId="6292"/>
    <cellStyle name="Normal 17 2 16 2" xfId="6293"/>
    <cellStyle name="Normal 17 2 17" xfId="6294"/>
    <cellStyle name="Normal 17 2 17 2" xfId="6295"/>
    <cellStyle name="Normal 17 2 18" xfId="6296"/>
    <cellStyle name="Normal 17 2 18 2" xfId="6297"/>
    <cellStyle name="Normal 17 2 19" xfId="6298"/>
    <cellStyle name="Normal 17 2 19 2" xfId="6299"/>
    <cellStyle name="Normal 17 2 2" xfId="6300"/>
    <cellStyle name="Normal 17 2 2 2" xfId="6301"/>
    <cellStyle name="Normal 17 2 2 2 2" xfId="6302"/>
    <cellStyle name="Normal 17 2 2 3" xfId="6303"/>
    <cellStyle name="Normal 17 2 2 4" xfId="6304"/>
    <cellStyle name="Normal 17 2 20" xfId="6305"/>
    <cellStyle name="Normal 17 2 20 2" xfId="6306"/>
    <cellStyle name="Normal 17 2 21" xfId="6307"/>
    <cellStyle name="Normal 17 2 21 2" xfId="6308"/>
    <cellStyle name="Normal 17 2 22" xfId="6309"/>
    <cellStyle name="Normal 17 2 22 2" xfId="6310"/>
    <cellStyle name="Normal 17 2 23" xfId="6311"/>
    <cellStyle name="Normal 17 2 23 2" xfId="6312"/>
    <cellStyle name="Normal 17 2 24" xfId="6313"/>
    <cellStyle name="Normal 17 2 24 2" xfId="6314"/>
    <cellStyle name="Normal 17 2 25" xfId="6315"/>
    <cellStyle name="Normal 17 2 25 2" xfId="6316"/>
    <cellStyle name="Normal 17 2 26" xfId="6317"/>
    <cellStyle name="Normal 17 2 26 2" xfId="6318"/>
    <cellStyle name="Normal 17 2 27" xfId="6319"/>
    <cellStyle name="Normal 17 2 27 2" xfId="6320"/>
    <cellStyle name="Normal 17 2 28" xfId="6321"/>
    <cellStyle name="Normal 17 2 28 2" xfId="6322"/>
    <cellStyle name="Normal 17 2 29" xfId="6323"/>
    <cellStyle name="Normal 17 2 29 2" xfId="6324"/>
    <cellStyle name="Normal 17 2 3" xfId="6325"/>
    <cellStyle name="Normal 17 2 3 2" xfId="6326"/>
    <cellStyle name="Normal 17 2 3 2 2" xfId="6327"/>
    <cellStyle name="Normal 17 2 3 3" xfId="6328"/>
    <cellStyle name="Normal 17 2 3 4" xfId="6329"/>
    <cellStyle name="Normal 17 2 30" xfId="6330"/>
    <cellStyle name="Normal 17 2 30 2" xfId="6331"/>
    <cellStyle name="Normal 17 2 31" xfId="6332"/>
    <cellStyle name="Normal 17 2 31 2" xfId="6333"/>
    <cellStyle name="Normal 17 2 32" xfId="6334"/>
    <cellStyle name="Normal 17 2 32 2" xfId="6335"/>
    <cellStyle name="Normal 17 2 33" xfId="6336"/>
    <cellStyle name="Normal 17 2 33 2" xfId="6337"/>
    <cellStyle name="Normal 17 2 34" xfId="6338"/>
    <cellStyle name="Normal 17 2 34 2" xfId="6339"/>
    <cellStyle name="Normal 17 2 35" xfId="6340"/>
    <cellStyle name="Normal 17 2 35 2" xfId="6341"/>
    <cellStyle name="Normal 17 2 36" xfId="6342"/>
    <cellStyle name="Normal 17 2 36 2" xfId="6343"/>
    <cellStyle name="Normal 17 2 37" xfId="6344"/>
    <cellStyle name="Normal 17 2 37 2" xfId="6345"/>
    <cellStyle name="Normal 17 2 38" xfId="6346"/>
    <cellStyle name="Normal 17 2 38 2" xfId="6347"/>
    <cellStyle name="Normal 17 2 39" xfId="6348"/>
    <cellStyle name="Normal 17 2 39 2" xfId="6349"/>
    <cellStyle name="Normal 17 2 4" xfId="6350"/>
    <cellStyle name="Normal 17 2 4 2" xfId="6351"/>
    <cellStyle name="Normal 17 2 4 2 2" xfId="6352"/>
    <cellStyle name="Normal 17 2 4 3" xfId="6353"/>
    <cellStyle name="Normal 17 2 4 4" xfId="6354"/>
    <cellStyle name="Normal 17 2 40" xfId="6355"/>
    <cellStyle name="Normal 17 2 40 2" xfId="6356"/>
    <cellStyle name="Normal 17 2 41" xfId="6357"/>
    <cellStyle name="Normal 17 2 41 2" xfId="6358"/>
    <cellStyle name="Normal 17 2 42" xfId="6359"/>
    <cellStyle name="Normal 17 2 42 2" xfId="6360"/>
    <cellStyle name="Normal 17 2 43" xfId="6361"/>
    <cellStyle name="Normal 17 2 43 2" xfId="6362"/>
    <cellStyle name="Normal 17 2 44" xfId="6363"/>
    <cellStyle name="Normal 17 2 44 2" xfId="6364"/>
    <cellStyle name="Normal 17 2 45" xfId="6365"/>
    <cellStyle name="Normal 17 2 45 2" xfId="6366"/>
    <cellStyle name="Normal 17 2 46" xfId="6367"/>
    <cellStyle name="Normal 17 2 46 2" xfId="6368"/>
    <cellStyle name="Normal 17 2 47" xfId="6369"/>
    <cellStyle name="Normal 17 2 47 2" xfId="6370"/>
    <cellStyle name="Normal 17 2 48" xfId="6371"/>
    <cellStyle name="Normal 17 2 48 2" xfId="6372"/>
    <cellStyle name="Normal 17 2 49" xfId="6373"/>
    <cellStyle name="Normal 17 2 49 2" xfId="6374"/>
    <cellStyle name="Normal 17 2 5" xfId="6375"/>
    <cellStyle name="Normal 17 2 5 2" xfId="6376"/>
    <cellStyle name="Normal 17 2 5 2 2" xfId="6377"/>
    <cellStyle name="Normal 17 2 5 3" xfId="6378"/>
    <cellStyle name="Normal 17 2 5 4" xfId="6379"/>
    <cellStyle name="Normal 17 2 50" xfId="6380"/>
    <cellStyle name="Normal 17 2 51" xfId="6381"/>
    <cellStyle name="Normal 17 2 52" xfId="6382"/>
    <cellStyle name="Normal 17 2 53" xfId="6383"/>
    <cellStyle name="Normal 17 2 54" xfId="6384"/>
    <cellStyle name="Normal 17 2 55" xfId="6385"/>
    <cellStyle name="Normal 17 2 56" xfId="6386"/>
    <cellStyle name="Normal 17 2 57" xfId="6387"/>
    <cellStyle name="Normal 17 2 58" xfId="6388"/>
    <cellStyle name="Normal 17 2 59" xfId="6389"/>
    <cellStyle name="Normal 17 2 6" xfId="6390"/>
    <cellStyle name="Normal 17 2 6 2" xfId="6391"/>
    <cellStyle name="Normal 17 2 6 2 2" xfId="6392"/>
    <cellStyle name="Normal 17 2 6 3" xfId="6393"/>
    <cellStyle name="Normal 17 2 6 4" xfId="6394"/>
    <cellStyle name="Normal 17 2 60" xfId="6395"/>
    <cellStyle name="Normal 17 2 61" xfId="6396"/>
    <cellStyle name="Normal 17 2 62" xfId="6397"/>
    <cellStyle name="Normal 17 2 63" xfId="6398"/>
    <cellStyle name="Normal 17 2 64" xfId="6399"/>
    <cellStyle name="Normal 17 2 65" xfId="6400"/>
    <cellStyle name="Normal 17 2 66" xfId="6401"/>
    <cellStyle name="Normal 17 2 67" xfId="6402"/>
    <cellStyle name="Normal 17 2 68" xfId="6403"/>
    <cellStyle name="Normal 17 2 69" xfId="6404"/>
    <cellStyle name="Normal 17 2 7" xfId="6405"/>
    <cellStyle name="Normal 17 2 7 2" xfId="6406"/>
    <cellStyle name="Normal 17 2 7 2 2" xfId="6407"/>
    <cellStyle name="Normal 17 2 7 3" xfId="6408"/>
    <cellStyle name="Normal 17 2 7 4" xfId="6409"/>
    <cellStyle name="Normal 17 2 70" xfId="6410"/>
    <cellStyle name="Normal 17 2 71" xfId="6411"/>
    <cellStyle name="Normal 17 2 72" xfId="6412"/>
    <cellStyle name="Normal 17 2 73" xfId="6413"/>
    <cellStyle name="Normal 17 2 74" xfId="6414"/>
    <cellStyle name="Normal 17 2 75" xfId="6415"/>
    <cellStyle name="Normal 17 2 76" xfId="6416"/>
    <cellStyle name="Normal 17 2 8" xfId="6417"/>
    <cellStyle name="Normal 17 2 8 2" xfId="6418"/>
    <cellStyle name="Normal 17 2 8 2 2" xfId="6419"/>
    <cellStyle name="Normal 17 2 8 3" xfId="6420"/>
    <cellStyle name="Normal 17 2 8 4" xfId="6421"/>
    <cellStyle name="Normal 17 2 9" xfId="6422"/>
    <cellStyle name="Normal 17 2 9 2" xfId="6423"/>
    <cellStyle name="Normal 17 2 9 2 2" xfId="6424"/>
    <cellStyle name="Normal 17 2 9 3" xfId="6425"/>
    <cellStyle name="Normal 17 2 9 4" xfId="6426"/>
    <cellStyle name="Normal 17 20" xfId="6427"/>
    <cellStyle name="Normal 17 20 10" xfId="6428"/>
    <cellStyle name="Normal 17 20 10 2" xfId="6429"/>
    <cellStyle name="Normal 17 20 11" xfId="6430"/>
    <cellStyle name="Normal 17 20 2" xfId="6431"/>
    <cellStyle name="Normal 17 20 2 2" xfId="6432"/>
    <cellStyle name="Normal 17 20 3" xfId="6433"/>
    <cellStyle name="Normal 17 20 3 2" xfId="6434"/>
    <cellStyle name="Normal 17 20 4" xfId="6435"/>
    <cellStyle name="Normal 17 20 4 2" xfId="6436"/>
    <cellStyle name="Normal 17 20 5" xfId="6437"/>
    <cellStyle name="Normal 17 20 5 2" xfId="6438"/>
    <cellStyle name="Normal 17 20 6" xfId="6439"/>
    <cellStyle name="Normal 17 20 6 2" xfId="6440"/>
    <cellStyle name="Normal 17 20 7" xfId="6441"/>
    <cellStyle name="Normal 17 20 7 2" xfId="6442"/>
    <cellStyle name="Normal 17 20 8" xfId="6443"/>
    <cellStyle name="Normal 17 20 8 2" xfId="6444"/>
    <cellStyle name="Normal 17 20 9" xfId="6445"/>
    <cellStyle name="Normal 17 20 9 2" xfId="6446"/>
    <cellStyle name="Normal 17 21" xfId="6447"/>
    <cellStyle name="Normal 17 21 10" xfId="6448"/>
    <cellStyle name="Normal 17 21 10 2" xfId="6449"/>
    <cellStyle name="Normal 17 21 11" xfId="6450"/>
    <cellStyle name="Normal 17 21 2" xfId="6451"/>
    <cellStyle name="Normal 17 21 2 2" xfId="6452"/>
    <cellStyle name="Normal 17 21 3" xfId="6453"/>
    <cellStyle name="Normal 17 21 3 2" xfId="6454"/>
    <cellStyle name="Normal 17 21 4" xfId="6455"/>
    <cellStyle name="Normal 17 21 4 2" xfId="6456"/>
    <cellStyle name="Normal 17 21 5" xfId="6457"/>
    <cellStyle name="Normal 17 21 5 2" xfId="6458"/>
    <cellStyle name="Normal 17 21 6" xfId="6459"/>
    <cellStyle name="Normal 17 21 6 2" xfId="6460"/>
    <cellStyle name="Normal 17 21 7" xfId="6461"/>
    <cellStyle name="Normal 17 21 7 2" xfId="6462"/>
    <cellStyle name="Normal 17 21 8" xfId="6463"/>
    <cellStyle name="Normal 17 21 8 2" xfId="6464"/>
    <cellStyle name="Normal 17 21 9" xfId="6465"/>
    <cellStyle name="Normal 17 21 9 2" xfId="6466"/>
    <cellStyle name="Normal 17 22" xfId="6467"/>
    <cellStyle name="Normal 17 22 10" xfId="6468"/>
    <cellStyle name="Normal 17 22 10 2" xfId="6469"/>
    <cellStyle name="Normal 17 22 11" xfId="6470"/>
    <cellStyle name="Normal 17 22 2" xfId="6471"/>
    <cellStyle name="Normal 17 22 2 2" xfId="6472"/>
    <cellStyle name="Normal 17 22 3" xfId="6473"/>
    <cellStyle name="Normal 17 22 3 2" xfId="6474"/>
    <cellStyle name="Normal 17 22 4" xfId="6475"/>
    <cellStyle name="Normal 17 22 4 2" xfId="6476"/>
    <cellStyle name="Normal 17 22 5" xfId="6477"/>
    <cellStyle name="Normal 17 22 5 2" xfId="6478"/>
    <cellStyle name="Normal 17 22 6" xfId="6479"/>
    <cellStyle name="Normal 17 22 6 2" xfId="6480"/>
    <cellStyle name="Normal 17 22 7" xfId="6481"/>
    <cellStyle name="Normal 17 22 7 2" xfId="6482"/>
    <cellStyle name="Normal 17 22 8" xfId="6483"/>
    <cellStyle name="Normal 17 22 8 2" xfId="6484"/>
    <cellStyle name="Normal 17 22 9" xfId="6485"/>
    <cellStyle name="Normal 17 22 9 2" xfId="6486"/>
    <cellStyle name="Normal 17 23" xfId="6487"/>
    <cellStyle name="Normal 17 23 10" xfId="6488"/>
    <cellStyle name="Normal 17 23 10 2" xfId="6489"/>
    <cellStyle name="Normal 17 23 11" xfId="6490"/>
    <cellStyle name="Normal 17 23 2" xfId="6491"/>
    <cellStyle name="Normal 17 23 2 2" xfId="6492"/>
    <cellStyle name="Normal 17 23 3" xfId="6493"/>
    <cellStyle name="Normal 17 23 3 2" xfId="6494"/>
    <cellStyle name="Normal 17 23 4" xfId="6495"/>
    <cellStyle name="Normal 17 23 4 2" xfId="6496"/>
    <cellStyle name="Normal 17 23 5" xfId="6497"/>
    <cellStyle name="Normal 17 23 5 2" xfId="6498"/>
    <cellStyle name="Normal 17 23 6" xfId="6499"/>
    <cellStyle name="Normal 17 23 6 2" xfId="6500"/>
    <cellStyle name="Normal 17 23 7" xfId="6501"/>
    <cellStyle name="Normal 17 23 7 2" xfId="6502"/>
    <cellStyle name="Normal 17 23 8" xfId="6503"/>
    <cellStyle name="Normal 17 23 8 2" xfId="6504"/>
    <cellStyle name="Normal 17 23 9" xfId="6505"/>
    <cellStyle name="Normal 17 23 9 2" xfId="6506"/>
    <cellStyle name="Normal 17 24" xfId="6507"/>
    <cellStyle name="Normal 17 24 10" xfId="6508"/>
    <cellStyle name="Normal 17 24 10 2" xfId="6509"/>
    <cellStyle name="Normal 17 24 11" xfId="6510"/>
    <cellStyle name="Normal 17 24 2" xfId="6511"/>
    <cellStyle name="Normal 17 24 2 2" xfId="6512"/>
    <cellStyle name="Normal 17 24 3" xfId="6513"/>
    <cellStyle name="Normal 17 24 3 2" xfId="6514"/>
    <cellStyle name="Normal 17 24 4" xfId="6515"/>
    <cellStyle name="Normal 17 24 4 2" xfId="6516"/>
    <cellStyle name="Normal 17 24 5" xfId="6517"/>
    <cellStyle name="Normal 17 24 5 2" xfId="6518"/>
    <cellStyle name="Normal 17 24 6" xfId="6519"/>
    <cellStyle name="Normal 17 24 6 2" xfId="6520"/>
    <cellStyle name="Normal 17 24 7" xfId="6521"/>
    <cellStyle name="Normal 17 24 7 2" xfId="6522"/>
    <cellStyle name="Normal 17 24 8" xfId="6523"/>
    <cellStyle name="Normal 17 24 8 2" xfId="6524"/>
    <cellStyle name="Normal 17 24 9" xfId="6525"/>
    <cellStyle name="Normal 17 24 9 2" xfId="6526"/>
    <cellStyle name="Normal 17 25" xfId="6527"/>
    <cellStyle name="Normal 17 25 10" xfId="6528"/>
    <cellStyle name="Normal 17 25 10 2" xfId="6529"/>
    <cellStyle name="Normal 17 25 11" xfId="6530"/>
    <cellStyle name="Normal 17 25 2" xfId="6531"/>
    <cellStyle name="Normal 17 25 2 2" xfId="6532"/>
    <cellStyle name="Normal 17 25 3" xfId="6533"/>
    <cellStyle name="Normal 17 25 3 2" xfId="6534"/>
    <cellStyle name="Normal 17 25 4" xfId="6535"/>
    <cellStyle name="Normal 17 25 4 2" xfId="6536"/>
    <cellStyle name="Normal 17 25 5" xfId="6537"/>
    <cellStyle name="Normal 17 25 5 2" xfId="6538"/>
    <cellStyle name="Normal 17 25 6" xfId="6539"/>
    <cellStyle name="Normal 17 25 6 2" xfId="6540"/>
    <cellStyle name="Normal 17 25 7" xfId="6541"/>
    <cellStyle name="Normal 17 25 7 2" xfId="6542"/>
    <cellStyle name="Normal 17 25 8" xfId="6543"/>
    <cellStyle name="Normal 17 25 8 2" xfId="6544"/>
    <cellStyle name="Normal 17 25 9" xfId="6545"/>
    <cellStyle name="Normal 17 25 9 2" xfId="6546"/>
    <cellStyle name="Normal 17 26" xfId="6547"/>
    <cellStyle name="Normal 17 26 10" xfId="6548"/>
    <cellStyle name="Normal 17 26 10 2" xfId="6549"/>
    <cellStyle name="Normal 17 26 11" xfId="6550"/>
    <cellStyle name="Normal 17 26 2" xfId="6551"/>
    <cellStyle name="Normal 17 26 2 2" xfId="6552"/>
    <cellStyle name="Normal 17 26 3" xfId="6553"/>
    <cellStyle name="Normal 17 26 3 2" xfId="6554"/>
    <cellStyle name="Normal 17 26 4" xfId="6555"/>
    <cellStyle name="Normal 17 26 4 2" xfId="6556"/>
    <cellStyle name="Normal 17 26 5" xfId="6557"/>
    <cellStyle name="Normal 17 26 5 2" xfId="6558"/>
    <cellStyle name="Normal 17 26 6" xfId="6559"/>
    <cellStyle name="Normal 17 26 6 2" xfId="6560"/>
    <cellStyle name="Normal 17 26 7" xfId="6561"/>
    <cellStyle name="Normal 17 26 7 2" xfId="6562"/>
    <cellStyle name="Normal 17 26 8" xfId="6563"/>
    <cellStyle name="Normal 17 26 8 2" xfId="6564"/>
    <cellStyle name="Normal 17 26 9" xfId="6565"/>
    <cellStyle name="Normal 17 26 9 2" xfId="6566"/>
    <cellStyle name="Normal 17 27" xfId="6567"/>
    <cellStyle name="Normal 17 27 10" xfId="6568"/>
    <cellStyle name="Normal 17 27 10 2" xfId="6569"/>
    <cellStyle name="Normal 17 27 11" xfId="6570"/>
    <cellStyle name="Normal 17 27 2" xfId="6571"/>
    <cellStyle name="Normal 17 27 2 2" xfId="6572"/>
    <cellStyle name="Normal 17 27 3" xfId="6573"/>
    <cellStyle name="Normal 17 27 3 2" xfId="6574"/>
    <cellStyle name="Normal 17 27 4" xfId="6575"/>
    <cellStyle name="Normal 17 27 4 2" xfId="6576"/>
    <cellStyle name="Normal 17 27 5" xfId="6577"/>
    <cellStyle name="Normal 17 27 5 2" xfId="6578"/>
    <cellStyle name="Normal 17 27 6" xfId="6579"/>
    <cellStyle name="Normal 17 27 6 2" xfId="6580"/>
    <cellStyle name="Normal 17 27 7" xfId="6581"/>
    <cellStyle name="Normal 17 27 7 2" xfId="6582"/>
    <cellStyle name="Normal 17 27 8" xfId="6583"/>
    <cellStyle name="Normal 17 27 8 2" xfId="6584"/>
    <cellStyle name="Normal 17 27 9" xfId="6585"/>
    <cellStyle name="Normal 17 27 9 2" xfId="6586"/>
    <cellStyle name="Normal 17 28" xfId="6587"/>
    <cellStyle name="Normal 17 28 10" xfId="6588"/>
    <cellStyle name="Normal 17 28 10 2" xfId="6589"/>
    <cellStyle name="Normal 17 28 11" xfId="6590"/>
    <cellStyle name="Normal 17 28 2" xfId="6591"/>
    <cellStyle name="Normal 17 28 2 2" xfId="6592"/>
    <cellStyle name="Normal 17 28 3" xfId="6593"/>
    <cellStyle name="Normal 17 28 3 2" xfId="6594"/>
    <cellStyle name="Normal 17 28 4" xfId="6595"/>
    <cellStyle name="Normal 17 28 4 2" xfId="6596"/>
    <cellStyle name="Normal 17 28 5" xfId="6597"/>
    <cellStyle name="Normal 17 28 5 2" xfId="6598"/>
    <cellStyle name="Normal 17 28 6" xfId="6599"/>
    <cellStyle name="Normal 17 28 6 2" xfId="6600"/>
    <cellStyle name="Normal 17 28 7" xfId="6601"/>
    <cellStyle name="Normal 17 28 7 2" xfId="6602"/>
    <cellStyle name="Normal 17 28 8" xfId="6603"/>
    <cellStyle name="Normal 17 28 8 2" xfId="6604"/>
    <cellStyle name="Normal 17 28 9" xfId="6605"/>
    <cellStyle name="Normal 17 28 9 2" xfId="6606"/>
    <cellStyle name="Normal 17 29" xfId="6607"/>
    <cellStyle name="Normal 17 29 10" xfId="6608"/>
    <cellStyle name="Normal 17 29 10 2" xfId="6609"/>
    <cellStyle name="Normal 17 29 11" xfId="6610"/>
    <cellStyle name="Normal 17 29 2" xfId="6611"/>
    <cellStyle name="Normal 17 29 2 2" xfId="6612"/>
    <cellStyle name="Normal 17 29 3" xfId="6613"/>
    <cellStyle name="Normal 17 29 3 2" xfId="6614"/>
    <cellStyle name="Normal 17 29 4" xfId="6615"/>
    <cellStyle name="Normal 17 29 4 2" xfId="6616"/>
    <cellStyle name="Normal 17 29 5" xfId="6617"/>
    <cellStyle name="Normal 17 29 5 2" xfId="6618"/>
    <cellStyle name="Normal 17 29 6" xfId="6619"/>
    <cellStyle name="Normal 17 29 6 2" xfId="6620"/>
    <cellStyle name="Normal 17 29 7" xfId="6621"/>
    <cellStyle name="Normal 17 29 7 2" xfId="6622"/>
    <cellStyle name="Normal 17 29 8" xfId="6623"/>
    <cellStyle name="Normal 17 29 8 2" xfId="6624"/>
    <cellStyle name="Normal 17 29 9" xfId="6625"/>
    <cellStyle name="Normal 17 29 9 2" xfId="6626"/>
    <cellStyle name="Normal 17 3" xfId="6627"/>
    <cellStyle name="Normal 17 3 10" xfId="6628"/>
    <cellStyle name="Normal 17 3 10 2" xfId="6629"/>
    <cellStyle name="Normal 17 3 11" xfId="6630"/>
    <cellStyle name="Normal 17 3 2" xfId="6631"/>
    <cellStyle name="Normal 17 3 2 2" xfId="6632"/>
    <cellStyle name="Normal 17 3 3" xfId="6633"/>
    <cellStyle name="Normal 17 3 3 2" xfId="6634"/>
    <cellStyle name="Normal 17 3 4" xfId="6635"/>
    <cellStyle name="Normal 17 3 4 2" xfId="6636"/>
    <cellStyle name="Normal 17 3 5" xfId="6637"/>
    <cellStyle name="Normal 17 3 5 2" xfId="6638"/>
    <cellStyle name="Normal 17 3 6" xfId="6639"/>
    <cellStyle name="Normal 17 3 6 2" xfId="6640"/>
    <cellStyle name="Normal 17 3 7" xfId="6641"/>
    <cellStyle name="Normal 17 3 7 2" xfId="6642"/>
    <cellStyle name="Normal 17 3 8" xfId="6643"/>
    <cellStyle name="Normal 17 3 8 2" xfId="6644"/>
    <cellStyle name="Normal 17 3 9" xfId="6645"/>
    <cellStyle name="Normal 17 3 9 2" xfId="6646"/>
    <cellStyle name="Normal 17 30" xfId="6647"/>
    <cellStyle name="Normal 17 30 10" xfId="6648"/>
    <cellStyle name="Normal 17 30 10 2" xfId="6649"/>
    <cellStyle name="Normal 17 30 11" xfId="6650"/>
    <cellStyle name="Normal 17 30 2" xfId="6651"/>
    <cellStyle name="Normal 17 30 2 2" xfId="6652"/>
    <cellStyle name="Normal 17 30 3" xfId="6653"/>
    <cellStyle name="Normal 17 30 3 2" xfId="6654"/>
    <cellStyle name="Normal 17 30 4" xfId="6655"/>
    <cellStyle name="Normal 17 30 4 2" xfId="6656"/>
    <cellStyle name="Normal 17 30 5" xfId="6657"/>
    <cellStyle name="Normal 17 30 5 2" xfId="6658"/>
    <cellStyle name="Normal 17 30 6" xfId="6659"/>
    <cellStyle name="Normal 17 30 6 2" xfId="6660"/>
    <cellStyle name="Normal 17 30 7" xfId="6661"/>
    <cellStyle name="Normal 17 30 7 2" xfId="6662"/>
    <cellStyle name="Normal 17 30 8" xfId="6663"/>
    <cellStyle name="Normal 17 30 8 2" xfId="6664"/>
    <cellStyle name="Normal 17 30 9" xfId="6665"/>
    <cellStyle name="Normal 17 30 9 2" xfId="6666"/>
    <cellStyle name="Normal 17 31" xfId="6667"/>
    <cellStyle name="Normal 17 31 10" xfId="6668"/>
    <cellStyle name="Normal 17 31 10 2" xfId="6669"/>
    <cellStyle name="Normal 17 31 11" xfId="6670"/>
    <cellStyle name="Normal 17 31 2" xfId="6671"/>
    <cellStyle name="Normal 17 31 2 2" xfId="6672"/>
    <cellStyle name="Normal 17 31 3" xfId="6673"/>
    <cellStyle name="Normal 17 31 3 2" xfId="6674"/>
    <cellStyle name="Normal 17 31 4" xfId="6675"/>
    <cellStyle name="Normal 17 31 4 2" xfId="6676"/>
    <cellStyle name="Normal 17 31 5" xfId="6677"/>
    <cellStyle name="Normal 17 31 5 2" xfId="6678"/>
    <cellStyle name="Normal 17 31 6" xfId="6679"/>
    <cellStyle name="Normal 17 31 6 2" xfId="6680"/>
    <cellStyle name="Normal 17 31 7" xfId="6681"/>
    <cellStyle name="Normal 17 31 7 2" xfId="6682"/>
    <cellStyle name="Normal 17 31 8" xfId="6683"/>
    <cellStyle name="Normal 17 31 8 2" xfId="6684"/>
    <cellStyle name="Normal 17 31 9" xfId="6685"/>
    <cellStyle name="Normal 17 31 9 2" xfId="6686"/>
    <cellStyle name="Normal 17 32" xfId="6687"/>
    <cellStyle name="Normal 17 32 2" xfId="6688"/>
    <cellStyle name="Normal 17 32 2 2" xfId="6689"/>
    <cellStyle name="Normal 17 32 3" xfId="6690"/>
    <cellStyle name="Normal 17 32 3 2" xfId="6691"/>
    <cellStyle name="Normal 17 32 4" xfId="6692"/>
    <cellStyle name="Normal 17 32 4 2" xfId="6693"/>
    <cellStyle name="Normal 17 32 5" xfId="6694"/>
    <cellStyle name="Normal 17 33" xfId="6695"/>
    <cellStyle name="Normal 17 33 2" xfId="6696"/>
    <cellStyle name="Normal 17 33 2 2" xfId="6697"/>
    <cellStyle name="Normal 17 33 3" xfId="6698"/>
    <cellStyle name="Normal 17 33 3 2" xfId="6699"/>
    <cellStyle name="Normal 17 33 4" xfId="6700"/>
    <cellStyle name="Normal 17 33 4 2" xfId="6701"/>
    <cellStyle name="Normal 17 33 5" xfId="6702"/>
    <cellStyle name="Normal 17 34" xfId="6703"/>
    <cellStyle name="Normal 17 34 2" xfId="6704"/>
    <cellStyle name="Normal 17 34 2 2" xfId="6705"/>
    <cellStyle name="Normal 17 34 3" xfId="6706"/>
    <cellStyle name="Normal 17 34 3 2" xfId="6707"/>
    <cellStyle name="Normal 17 34 4" xfId="6708"/>
    <cellStyle name="Normal 17 34 4 2" xfId="6709"/>
    <cellStyle name="Normal 17 34 5" xfId="6710"/>
    <cellStyle name="Normal 17 35" xfId="6711"/>
    <cellStyle name="Normal 17 35 2" xfId="6712"/>
    <cellStyle name="Normal 17 35 2 2" xfId="6713"/>
    <cellStyle name="Normal 17 35 3" xfId="6714"/>
    <cellStyle name="Normal 17 35 3 2" xfId="6715"/>
    <cellStyle name="Normal 17 35 4" xfId="6716"/>
    <cellStyle name="Normal 17 35 4 2" xfId="6717"/>
    <cellStyle name="Normal 17 35 5" xfId="6718"/>
    <cellStyle name="Normal 17 36" xfId="6719"/>
    <cellStyle name="Normal 17 36 2" xfId="6720"/>
    <cellStyle name="Normal 17 36 2 2" xfId="6721"/>
    <cellStyle name="Normal 17 36 3" xfId="6722"/>
    <cellStyle name="Normal 17 36 3 2" xfId="6723"/>
    <cellStyle name="Normal 17 36 4" xfId="6724"/>
    <cellStyle name="Normal 17 36 4 2" xfId="6725"/>
    <cellStyle name="Normal 17 36 5" xfId="6726"/>
    <cellStyle name="Normal 17 37" xfId="6727"/>
    <cellStyle name="Normal 17 37 2" xfId="6728"/>
    <cellStyle name="Normal 17 37 2 2" xfId="6729"/>
    <cellStyle name="Normal 17 37 3" xfId="6730"/>
    <cellStyle name="Normal 17 37 3 2" xfId="6731"/>
    <cellStyle name="Normal 17 37 4" xfId="6732"/>
    <cellStyle name="Normal 17 37 4 2" xfId="6733"/>
    <cellStyle name="Normal 17 37 5" xfId="6734"/>
    <cellStyle name="Normal 17 38" xfId="6735"/>
    <cellStyle name="Normal 17 38 2" xfId="6736"/>
    <cellStyle name="Normal 17 38 2 2" xfId="6737"/>
    <cellStyle name="Normal 17 38 3" xfId="6738"/>
    <cellStyle name="Normal 17 38 3 2" xfId="6739"/>
    <cellStyle name="Normal 17 38 4" xfId="6740"/>
    <cellStyle name="Normal 17 38 4 2" xfId="6741"/>
    <cellStyle name="Normal 17 38 5" xfId="6742"/>
    <cellStyle name="Normal 17 39" xfId="6743"/>
    <cellStyle name="Normal 17 39 2" xfId="6744"/>
    <cellStyle name="Normal 17 39 2 2" xfId="6745"/>
    <cellStyle name="Normal 17 39 3" xfId="6746"/>
    <cellStyle name="Normal 17 39 3 2" xfId="6747"/>
    <cellStyle name="Normal 17 39 4" xfId="6748"/>
    <cellStyle name="Normal 17 39 4 2" xfId="6749"/>
    <cellStyle name="Normal 17 39 5" xfId="6750"/>
    <cellStyle name="Normal 17 4" xfId="6751"/>
    <cellStyle name="Normal 17 4 10" xfId="6752"/>
    <cellStyle name="Normal 17 4 10 2" xfId="6753"/>
    <cellStyle name="Normal 17 4 11" xfId="6754"/>
    <cellStyle name="Normal 17 4 2" xfId="6755"/>
    <cellStyle name="Normal 17 4 2 2" xfId="6756"/>
    <cellStyle name="Normal 17 4 3" xfId="6757"/>
    <cellStyle name="Normal 17 4 3 2" xfId="6758"/>
    <cellStyle name="Normal 17 4 4" xfId="6759"/>
    <cellStyle name="Normal 17 4 4 2" xfId="6760"/>
    <cellStyle name="Normal 17 4 5" xfId="6761"/>
    <cellStyle name="Normal 17 4 5 2" xfId="6762"/>
    <cellStyle name="Normal 17 4 6" xfId="6763"/>
    <cellStyle name="Normal 17 4 6 2" xfId="6764"/>
    <cellStyle name="Normal 17 4 7" xfId="6765"/>
    <cellStyle name="Normal 17 4 7 2" xfId="6766"/>
    <cellStyle name="Normal 17 4 8" xfId="6767"/>
    <cellStyle name="Normal 17 4 8 2" xfId="6768"/>
    <cellStyle name="Normal 17 4 9" xfId="6769"/>
    <cellStyle name="Normal 17 4 9 2" xfId="6770"/>
    <cellStyle name="Normal 17 40" xfId="6771"/>
    <cellStyle name="Normal 17 40 2" xfId="6772"/>
    <cellStyle name="Normal 17 40 2 2" xfId="6773"/>
    <cellStyle name="Normal 17 40 3" xfId="6774"/>
    <cellStyle name="Normal 17 40 3 2" xfId="6775"/>
    <cellStyle name="Normal 17 40 4" xfId="6776"/>
    <cellStyle name="Normal 17 40 4 2" xfId="6777"/>
    <cellStyle name="Normal 17 40 5" xfId="6778"/>
    <cellStyle name="Normal 17 41" xfId="6779"/>
    <cellStyle name="Normal 17 41 2" xfId="6780"/>
    <cellStyle name="Normal 17 41 2 2" xfId="6781"/>
    <cellStyle name="Normal 17 41 3" xfId="6782"/>
    <cellStyle name="Normal 17 41 3 2" xfId="6783"/>
    <cellStyle name="Normal 17 41 4" xfId="6784"/>
    <cellStyle name="Normal 17 41 4 2" xfId="6785"/>
    <cellStyle name="Normal 17 41 5" xfId="6786"/>
    <cellStyle name="Normal 17 42" xfId="6787"/>
    <cellStyle name="Normal 17 42 2" xfId="6788"/>
    <cellStyle name="Normal 17 42 2 2" xfId="6789"/>
    <cellStyle name="Normal 17 42 3" xfId="6790"/>
    <cellStyle name="Normal 17 42 3 2" xfId="6791"/>
    <cellStyle name="Normal 17 42 4" xfId="6792"/>
    <cellStyle name="Normal 17 42 4 2" xfId="6793"/>
    <cellStyle name="Normal 17 42 5" xfId="6794"/>
    <cellStyle name="Normal 17 43" xfId="6795"/>
    <cellStyle name="Normal 17 43 2" xfId="6796"/>
    <cellStyle name="Normal 17 43 2 2" xfId="6797"/>
    <cellStyle name="Normal 17 43 3" xfId="6798"/>
    <cellStyle name="Normal 17 43 3 2" xfId="6799"/>
    <cellStyle name="Normal 17 43 4" xfId="6800"/>
    <cellStyle name="Normal 17 43 4 2" xfId="6801"/>
    <cellStyle name="Normal 17 43 5" xfId="6802"/>
    <cellStyle name="Normal 17 44" xfId="6803"/>
    <cellStyle name="Normal 17 44 2" xfId="6804"/>
    <cellStyle name="Normal 17 44 2 2" xfId="6805"/>
    <cellStyle name="Normal 17 44 3" xfId="6806"/>
    <cellStyle name="Normal 17 44 3 2" xfId="6807"/>
    <cellStyle name="Normal 17 44 4" xfId="6808"/>
    <cellStyle name="Normal 17 44 4 2" xfId="6809"/>
    <cellStyle name="Normal 17 44 5" xfId="6810"/>
    <cellStyle name="Normal 17 45" xfId="6811"/>
    <cellStyle name="Normal 17 45 2" xfId="6812"/>
    <cellStyle name="Normal 17 45 2 2" xfId="6813"/>
    <cellStyle name="Normal 17 45 3" xfId="6814"/>
    <cellStyle name="Normal 17 45 3 2" xfId="6815"/>
    <cellStyle name="Normal 17 45 4" xfId="6816"/>
    <cellStyle name="Normal 17 45 4 2" xfId="6817"/>
    <cellStyle name="Normal 17 45 5" xfId="6818"/>
    <cellStyle name="Normal 17 46" xfId="6819"/>
    <cellStyle name="Normal 17 46 2" xfId="6820"/>
    <cellStyle name="Normal 17 46 2 2" xfId="6821"/>
    <cellStyle name="Normal 17 46 3" xfId="6822"/>
    <cellStyle name="Normal 17 46 3 2" xfId="6823"/>
    <cellStyle name="Normal 17 46 4" xfId="6824"/>
    <cellStyle name="Normal 17 46 4 2" xfId="6825"/>
    <cellStyle name="Normal 17 46 5" xfId="6826"/>
    <cellStyle name="Normal 17 47" xfId="6827"/>
    <cellStyle name="Normal 17 47 2" xfId="6828"/>
    <cellStyle name="Normal 17 47 2 2" xfId="6829"/>
    <cellStyle name="Normal 17 47 3" xfId="6830"/>
    <cellStyle name="Normal 17 47 3 2" xfId="6831"/>
    <cellStyle name="Normal 17 47 4" xfId="6832"/>
    <cellStyle name="Normal 17 47 4 2" xfId="6833"/>
    <cellStyle name="Normal 17 47 5" xfId="6834"/>
    <cellStyle name="Normal 17 48" xfId="6835"/>
    <cellStyle name="Normal 17 48 2" xfId="6836"/>
    <cellStyle name="Normal 17 48 2 2" xfId="6837"/>
    <cellStyle name="Normal 17 48 3" xfId="6838"/>
    <cellStyle name="Normal 17 48 3 2" xfId="6839"/>
    <cellStyle name="Normal 17 48 4" xfId="6840"/>
    <cellStyle name="Normal 17 48 4 2" xfId="6841"/>
    <cellStyle name="Normal 17 48 5" xfId="6842"/>
    <cellStyle name="Normal 17 49" xfId="6843"/>
    <cellStyle name="Normal 17 49 2" xfId="6844"/>
    <cellStyle name="Normal 17 49 2 2" xfId="6845"/>
    <cellStyle name="Normal 17 49 3" xfId="6846"/>
    <cellStyle name="Normal 17 49 3 2" xfId="6847"/>
    <cellStyle name="Normal 17 49 4" xfId="6848"/>
    <cellStyle name="Normal 17 49 4 2" xfId="6849"/>
    <cellStyle name="Normal 17 49 5" xfId="6850"/>
    <cellStyle name="Normal 17 5" xfId="6851"/>
    <cellStyle name="Normal 17 5 10" xfId="6852"/>
    <cellStyle name="Normal 17 5 10 2" xfId="6853"/>
    <cellStyle name="Normal 17 5 11" xfId="6854"/>
    <cellStyle name="Normal 17 5 2" xfId="6855"/>
    <cellStyle name="Normal 17 5 2 2" xfId="6856"/>
    <cellStyle name="Normal 17 5 3" xfId="6857"/>
    <cellStyle name="Normal 17 5 3 2" xfId="6858"/>
    <cellStyle name="Normal 17 5 4" xfId="6859"/>
    <cellStyle name="Normal 17 5 4 2" xfId="6860"/>
    <cellStyle name="Normal 17 5 5" xfId="6861"/>
    <cellStyle name="Normal 17 5 5 2" xfId="6862"/>
    <cellStyle name="Normal 17 5 6" xfId="6863"/>
    <cellStyle name="Normal 17 5 6 2" xfId="6864"/>
    <cellStyle name="Normal 17 5 7" xfId="6865"/>
    <cellStyle name="Normal 17 5 7 2" xfId="6866"/>
    <cellStyle name="Normal 17 5 8" xfId="6867"/>
    <cellStyle name="Normal 17 5 8 2" xfId="6868"/>
    <cellStyle name="Normal 17 5 9" xfId="6869"/>
    <cellStyle name="Normal 17 5 9 2" xfId="6870"/>
    <cellStyle name="Normal 17 50" xfId="6871"/>
    <cellStyle name="Normal 17 50 2" xfId="6872"/>
    <cellStyle name="Normal 17 50 2 2" xfId="6873"/>
    <cellStyle name="Normal 17 50 3" xfId="6874"/>
    <cellStyle name="Normal 17 50 3 2" xfId="6875"/>
    <cellStyle name="Normal 17 50 4" xfId="6876"/>
    <cellStyle name="Normal 17 50 4 2" xfId="6877"/>
    <cellStyle name="Normal 17 50 5" xfId="6878"/>
    <cellStyle name="Normal 17 51" xfId="6879"/>
    <cellStyle name="Normal 17 51 2" xfId="6880"/>
    <cellStyle name="Normal 17 52" xfId="6881"/>
    <cellStyle name="Normal 17 52 2" xfId="6882"/>
    <cellStyle name="Normal 17 53" xfId="6883"/>
    <cellStyle name="Normal 17 53 2" xfId="6884"/>
    <cellStyle name="Normal 17 54" xfId="6885"/>
    <cellStyle name="Normal 17 54 2" xfId="6886"/>
    <cellStyle name="Normal 17 55" xfId="6887"/>
    <cellStyle name="Normal 17 55 2" xfId="6888"/>
    <cellStyle name="Normal 17 56" xfId="6889"/>
    <cellStyle name="Normal 17 56 2" xfId="6890"/>
    <cellStyle name="Normal 17 57" xfId="6891"/>
    <cellStyle name="Normal 17 57 2" xfId="6892"/>
    <cellStyle name="Normal 17 58" xfId="6893"/>
    <cellStyle name="Normal 17 58 2" xfId="6894"/>
    <cellStyle name="Normal 17 59" xfId="6895"/>
    <cellStyle name="Normal 17 59 2" xfId="6896"/>
    <cellStyle name="Normal 17 6" xfId="6897"/>
    <cellStyle name="Normal 17 6 10" xfId="6898"/>
    <cellStyle name="Normal 17 6 10 2" xfId="6899"/>
    <cellStyle name="Normal 17 6 11" xfId="6900"/>
    <cellStyle name="Normal 17 6 2" xfId="6901"/>
    <cellStyle name="Normal 17 6 2 2" xfId="6902"/>
    <cellStyle name="Normal 17 6 3" xfId="6903"/>
    <cellStyle name="Normal 17 6 3 2" xfId="6904"/>
    <cellStyle name="Normal 17 6 4" xfId="6905"/>
    <cellStyle name="Normal 17 6 4 2" xfId="6906"/>
    <cellStyle name="Normal 17 6 5" xfId="6907"/>
    <cellStyle name="Normal 17 6 5 2" xfId="6908"/>
    <cellStyle name="Normal 17 6 6" xfId="6909"/>
    <cellStyle name="Normal 17 6 6 2" xfId="6910"/>
    <cellStyle name="Normal 17 6 7" xfId="6911"/>
    <cellStyle name="Normal 17 6 7 2" xfId="6912"/>
    <cellStyle name="Normal 17 6 8" xfId="6913"/>
    <cellStyle name="Normal 17 6 8 2" xfId="6914"/>
    <cellStyle name="Normal 17 6 9" xfId="6915"/>
    <cellStyle name="Normal 17 6 9 2" xfId="6916"/>
    <cellStyle name="Normal 17 60" xfId="6917"/>
    <cellStyle name="Normal 17 60 2" xfId="6918"/>
    <cellStyle name="Normal 17 61" xfId="6919"/>
    <cellStyle name="Normal 17 61 2" xfId="6920"/>
    <cellStyle name="Normal 17 62" xfId="6921"/>
    <cellStyle name="Normal 17 62 2" xfId="6922"/>
    <cellStyle name="Normal 17 63" xfId="6923"/>
    <cellStyle name="Normal 17 63 2" xfId="6924"/>
    <cellStyle name="Normal 17 64" xfId="6925"/>
    <cellStyle name="Normal 17 64 2" xfId="6926"/>
    <cellStyle name="Normal 17 65" xfId="6927"/>
    <cellStyle name="Normal 17 65 2" xfId="6928"/>
    <cellStyle name="Normal 17 66" xfId="6929"/>
    <cellStyle name="Normal 17 66 2" xfId="6930"/>
    <cellStyle name="Normal 17 67" xfId="6931"/>
    <cellStyle name="Normal 17 67 2" xfId="6932"/>
    <cellStyle name="Normal 17 68" xfId="6933"/>
    <cellStyle name="Normal 17 68 2" xfId="6934"/>
    <cellStyle name="Normal 17 69" xfId="6935"/>
    <cellStyle name="Normal 17 69 2" xfId="6936"/>
    <cellStyle name="Normal 17 7" xfId="6937"/>
    <cellStyle name="Normal 17 7 10" xfId="6938"/>
    <cellStyle name="Normal 17 7 10 2" xfId="6939"/>
    <cellStyle name="Normal 17 7 11" xfId="6940"/>
    <cellStyle name="Normal 17 7 2" xfId="6941"/>
    <cellStyle name="Normal 17 7 2 2" xfId="6942"/>
    <cellStyle name="Normal 17 7 3" xfId="6943"/>
    <cellStyle name="Normal 17 7 3 2" xfId="6944"/>
    <cellStyle name="Normal 17 7 4" xfId="6945"/>
    <cellStyle name="Normal 17 7 4 2" xfId="6946"/>
    <cellStyle name="Normal 17 7 5" xfId="6947"/>
    <cellStyle name="Normal 17 7 5 2" xfId="6948"/>
    <cellStyle name="Normal 17 7 6" xfId="6949"/>
    <cellStyle name="Normal 17 7 6 2" xfId="6950"/>
    <cellStyle name="Normal 17 7 7" xfId="6951"/>
    <cellStyle name="Normal 17 7 7 2" xfId="6952"/>
    <cellStyle name="Normal 17 7 8" xfId="6953"/>
    <cellStyle name="Normal 17 7 8 2" xfId="6954"/>
    <cellStyle name="Normal 17 7 9" xfId="6955"/>
    <cellStyle name="Normal 17 7 9 2" xfId="6956"/>
    <cellStyle name="Normal 17 70" xfId="6957"/>
    <cellStyle name="Normal 17 70 2" xfId="6958"/>
    <cellStyle name="Normal 17 71" xfId="6959"/>
    <cellStyle name="Normal 17 71 2" xfId="6960"/>
    <cellStyle name="Normal 17 72" xfId="6961"/>
    <cellStyle name="Normal 17 72 2" xfId="6962"/>
    <cellStyle name="Normal 17 73" xfId="6963"/>
    <cellStyle name="Normal 17 73 2" xfId="6964"/>
    <cellStyle name="Normal 17 74" xfId="6965"/>
    <cellStyle name="Normal 17 74 2" xfId="6966"/>
    <cellStyle name="Normal 17 75" xfId="6967"/>
    <cellStyle name="Normal 17 76" xfId="6968"/>
    <cellStyle name="Normal 17 77" xfId="6969"/>
    <cellStyle name="Normal 17 78" xfId="6970"/>
    <cellStyle name="Normal 17 8" xfId="6971"/>
    <cellStyle name="Normal 17 8 10" xfId="6972"/>
    <cellStyle name="Normal 17 8 10 2" xfId="6973"/>
    <cellStyle name="Normal 17 8 11" xfId="6974"/>
    <cellStyle name="Normal 17 8 2" xfId="6975"/>
    <cellStyle name="Normal 17 8 2 2" xfId="6976"/>
    <cellStyle name="Normal 17 8 3" xfId="6977"/>
    <cellStyle name="Normal 17 8 3 2" xfId="6978"/>
    <cellStyle name="Normal 17 8 4" xfId="6979"/>
    <cellStyle name="Normal 17 8 4 2" xfId="6980"/>
    <cellStyle name="Normal 17 8 5" xfId="6981"/>
    <cellStyle name="Normal 17 8 5 2" xfId="6982"/>
    <cellStyle name="Normal 17 8 6" xfId="6983"/>
    <cellStyle name="Normal 17 8 6 2" xfId="6984"/>
    <cellStyle name="Normal 17 8 7" xfId="6985"/>
    <cellStyle name="Normal 17 8 7 2" xfId="6986"/>
    <cellStyle name="Normal 17 8 8" xfId="6987"/>
    <cellStyle name="Normal 17 8 8 2" xfId="6988"/>
    <cellStyle name="Normal 17 8 9" xfId="6989"/>
    <cellStyle name="Normal 17 8 9 2" xfId="6990"/>
    <cellStyle name="Normal 17 9" xfId="6991"/>
    <cellStyle name="Normal 17 9 10" xfId="6992"/>
    <cellStyle name="Normal 17 9 10 2" xfId="6993"/>
    <cellStyle name="Normal 17 9 11" xfId="6994"/>
    <cellStyle name="Normal 17 9 2" xfId="6995"/>
    <cellStyle name="Normal 17 9 2 2" xfId="6996"/>
    <cellStyle name="Normal 17 9 3" xfId="6997"/>
    <cellStyle name="Normal 17 9 3 2" xfId="6998"/>
    <cellStyle name="Normal 17 9 4" xfId="6999"/>
    <cellStyle name="Normal 17 9 4 2" xfId="7000"/>
    <cellStyle name="Normal 17 9 5" xfId="7001"/>
    <cellStyle name="Normal 17 9 5 2" xfId="7002"/>
    <cellStyle name="Normal 17 9 6" xfId="7003"/>
    <cellStyle name="Normal 17 9 6 2" xfId="7004"/>
    <cellStyle name="Normal 17 9 7" xfId="7005"/>
    <cellStyle name="Normal 17 9 7 2" xfId="7006"/>
    <cellStyle name="Normal 17 9 8" xfId="7007"/>
    <cellStyle name="Normal 17 9 8 2" xfId="7008"/>
    <cellStyle name="Normal 17 9 9" xfId="7009"/>
    <cellStyle name="Normal 17 9 9 2" xfId="7010"/>
    <cellStyle name="Normal 18" xfId="7011"/>
    <cellStyle name="Normal 18 10" xfId="7012"/>
    <cellStyle name="Normal 18 10 10" xfId="7013"/>
    <cellStyle name="Normal 18 10 10 2" xfId="7014"/>
    <cellStyle name="Normal 18 10 11" xfId="7015"/>
    <cellStyle name="Normal 18 10 2" xfId="7016"/>
    <cellStyle name="Normal 18 10 2 2" xfId="7017"/>
    <cellStyle name="Normal 18 10 3" xfId="7018"/>
    <cellStyle name="Normal 18 10 3 2" xfId="7019"/>
    <cellStyle name="Normal 18 10 4" xfId="7020"/>
    <cellStyle name="Normal 18 10 4 2" xfId="7021"/>
    <cellStyle name="Normal 18 10 5" xfId="7022"/>
    <cellStyle name="Normal 18 10 5 2" xfId="7023"/>
    <cellStyle name="Normal 18 10 6" xfId="7024"/>
    <cellStyle name="Normal 18 10 6 2" xfId="7025"/>
    <cellStyle name="Normal 18 10 7" xfId="7026"/>
    <cellStyle name="Normal 18 10 7 2" xfId="7027"/>
    <cellStyle name="Normal 18 10 8" xfId="7028"/>
    <cellStyle name="Normal 18 10 8 2" xfId="7029"/>
    <cellStyle name="Normal 18 10 9" xfId="7030"/>
    <cellStyle name="Normal 18 10 9 2" xfId="7031"/>
    <cellStyle name="Normal 18 11" xfId="7032"/>
    <cellStyle name="Normal 18 11 10" xfId="7033"/>
    <cellStyle name="Normal 18 11 10 2" xfId="7034"/>
    <cellStyle name="Normal 18 11 11" xfId="7035"/>
    <cellStyle name="Normal 18 11 2" xfId="7036"/>
    <cellStyle name="Normal 18 11 2 2" xfId="7037"/>
    <cellStyle name="Normal 18 11 3" xfId="7038"/>
    <cellStyle name="Normal 18 11 3 2" xfId="7039"/>
    <cellStyle name="Normal 18 11 4" xfId="7040"/>
    <cellStyle name="Normal 18 11 4 2" xfId="7041"/>
    <cellStyle name="Normal 18 11 5" xfId="7042"/>
    <cellStyle name="Normal 18 11 5 2" xfId="7043"/>
    <cellStyle name="Normal 18 11 6" xfId="7044"/>
    <cellStyle name="Normal 18 11 6 2" xfId="7045"/>
    <cellStyle name="Normal 18 11 7" xfId="7046"/>
    <cellStyle name="Normal 18 11 7 2" xfId="7047"/>
    <cellStyle name="Normal 18 11 8" xfId="7048"/>
    <cellStyle name="Normal 18 11 8 2" xfId="7049"/>
    <cellStyle name="Normal 18 11 9" xfId="7050"/>
    <cellStyle name="Normal 18 11 9 2" xfId="7051"/>
    <cellStyle name="Normal 18 12" xfId="7052"/>
    <cellStyle name="Normal 18 12 10" xfId="7053"/>
    <cellStyle name="Normal 18 12 10 2" xfId="7054"/>
    <cellStyle name="Normal 18 12 11" xfId="7055"/>
    <cellStyle name="Normal 18 12 2" xfId="7056"/>
    <cellStyle name="Normal 18 12 2 2" xfId="7057"/>
    <cellStyle name="Normal 18 12 3" xfId="7058"/>
    <cellStyle name="Normal 18 12 3 2" xfId="7059"/>
    <cellStyle name="Normal 18 12 4" xfId="7060"/>
    <cellStyle name="Normal 18 12 4 2" xfId="7061"/>
    <cellStyle name="Normal 18 12 5" xfId="7062"/>
    <cellStyle name="Normal 18 12 5 2" xfId="7063"/>
    <cellStyle name="Normal 18 12 6" xfId="7064"/>
    <cellStyle name="Normal 18 12 6 2" xfId="7065"/>
    <cellStyle name="Normal 18 12 7" xfId="7066"/>
    <cellStyle name="Normal 18 12 7 2" xfId="7067"/>
    <cellStyle name="Normal 18 12 8" xfId="7068"/>
    <cellStyle name="Normal 18 12 8 2" xfId="7069"/>
    <cellStyle name="Normal 18 12 9" xfId="7070"/>
    <cellStyle name="Normal 18 12 9 2" xfId="7071"/>
    <cellStyle name="Normal 18 13" xfId="7072"/>
    <cellStyle name="Normal 18 13 10" xfId="7073"/>
    <cellStyle name="Normal 18 13 10 2" xfId="7074"/>
    <cellStyle name="Normal 18 13 11" xfId="7075"/>
    <cellStyle name="Normal 18 13 2" xfId="7076"/>
    <cellStyle name="Normal 18 13 2 2" xfId="7077"/>
    <cellStyle name="Normal 18 13 3" xfId="7078"/>
    <cellStyle name="Normal 18 13 3 2" xfId="7079"/>
    <cellStyle name="Normal 18 13 4" xfId="7080"/>
    <cellStyle name="Normal 18 13 4 2" xfId="7081"/>
    <cellStyle name="Normal 18 13 5" xfId="7082"/>
    <cellStyle name="Normal 18 13 5 2" xfId="7083"/>
    <cellStyle name="Normal 18 13 6" xfId="7084"/>
    <cellStyle name="Normal 18 13 6 2" xfId="7085"/>
    <cellStyle name="Normal 18 13 7" xfId="7086"/>
    <cellStyle name="Normal 18 13 7 2" xfId="7087"/>
    <cellStyle name="Normal 18 13 8" xfId="7088"/>
    <cellStyle name="Normal 18 13 8 2" xfId="7089"/>
    <cellStyle name="Normal 18 13 9" xfId="7090"/>
    <cellStyle name="Normal 18 13 9 2" xfId="7091"/>
    <cellStyle name="Normal 18 14" xfId="7092"/>
    <cellStyle name="Normal 18 14 10" xfId="7093"/>
    <cellStyle name="Normal 18 14 10 2" xfId="7094"/>
    <cellStyle name="Normal 18 14 11" xfId="7095"/>
    <cellStyle name="Normal 18 14 2" xfId="7096"/>
    <cellStyle name="Normal 18 14 2 2" xfId="7097"/>
    <cellStyle name="Normal 18 14 3" xfId="7098"/>
    <cellStyle name="Normal 18 14 3 2" xfId="7099"/>
    <cellStyle name="Normal 18 14 4" xfId="7100"/>
    <cellStyle name="Normal 18 14 4 2" xfId="7101"/>
    <cellStyle name="Normal 18 14 5" xfId="7102"/>
    <cellStyle name="Normal 18 14 5 2" xfId="7103"/>
    <cellStyle name="Normal 18 14 6" xfId="7104"/>
    <cellStyle name="Normal 18 14 6 2" xfId="7105"/>
    <cellStyle name="Normal 18 14 7" xfId="7106"/>
    <cellStyle name="Normal 18 14 7 2" xfId="7107"/>
    <cellStyle name="Normal 18 14 8" xfId="7108"/>
    <cellStyle name="Normal 18 14 8 2" xfId="7109"/>
    <cellStyle name="Normal 18 14 9" xfId="7110"/>
    <cellStyle name="Normal 18 14 9 2" xfId="7111"/>
    <cellStyle name="Normal 18 15" xfId="7112"/>
    <cellStyle name="Normal 18 15 10" xfId="7113"/>
    <cellStyle name="Normal 18 15 10 2" xfId="7114"/>
    <cellStyle name="Normal 18 15 11" xfId="7115"/>
    <cellStyle name="Normal 18 15 2" xfId="7116"/>
    <cellStyle name="Normal 18 15 2 2" xfId="7117"/>
    <cellStyle name="Normal 18 15 3" xfId="7118"/>
    <cellStyle name="Normal 18 15 3 2" xfId="7119"/>
    <cellStyle name="Normal 18 15 4" xfId="7120"/>
    <cellStyle name="Normal 18 15 4 2" xfId="7121"/>
    <cellStyle name="Normal 18 15 5" xfId="7122"/>
    <cellStyle name="Normal 18 15 5 2" xfId="7123"/>
    <cellStyle name="Normal 18 15 6" xfId="7124"/>
    <cellStyle name="Normal 18 15 6 2" xfId="7125"/>
    <cellStyle name="Normal 18 15 7" xfId="7126"/>
    <cellStyle name="Normal 18 15 7 2" xfId="7127"/>
    <cellStyle name="Normal 18 15 8" xfId="7128"/>
    <cellStyle name="Normal 18 15 8 2" xfId="7129"/>
    <cellStyle name="Normal 18 15 9" xfId="7130"/>
    <cellStyle name="Normal 18 15 9 2" xfId="7131"/>
    <cellStyle name="Normal 18 16" xfId="7132"/>
    <cellStyle name="Normal 18 16 10" xfId="7133"/>
    <cellStyle name="Normal 18 16 10 2" xfId="7134"/>
    <cellStyle name="Normal 18 16 11" xfId="7135"/>
    <cellStyle name="Normal 18 16 2" xfId="7136"/>
    <cellStyle name="Normal 18 16 2 2" xfId="7137"/>
    <cellStyle name="Normal 18 16 3" xfId="7138"/>
    <cellStyle name="Normal 18 16 3 2" xfId="7139"/>
    <cellStyle name="Normal 18 16 4" xfId="7140"/>
    <cellStyle name="Normal 18 16 4 2" xfId="7141"/>
    <cellStyle name="Normal 18 16 5" xfId="7142"/>
    <cellStyle name="Normal 18 16 5 2" xfId="7143"/>
    <cellStyle name="Normal 18 16 6" xfId="7144"/>
    <cellStyle name="Normal 18 16 6 2" xfId="7145"/>
    <cellStyle name="Normal 18 16 7" xfId="7146"/>
    <cellStyle name="Normal 18 16 7 2" xfId="7147"/>
    <cellStyle name="Normal 18 16 8" xfId="7148"/>
    <cellStyle name="Normal 18 16 8 2" xfId="7149"/>
    <cellStyle name="Normal 18 16 9" xfId="7150"/>
    <cellStyle name="Normal 18 16 9 2" xfId="7151"/>
    <cellStyle name="Normal 18 17" xfId="7152"/>
    <cellStyle name="Normal 18 17 10" xfId="7153"/>
    <cellStyle name="Normal 18 17 10 2" xfId="7154"/>
    <cellStyle name="Normal 18 17 11" xfId="7155"/>
    <cellStyle name="Normal 18 17 2" xfId="7156"/>
    <cellStyle name="Normal 18 17 2 2" xfId="7157"/>
    <cellStyle name="Normal 18 17 3" xfId="7158"/>
    <cellStyle name="Normal 18 17 3 2" xfId="7159"/>
    <cellStyle name="Normal 18 17 4" xfId="7160"/>
    <cellStyle name="Normal 18 17 4 2" xfId="7161"/>
    <cellStyle name="Normal 18 17 5" xfId="7162"/>
    <cellStyle name="Normal 18 17 5 2" xfId="7163"/>
    <cellStyle name="Normal 18 17 6" xfId="7164"/>
    <cellStyle name="Normal 18 17 6 2" xfId="7165"/>
    <cellStyle name="Normal 18 17 7" xfId="7166"/>
    <cellStyle name="Normal 18 17 7 2" xfId="7167"/>
    <cellStyle name="Normal 18 17 8" xfId="7168"/>
    <cellStyle name="Normal 18 17 8 2" xfId="7169"/>
    <cellStyle name="Normal 18 17 9" xfId="7170"/>
    <cellStyle name="Normal 18 17 9 2" xfId="7171"/>
    <cellStyle name="Normal 18 18" xfId="7172"/>
    <cellStyle name="Normal 18 18 10" xfId="7173"/>
    <cellStyle name="Normal 18 18 10 2" xfId="7174"/>
    <cellStyle name="Normal 18 18 11" xfId="7175"/>
    <cellStyle name="Normal 18 18 2" xfId="7176"/>
    <cellStyle name="Normal 18 18 2 2" xfId="7177"/>
    <cellStyle name="Normal 18 18 3" xfId="7178"/>
    <cellStyle name="Normal 18 18 3 2" xfId="7179"/>
    <cellStyle name="Normal 18 18 4" xfId="7180"/>
    <cellStyle name="Normal 18 18 4 2" xfId="7181"/>
    <cellStyle name="Normal 18 18 5" xfId="7182"/>
    <cellStyle name="Normal 18 18 5 2" xfId="7183"/>
    <cellStyle name="Normal 18 18 6" xfId="7184"/>
    <cellStyle name="Normal 18 18 6 2" xfId="7185"/>
    <cellStyle name="Normal 18 18 7" xfId="7186"/>
    <cellStyle name="Normal 18 18 7 2" xfId="7187"/>
    <cellStyle name="Normal 18 18 8" xfId="7188"/>
    <cellStyle name="Normal 18 18 8 2" xfId="7189"/>
    <cellStyle name="Normal 18 18 9" xfId="7190"/>
    <cellStyle name="Normal 18 18 9 2" xfId="7191"/>
    <cellStyle name="Normal 18 19" xfId="7192"/>
    <cellStyle name="Normal 18 19 10" xfId="7193"/>
    <cellStyle name="Normal 18 19 10 2" xfId="7194"/>
    <cellStyle name="Normal 18 19 11" xfId="7195"/>
    <cellStyle name="Normal 18 19 2" xfId="7196"/>
    <cellStyle name="Normal 18 19 2 2" xfId="7197"/>
    <cellStyle name="Normal 18 19 3" xfId="7198"/>
    <cellStyle name="Normal 18 19 3 2" xfId="7199"/>
    <cellStyle name="Normal 18 19 4" xfId="7200"/>
    <cellStyle name="Normal 18 19 4 2" xfId="7201"/>
    <cellStyle name="Normal 18 19 5" xfId="7202"/>
    <cellStyle name="Normal 18 19 5 2" xfId="7203"/>
    <cellStyle name="Normal 18 19 6" xfId="7204"/>
    <cellStyle name="Normal 18 19 6 2" xfId="7205"/>
    <cellStyle name="Normal 18 19 7" xfId="7206"/>
    <cellStyle name="Normal 18 19 7 2" xfId="7207"/>
    <cellStyle name="Normal 18 19 8" xfId="7208"/>
    <cellStyle name="Normal 18 19 8 2" xfId="7209"/>
    <cellStyle name="Normal 18 19 9" xfId="7210"/>
    <cellStyle name="Normal 18 19 9 2" xfId="7211"/>
    <cellStyle name="Normal 18 2" xfId="7212"/>
    <cellStyle name="Normal 18 2 10" xfId="7213"/>
    <cellStyle name="Normal 18 2 10 2" xfId="7214"/>
    <cellStyle name="Normal 18 2 10 2 2" xfId="7215"/>
    <cellStyle name="Normal 18 2 10 3" xfId="7216"/>
    <cellStyle name="Normal 18 2 10 4" xfId="7217"/>
    <cellStyle name="Normal 18 2 11" xfId="7218"/>
    <cellStyle name="Normal 18 2 11 2" xfId="7219"/>
    <cellStyle name="Normal 18 2 11 2 2" xfId="7220"/>
    <cellStyle name="Normal 18 2 11 3" xfId="7221"/>
    <cellStyle name="Normal 18 2 11 4" xfId="7222"/>
    <cellStyle name="Normal 18 2 12" xfId="7223"/>
    <cellStyle name="Normal 18 2 12 2" xfId="7224"/>
    <cellStyle name="Normal 18 2 13" xfId="7225"/>
    <cellStyle name="Normal 18 2 13 2" xfId="7226"/>
    <cellStyle name="Normal 18 2 14" xfId="7227"/>
    <cellStyle name="Normal 18 2 14 2" xfId="7228"/>
    <cellStyle name="Normal 18 2 15" xfId="7229"/>
    <cellStyle name="Normal 18 2 15 2" xfId="7230"/>
    <cellStyle name="Normal 18 2 16" xfId="7231"/>
    <cellStyle name="Normal 18 2 16 2" xfId="7232"/>
    <cellStyle name="Normal 18 2 17" xfId="7233"/>
    <cellStyle name="Normal 18 2 17 2" xfId="7234"/>
    <cellStyle name="Normal 18 2 18" xfId="7235"/>
    <cellStyle name="Normal 18 2 18 2" xfId="7236"/>
    <cellStyle name="Normal 18 2 19" xfId="7237"/>
    <cellStyle name="Normal 18 2 19 2" xfId="7238"/>
    <cellStyle name="Normal 18 2 2" xfId="7239"/>
    <cellStyle name="Normal 18 2 2 2" xfId="7240"/>
    <cellStyle name="Normal 18 2 2 2 2" xfId="7241"/>
    <cellStyle name="Normal 18 2 2 3" xfId="7242"/>
    <cellStyle name="Normal 18 2 2 4" xfId="7243"/>
    <cellStyle name="Normal 18 2 20" xfId="7244"/>
    <cellStyle name="Normal 18 2 20 2" xfId="7245"/>
    <cellStyle name="Normal 18 2 21" xfId="7246"/>
    <cellStyle name="Normal 18 2 21 2" xfId="7247"/>
    <cellStyle name="Normal 18 2 22" xfId="7248"/>
    <cellStyle name="Normal 18 2 22 2" xfId="7249"/>
    <cellStyle name="Normal 18 2 23" xfId="7250"/>
    <cellStyle name="Normal 18 2 23 2" xfId="7251"/>
    <cellStyle name="Normal 18 2 24" xfId="7252"/>
    <cellStyle name="Normal 18 2 24 2" xfId="7253"/>
    <cellStyle name="Normal 18 2 25" xfId="7254"/>
    <cellStyle name="Normal 18 2 25 2" xfId="7255"/>
    <cellStyle name="Normal 18 2 26" xfId="7256"/>
    <cellStyle name="Normal 18 2 26 2" xfId="7257"/>
    <cellStyle name="Normal 18 2 27" xfId="7258"/>
    <cellStyle name="Normal 18 2 27 2" xfId="7259"/>
    <cellStyle name="Normal 18 2 28" xfId="7260"/>
    <cellStyle name="Normal 18 2 28 2" xfId="7261"/>
    <cellStyle name="Normal 18 2 29" xfId="7262"/>
    <cellStyle name="Normal 18 2 29 2" xfId="7263"/>
    <cellStyle name="Normal 18 2 3" xfId="7264"/>
    <cellStyle name="Normal 18 2 3 2" xfId="7265"/>
    <cellStyle name="Normal 18 2 3 2 2" xfId="7266"/>
    <cellStyle name="Normal 18 2 3 3" xfId="7267"/>
    <cellStyle name="Normal 18 2 3 4" xfId="7268"/>
    <cellStyle name="Normal 18 2 30" xfId="7269"/>
    <cellStyle name="Normal 18 2 30 2" xfId="7270"/>
    <cellStyle name="Normal 18 2 31" xfId="7271"/>
    <cellStyle name="Normal 18 2 31 2" xfId="7272"/>
    <cellStyle name="Normal 18 2 32" xfId="7273"/>
    <cellStyle name="Normal 18 2 32 2" xfId="7274"/>
    <cellStyle name="Normal 18 2 33" xfId="7275"/>
    <cellStyle name="Normal 18 2 33 2" xfId="7276"/>
    <cellStyle name="Normal 18 2 34" xfId="7277"/>
    <cellStyle name="Normal 18 2 34 2" xfId="7278"/>
    <cellStyle name="Normal 18 2 35" xfId="7279"/>
    <cellStyle name="Normal 18 2 35 2" xfId="7280"/>
    <cellStyle name="Normal 18 2 36" xfId="7281"/>
    <cellStyle name="Normal 18 2 36 2" xfId="7282"/>
    <cellStyle name="Normal 18 2 37" xfId="7283"/>
    <cellStyle name="Normal 18 2 37 2" xfId="7284"/>
    <cellStyle name="Normal 18 2 38" xfId="7285"/>
    <cellStyle name="Normal 18 2 38 2" xfId="7286"/>
    <cellStyle name="Normal 18 2 39" xfId="7287"/>
    <cellStyle name="Normal 18 2 39 2" xfId="7288"/>
    <cellStyle name="Normal 18 2 4" xfId="7289"/>
    <cellStyle name="Normal 18 2 4 2" xfId="7290"/>
    <cellStyle name="Normal 18 2 4 2 2" xfId="7291"/>
    <cellStyle name="Normal 18 2 4 3" xfId="7292"/>
    <cellStyle name="Normal 18 2 4 4" xfId="7293"/>
    <cellStyle name="Normal 18 2 40" xfId="7294"/>
    <cellStyle name="Normal 18 2 40 2" xfId="7295"/>
    <cellStyle name="Normal 18 2 41" xfId="7296"/>
    <cellStyle name="Normal 18 2 41 2" xfId="7297"/>
    <cellStyle name="Normal 18 2 42" xfId="7298"/>
    <cellStyle name="Normal 18 2 42 2" xfId="7299"/>
    <cellStyle name="Normal 18 2 43" xfId="7300"/>
    <cellStyle name="Normal 18 2 43 2" xfId="7301"/>
    <cellStyle name="Normal 18 2 44" xfId="7302"/>
    <cellStyle name="Normal 18 2 44 2" xfId="7303"/>
    <cellStyle name="Normal 18 2 45" xfId="7304"/>
    <cellStyle name="Normal 18 2 45 2" xfId="7305"/>
    <cellStyle name="Normal 18 2 46" xfId="7306"/>
    <cellStyle name="Normal 18 2 46 2" xfId="7307"/>
    <cellStyle name="Normal 18 2 47" xfId="7308"/>
    <cellStyle name="Normal 18 2 47 2" xfId="7309"/>
    <cellStyle name="Normal 18 2 48" xfId="7310"/>
    <cellStyle name="Normal 18 2 48 2" xfId="7311"/>
    <cellStyle name="Normal 18 2 49" xfId="7312"/>
    <cellStyle name="Normal 18 2 49 2" xfId="7313"/>
    <cellStyle name="Normal 18 2 5" xfId="7314"/>
    <cellStyle name="Normal 18 2 5 2" xfId="7315"/>
    <cellStyle name="Normal 18 2 5 2 2" xfId="7316"/>
    <cellStyle name="Normal 18 2 5 3" xfId="7317"/>
    <cellStyle name="Normal 18 2 5 4" xfId="7318"/>
    <cellStyle name="Normal 18 2 50" xfId="7319"/>
    <cellStyle name="Normal 18 2 51" xfId="7320"/>
    <cellStyle name="Normal 18 2 52" xfId="7321"/>
    <cellStyle name="Normal 18 2 53" xfId="7322"/>
    <cellStyle name="Normal 18 2 54" xfId="7323"/>
    <cellStyle name="Normal 18 2 55" xfId="7324"/>
    <cellStyle name="Normal 18 2 56" xfId="7325"/>
    <cellStyle name="Normal 18 2 57" xfId="7326"/>
    <cellStyle name="Normal 18 2 58" xfId="7327"/>
    <cellStyle name="Normal 18 2 59" xfId="7328"/>
    <cellStyle name="Normal 18 2 6" xfId="7329"/>
    <cellStyle name="Normal 18 2 6 2" xfId="7330"/>
    <cellStyle name="Normal 18 2 6 2 2" xfId="7331"/>
    <cellStyle name="Normal 18 2 6 3" xfId="7332"/>
    <cellStyle name="Normal 18 2 6 4" xfId="7333"/>
    <cellStyle name="Normal 18 2 60" xfId="7334"/>
    <cellStyle name="Normal 18 2 61" xfId="7335"/>
    <cellStyle name="Normal 18 2 62" xfId="7336"/>
    <cellStyle name="Normal 18 2 63" xfId="7337"/>
    <cellStyle name="Normal 18 2 64" xfId="7338"/>
    <cellStyle name="Normal 18 2 65" xfId="7339"/>
    <cellStyle name="Normal 18 2 66" xfId="7340"/>
    <cellStyle name="Normal 18 2 67" xfId="7341"/>
    <cellStyle name="Normal 18 2 68" xfId="7342"/>
    <cellStyle name="Normal 18 2 69" xfId="7343"/>
    <cellStyle name="Normal 18 2 7" xfId="7344"/>
    <cellStyle name="Normal 18 2 7 2" xfId="7345"/>
    <cellStyle name="Normal 18 2 7 2 2" xfId="7346"/>
    <cellStyle name="Normal 18 2 7 3" xfId="7347"/>
    <cellStyle name="Normal 18 2 7 4" xfId="7348"/>
    <cellStyle name="Normal 18 2 70" xfId="7349"/>
    <cellStyle name="Normal 18 2 71" xfId="7350"/>
    <cellStyle name="Normal 18 2 72" xfId="7351"/>
    <cellStyle name="Normal 18 2 73" xfId="7352"/>
    <cellStyle name="Normal 18 2 74" xfId="7353"/>
    <cellStyle name="Normal 18 2 75" xfId="7354"/>
    <cellStyle name="Normal 18 2 76" xfId="7355"/>
    <cellStyle name="Normal 18 2 8" xfId="7356"/>
    <cellStyle name="Normal 18 2 8 2" xfId="7357"/>
    <cellStyle name="Normal 18 2 8 2 2" xfId="7358"/>
    <cellStyle name="Normal 18 2 8 3" xfId="7359"/>
    <cellStyle name="Normal 18 2 8 4" xfId="7360"/>
    <cellStyle name="Normal 18 2 9" xfId="7361"/>
    <cellStyle name="Normal 18 2 9 2" xfId="7362"/>
    <cellStyle name="Normal 18 2 9 2 2" xfId="7363"/>
    <cellStyle name="Normal 18 2 9 3" xfId="7364"/>
    <cellStyle name="Normal 18 2 9 4" xfId="7365"/>
    <cellStyle name="Normal 18 20" xfId="7366"/>
    <cellStyle name="Normal 18 20 10" xfId="7367"/>
    <cellStyle name="Normal 18 20 10 2" xfId="7368"/>
    <cellStyle name="Normal 18 20 11" xfId="7369"/>
    <cellStyle name="Normal 18 20 2" xfId="7370"/>
    <cellStyle name="Normal 18 20 2 2" xfId="7371"/>
    <cellStyle name="Normal 18 20 3" xfId="7372"/>
    <cellStyle name="Normal 18 20 3 2" xfId="7373"/>
    <cellStyle name="Normal 18 20 4" xfId="7374"/>
    <cellStyle name="Normal 18 20 4 2" xfId="7375"/>
    <cellStyle name="Normal 18 20 5" xfId="7376"/>
    <cellStyle name="Normal 18 20 5 2" xfId="7377"/>
    <cellStyle name="Normal 18 20 6" xfId="7378"/>
    <cellStyle name="Normal 18 20 6 2" xfId="7379"/>
    <cellStyle name="Normal 18 20 7" xfId="7380"/>
    <cellStyle name="Normal 18 20 7 2" xfId="7381"/>
    <cellStyle name="Normal 18 20 8" xfId="7382"/>
    <cellStyle name="Normal 18 20 8 2" xfId="7383"/>
    <cellStyle name="Normal 18 20 9" xfId="7384"/>
    <cellStyle name="Normal 18 20 9 2" xfId="7385"/>
    <cellStyle name="Normal 18 21" xfId="7386"/>
    <cellStyle name="Normal 18 21 10" xfId="7387"/>
    <cellStyle name="Normal 18 21 10 2" xfId="7388"/>
    <cellStyle name="Normal 18 21 11" xfId="7389"/>
    <cellStyle name="Normal 18 21 2" xfId="7390"/>
    <cellStyle name="Normal 18 21 2 2" xfId="7391"/>
    <cellStyle name="Normal 18 21 3" xfId="7392"/>
    <cellStyle name="Normal 18 21 3 2" xfId="7393"/>
    <cellStyle name="Normal 18 21 4" xfId="7394"/>
    <cellStyle name="Normal 18 21 4 2" xfId="7395"/>
    <cellStyle name="Normal 18 21 5" xfId="7396"/>
    <cellStyle name="Normal 18 21 5 2" xfId="7397"/>
    <cellStyle name="Normal 18 21 6" xfId="7398"/>
    <cellStyle name="Normal 18 21 6 2" xfId="7399"/>
    <cellStyle name="Normal 18 21 7" xfId="7400"/>
    <cellStyle name="Normal 18 21 7 2" xfId="7401"/>
    <cellStyle name="Normal 18 21 8" xfId="7402"/>
    <cellStyle name="Normal 18 21 8 2" xfId="7403"/>
    <cellStyle name="Normal 18 21 9" xfId="7404"/>
    <cellStyle name="Normal 18 21 9 2" xfId="7405"/>
    <cellStyle name="Normal 18 22" xfId="7406"/>
    <cellStyle name="Normal 18 22 10" xfId="7407"/>
    <cellStyle name="Normal 18 22 10 2" xfId="7408"/>
    <cellStyle name="Normal 18 22 11" xfId="7409"/>
    <cellStyle name="Normal 18 22 2" xfId="7410"/>
    <cellStyle name="Normal 18 22 2 2" xfId="7411"/>
    <cellStyle name="Normal 18 22 3" xfId="7412"/>
    <cellStyle name="Normal 18 22 3 2" xfId="7413"/>
    <cellStyle name="Normal 18 22 4" xfId="7414"/>
    <cellStyle name="Normal 18 22 4 2" xfId="7415"/>
    <cellStyle name="Normal 18 22 5" xfId="7416"/>
    <cellStyle name="Normal 18 22 5 2" xfId="7417"/>
    <cellStyle name="Normal 18 22 6" xfId="7418"/>
    <cellStyle name="Normal 18 22 6 2" xfId="7419"/>
    <cellStyle name="Normal 18 22 7" xfId="7420"/>
    <cellStyle name="Normal 18 22 7 2" xfId="7421"/>
    <cellStyle name="Normal 18 22 8" xfId="7422"/>
    <cellStyle name="Normal 18 22 8 2" xfId="7423"/>
    <cellStyle name="Normal 18 22 9" xfId="7424"/>
    <cellStyle name="Normal 18 22 9 2" xfId="7425"/>
    <cellStyle name="Normal 18 23" xfId="7426"/>
    <cellStyle name="Normal 18 23 10" xfId="7427"/>
    <cellStyle name="Normal 18 23 10 2" xfId="7428"/>
    <cellStyle name="Normal 18 23 11" xfId="7429"/>
    <cellStyle name="Normal 18 23 2" xfId="7430"/>
    <cellStyle name="Normal 18 23 2 2" xfId="7431"/>
    <cellStyle name="Normal 18 23 3" xfId="7432"/>
    <cellStyle name="Normal 18 23 3 2" xfId="7433"/>
    <cellStyle name="Normal 18 23 4" xfId="7434"/>
    <cellStyle name="Normal 18 23 4 2" xfId="7435"/>
    <cellStyle name="Normal 18 23 5" xfId="7436"/>
    <cellStyle name="Normal 18 23 5 2" xfId="7437"/>
    <cellStyle name="Normal 18 23 6" xfId="7438"/>
    <cellStyle name="Normal 18 23 6 2" xfId="7439"/>
    <cellStyle name="Normal 18 23 7" xfId="7440"/>
    <cellStyle name="Normal 18 23 7 2" xfId="7441"/>
    <cellStyle name="Normal 18 23 8" xfId="7442"/>
    <cellStyle name="Normal 18 23 8 2" xfId="7443"/>
    <cellStyle name="Normal 18 23 9" xfId="7444"/>
    <cellStyle name="Normal 18 23 9 2" xfId="7445"/>
    <cellStyle name="Normal 18 24" xfId="7446"/>
    <cellStyle name="Normal 18 24 10" xfId="7447"/>
    <cellStyle name="Normal 18 24 10 2" xfId="7448"/>
    <cellStyle name="Normal 18 24 11" xfId="7449"/>
    <cellStyle name="Normal 18 24 2" xfId="7450"/>
    <cellStyle name="Normal 18 24 2 2" xfId="7451"/>
    <cellStyle name="Normal 18 24 3" xfId="7452"/>
    <cellStyle name="Normal 18 24 3 2" xfId="7453"/>
    <cellStyle name="Normal 18 24 4" xfId="7454"/>
    <cellStyle name="Normal 18 24 4 2" xfId="7455"/>
    <cellStyle name="Normal 18 24 5" xfId="7456"/>
    <cellStyle name="Normal 18 24 5 2" xfId="7457"/>
    <cellStyle name="Normal 18 24 6" xfId="7458"/>
    <cellStyle name="Normal 18 24 6 2" xfId="7459"/>
    <cellStyle name="Normal 18 24 7" xfId="7460"/>
    <cellStyle name="Normal 18 24 7 2" xfId="7461"/>
    <cellStyle name="Normal 18 24 8" xfId="7462"/>
    <cellStyle name="Normal 18 24 8 2" xfId="7463"/>
    <cellStyle name="Normal 18 24 9" xfId="7464"/>
    <cellStyle name="Normal 18 24 9 2" xfId="7465"/>
    <cellStyle name="Normal 18 25" xfId="7466"/>
    <cellStyle name="Normal 18 25 10" xfId="7467"/>
    <cellStyle name="Normal 18 25 10 2" xfId="7468"/>
    <cellStyle name="Normal 18 25 11" xfId="7469"/>
    <cellStyle name="Normal 18 25 2" xfId="7470"/>
    <cellStyle name="Normal 18 25 2 2" xfId="7471"/>
    <cellStyle name="Normal 18 25 3" xfId="7472"/>
    <cellStyle name="Normal 18 25 3 2" xfId="7473"/>
    <cellStyle name="Normal 18 25 4" xfId="7474"/>
    <cellStyle name="Normal 18 25 4 2" xfId="7475"/>
    <cellStyle name="Normal 18 25 5" xfId="7476"/>
    <cellStyle name="Normal 18 25 5 2" xfId="7477"/>
    <cellStyle name="Normal 18 25 6" xfId="7478"/>
    <cellStyle name="Normal 18 25 6 2" xfId="7479"/>
    <cellStyle name="Normal 18 25 7" xfId="7480"/>
    <cellStyle name="Normal 18 25 7 2" xfId="7481"/>
    <cellStyle name="Normal 18 25 8" xfId="7482"/>
    <cellStyle name="Normal 18 25 8 2" xfId="7483"/>
    <cellStyle name="Normal 18 25 9" xfId="7484"/>
    <cellStyle name="Normal 18 25 9 2" xfId="7485"/>
    <cellStyle name="Normal 18 26" xfId="7486"/>
    <cellStyle name="Normal 18 26 10" xfId="7487"/>
    <cellStyle name="Normal 18 26 10 2" xfId="7488"/>
    <cellStyle name="Normal 18 26 11" xfId="7489"/>
    <cellStyle name="Normal 18 26 2" xfId="7490"/>
    <cellStyle name="Normal 18 26 2 2" xfId="7491"/>
    <cellStyle name="Normal 18 26 3" xfId="7492"/>
    <cellStyle name="Normal 18 26 3 2" xfId="7493"/>
    <cellStyle name="Normal 18 26 4" xfId="7494"/>
    <cellStyle name="Normal 18 26 4 2" xfId="7495"/>
    <cellStyle name="Normal 18 26 5" xfId="7496"/>
    <cellStyle name="Normal 18 26 5 2" xfId="7497"/>
    <cellStyle name="Normal 18 26 6" xfId="7498"/>
    <cellStyle name="Normal 18 26 6 2" xfId="7499"/>
    <cellStyle name="Normal 18 26 7" xfId="7500"/>
    <cellStyle name="Normal 18 26 7 2" xfId="7501"/>
    <cellStyle name="Normal 18 26 8" xfId="7502"/>
    <cellStyle name="Normal 18 26 8 2" xfId="7503"/>
    <cellStyle name="Normal 18 26 9" xfId="7504"/>
    <cellStyle name="Normal 18 26 9 2" xfId="7505"/>
    <cellStyle name="Normal 18 27" xfId="7506"/>
    <cellStyle name="Normal 18 27 10" xfId="7507"/>
    <cellStyle name="Normal 18 27 10 2" xfId="7508"/>
    <cellStyle name="Normal 18 27 11" xfId="7509"/>
    <cellStyle name="Normal 18 27 2" xfId="7510"/>
    <cellStyle name="Normal 18 27 2 2" xfId="7511"/>
    <cellStyle name="Normal 18 27 3" xfId="7512"/>
    <cellStyle name="Normal 18 27 3 2" xfId="7513"/>
    <cellStyle name="Normal 18 27 4" xfId="7514"/>
    <cellStyle name="Normal 18 27 4 2" xfId="7515"/>
    <cellStyle name="Normal 18 27 5" xfId="7516"/>
    <cellStyle name="Normal 18 27 5 2" xfId="7517"/>
    <cellStyle name="Normal 18 27 6" xfId="7518"/>
    <cellStyle name="Normal 18 27 6 2" xfId="7519"/>
    <cellStyle name="Normal 18 27 7" xfId="7520"/>
    <cellStyle name="Normal 18 27 7 2" xfId="7521"/>
    <cellStyle name="Normal 18 27 8" xfId="7522"/>
    <cellStyle name="Normal 18 27 8 2" xfId="7523"/>
    <cellStyle name="Normal 18 27 9" xfId="7524"/>
    <cellStyle name="Normal 18 27 9 2" xfId="7525"/>
    <cellStyle name="Normal 18 28" xfId="7526"/>
    <cellStyle name="Normal 18 28 10" xfId="7527"/>
    <cellStyle name="Normal 18 28 10 2" xfId="7528"/>
    <cellStyle name="Normal 18 28 11" xfId="7529"/>
    <cellStyle name="Normal 18 28 2" xfId="7530"/>
    <cellStyle name="Normal 18 28 2 2" xfId="7531"/>
    <cellStyle name="Normal 18 28 3" xfId="7532"/>
    <cellStyle name="Normal 18 28 3 2" xfId="7533"/>
    <cellStyle name="Normal 18 28 4" xfId="7534"/>
    <cellStyle name="Normal 18 28 4 2" xfId="7535"/>
    <cellStyle name="Normal 18 28 5" xfId="7536"/>
    <cellStyle name="Normal 18 28 5 2" xfId="7537"/>
    <cellStyle name="Normal 18 28 6" xfId="7538"/>
    <cellStyle name="Normal 18 28 6 2" xfId="7539"/>
    <cellStyle name="Normal 18 28 7" xfId="7540"/>
    <cellStyle name="Normal 18 28 7 2" xfId="7541"/>
    <cellStyle name="Normal 18 28 8" xfId="7542"/>
    <cellStyle name="Normal 18 28 8 2" xfId="7543"/>
    <cellStyle name="Normal 18 28 9" xfId="7544"/>
    <cellStyle name="Normal 18 28 9 2" xfId="7545"/>
    <cellStyle name="Normal 18 29" xfId="7546"/>
    <cellStyle name="Normal 18 29 10" xfId="7547"/>
    <cellStyle name="Normal 18 29 10 2" xfId="7548"/>
    <cellStyle name="Normal 18 29 11" xfId="7549"/>
    <cellStyle name="Normal 18 29 2" xfId="7550"/>
    <cellStyle name="Normal 18 29 2 2" xfId="7551"/>
    <cellStyle name="Normal 18 29 3" xfId="7552"/>
    <cellStyle name="Normal 18 29 3 2" xfId="7553"/>
    <cellStyle name="Normal 18 29 4" xfId="7554"/>
    <cellStyle name="Normal 18 29 4 2" xfId="7555"/>
    <cellStyle name="Normal 18 29 5" xfId="7556"/>
    <cellStyle name="Normal 18 29 5 2" xfId="7557"/>
    <cellStyle name="Normal 18 29 6" xfId="7558"/>
    <cellStyle name="Normal 18 29 6 2" xfId="7559"/>
    <cellStyle name="Normal 18 29 7" xfId="7560"/>
    <cellStyle name="Normal 18 29 7 2" xfId="7561"/>
    <cellStyle name="Normal 18 29 8" xfId="7562"/>
    <cellStyle name="Normal 18 29 8 2" xfId="7563"/>
    <cellStyle name="Normal 18 29 9" xfId="7564"/>
    <cellStyle name="Normal 18 29 9 2" xfId="7565"/>
    <cellStyle name="Normal 18 3" xfId="7566"/>
    <cellStyle name="Normal 18 3 10" xfId="7567"/>
    <cellStyle name="Normal 18 3 10 2" xfId="7568"/>
    <cellStyle name="Normal 18 3 11" xfId="7569"/>
    <cellStyle name="Normal 18 3 2" xfId="7570"/>
    <cellStyle name="Normal 18 3 2 2" xfId="7571"/>
    <cellStyle name="Normal 18 3 3" xfId="7572"/>
    <cellStyle name="Normal 18 3 3 2" xfId="7573"/>
    <cellStyle name="Normal 18 3 4" xfId="7574"/>
    <cellStyle name="Normal 18 3 4 2" xfId="7575"/>
    <cellStyle name="Normal 18 3 5" xfId="7576"/>
    <cellStyle name="Normal 18 3 5 2" xfId="7577"/>
    <cellStyle name="Normal 18 3 6" xfId="7578"/>
    <cellStyle name="Normal 18 3 6 2" xfId="7579"/>
    <cellStyle name="Normal 18 3 7" xfId="7580"/>
    <cellStyle name="Normal 18 3 7 2" xfId="7581"/>
    <cellStyle name="Normal 18 3 8" xfId="7582"/>
    <cellStyle name="Normal 18 3 8 2" xfId="7583"/>
    <cellStyle name="Normal 18 3 9" xfId="7584"/>
    <cellStyle name="Normal 18 3 9 2" xfId="7585"/>
    <cellStyle name="Normal 18 30" xfId="7586"/>
    <cellStyle name="Normal 18 30 10" xfId="7587"/>
    <cellStyle name="Normal 18 30 10 2" xfId="7588"/>
    <cellStyle name="Normal 18 30 11" xfId="7589"/>
    <cellStyle name="Normal 18 30 2" xfId="7590"/>
    <cellStyle name="Normal 18 30 2 2" xfId="7591"/>
    <cellStyle name="Normal 18 30 3" xfId="7592"/>
    <cellStyle name="Normal 18 30 3 2" xfId="7593"/>
    <cellStyle name="Normal 18 30 4" xfId="7594"/>
    <cellStyle name="Normal 18 30 4 2" xfId="7595"/>
    <cellStyle name="Normal 18 30 5" xfId="7596"/>
    <cellStyle name="Normal 18 30 5 2" xfId="7597"/>
    <cellStyle name="Normal 18 30 6" xfId="7598"/>
    <cellStyle name="Normal 18 30 6 2" xfId="7599"/>
    <cellStyle name="Normal 18 30 7" xfId="7600"/>
    <cellStyle name="Normal 18 30 7 2" xfId="7601"/>
    <cellStyle name="Normal 18 30 8" xfId="7602"/>
    <cellStyle name="Normal 18 30 8 2" xfId="7603"/>
    <cellStyle name="Normal 18 30 9" xfId="7604"/>
    <cellStyle name="Normal 18 30 9 2" xfId="7605"/>
    <cellStyle name="Normal 18 31" xfId="7606"/>
    <cellStyle name="Normal 18 31 10" xfId="7607"/>
    <cellStyle name="Normal 18 31 10 2" xfId="7608"/>
    <cellStyle name="Normal 18 31 11" xfId="7609"/>
    <cellStyle name="Normal 18 31 2" xfId="7610"/>
    <cellStyle name="Normal 18 31 2 2" xfId="7611"/>
    <cellStyle name="Normal 18 31 3" xfId="7612"/>
    <cellStyle name="Normal 18 31 3 2" xfId="7613"/>
    <cellStyle name="Normal 18 31 4" xfId="7614"/>
    <cellStyle name="Normal 18 31 4 2" xfId="7615"/>
    <cellStyle name="Normal 18 31 5" xfId="7616"/>
    <cellStyle name="Normal 18 31 5 2" xfId="7617"/>
    <cellStyle name="Normal 18 31 6" xfId="7618"/>
    <cellStyle name="Normal 18 31 6 2" xfId="7619"/>
    <cellStyle name="Normal 18 31 7" xfId="7620"/>
    <cellStyle name="Normal 18 31 7 2" xfId="7621"/>
    <cellStyle name="Normal 18 31 8" xfId="7622"/>
    <cellStyle name="Normal 18 31 8 2" xfId="7623"/>
    <cellStyle name="Normal 18 31 9" xfId="7624"/>
    <cellStyle name="Normal 18 31 9 2" xfId="7625"/>
    <cellStyle name="Normal 18 32" xfId="7626"/>
    <cellStyle name="Normal 18 32 2" xfId="7627"/>
    <cellStyle name="Normal 18 32 2 2" xfId="7628"/>
    <cellStyle name="Normal 18 32 3" xfId="7629"/>
    <cellStyle name="Normal 18 32 3 2" xfId="7630"/>
    <cellStyle name="Normal 18 32 4" xfId="7631"/>
    <cellStyle name="Normal 18 32 4 2" xfId="7632"/>
    <cellStyle name="Normal 18 32 5" xfId="7633"/>
    <cellStyle name="Normal 18 33" xfId="7634"/>
    <cellStyle name="Normal 18 33 2" xfId="7635"/>
    <cellStyle name="Normal 18 33 2 2" xfId="7636"/>
    <cellStyle name="Normal 18 33 3" xfId="7637"/>
    <cellStyle name="Normal 18 33 3 2" xfId="7638"/>
    <cellStyle name="Normal 18 33 4" xfId="7639"/>
    <cellStyle name="Normal 18 33 4 2" xfId="7640"/>
    <cellStyle name="Normal 18 33 5" xfId="7641"/>
    <cellStyle name="Normal 18 34" xfId="7642"/>
    <cellStyle name="Normal 18 34 2" xfId="7643"/>
    <cellStyle name="Normal 18 34 2 2" xfId="7644"/>
    <cellStyle name="Normal 18 34 3" xfId="7645"/>
    <cellStyle name="Normal 18 34 3 2" xfId="7646"/>
    <cellStyle name="Normal 18 34 4" xfId="7647"/>
    <cellStyle name="Normal 18 34 4 2" xfId="7648"/>
    <cellStyle name="Normal 18 34 5" xfId="7649"/>
    <cellStyle name="Normal 18 35" xfId="7650"/>
    <cellStyle name="Normal 18 35 2" xfId="7651"/>
    <cellStyle name="Normal 18 35 2 2" xfId="7652"/>
    <cellStyle name="Normal 18 35 3" xfId="7653"/>
    <cellStyle name="Normal 18 35 3 2" xfId="7654"/>
    <cellStyle name="Normal 18 35 4" xfId="7655"/>
    <cellStyle name="Normal 18 35 4 2" xfId="7656"/>
    <cellStyle name="Normal 18 35 5" xfId="7657"/>
    <cellStyle name="Normal 18 36" xfId="7658"/>
    <cellStyle name="Normal 18 36 2" xfId="7659"/>
    <cellStyle name="Normal 18 36 2 2" xfId="7660"/>
    <cellStyle name="Normal 18 36 3" xfId="7661"/>
    <cellStyle name="Normal 18 36 3 2" xfId="7662"/>
    <cellStyle name="Normal 18 36 4" xfId="7663"/>
    <cellStyle name="Normal 18 36 4 2" xfId="7664"/>
    <cellStyle name="Normal 18 36 5" xfId="7665"/>
    <cellStyle name="Normal 18 37" xfId="7666"/>
    <cellStyle name="Normal 18 37 2" xfId="7667"/>
    <cellStyle name="Normal 18 37 2 2" xfId="7668"/>
    <cellStyle name="Normal 18 37 3" xfId="7669"/>
    <cellStyle name="Normal 18 37 3 2" xfId="7670"/>
    <cellStyle name="Normal 18 37 4" xfId="7671"/>
    <cellStyle name="Normal 18 37 4 2" xfId="7672"/>
    <cellStyle name="Normal 18 37 5" xfId="7673"/>
    <cellStyle name="Normal 18 38" xfId="7674"/>
    <cellStyle name="Normal 18 38 2" xfId="7675"/>
    <cellStyle name="Normal 18 38 2 2" xfId="7676"/>
    <cellStyle name="Normal 18 38 3" xfId="7677"/>
    <cellStyle name="Normal 18 38 3 2" xfId="7678"/>
    <cellStyle name="Normal 18 38 4" xfId="7679"/>
    <cellStyle name="Normal 18 38 4 2" xfId="7680"/>
    <cellStyle name="Normal 18 38 5" xfId="7681"/>
    <cellStyle name="Normal 18 39" xfId="7682"/>
    <cellStyle name="Normal 18 39 2" xfId="7683"/>
    <cellStyle name="Normal 18 39 2 2" xfId="7684"/>
    <cellStyle name="Normal 18 39 3" xfId="7685"/>
    <cellStyle name="Normal 18 39 3 2" xfId="7686"/>
    <cellStyle name="Normal 18 39 4" xfId="7687"/>
    <cellStyle name="Normal 18 39 4 2" xfId="7688"/>
    <cellStyle name="Normal 18 39 5" xfId="7689"/>
    <cellStyle name="Normal 18 4" xfId="7690"/>
    <cellStyle name="Normal 18 4 10" xfId="7691"/>
    <cellStyle name="Normal 18 4 10 2" xfId="7692"/>
    <cellStyle name="Normal 18 4 11" xfId="7693"/>
    <cellStyle name="Normal 18 4 2" xfId="7694"/>
    <cellStyle name="Normal 18 4 2 2" xfId="7695"/>
    <cellStyle name="Normal 18 4 3" xfId="7696"/>
    <cellStyle name="Normal 18 4 3 2" xfId="7697"/>
    <cellStyle name="Normal 18 4 4" xfId="7698"/>
    <cellStyle name="Normal 18 4 4 2" xfId="7699"/>
    <cellStyle name="Normal 18 4 5" xfId="7700"/>
    <cellStyle name="Normal 18 4 5 2" xfId="7701"/>
    <cellStyle name="Normal 18 4 6" xfId="7702"/>
    <cellStyle name="Normal 18 4 6 2" xfId="7703"/>
    <cellStyle name="Normal 18 4 7" xfId="7704"/>
    <cellStyle name="Normal 18 4 7 2" xfId="7705"/>
    <cellStyle name="Normal 18 4 8" xfId="7706"/>
    <cellStyle name="Normal 18 4 8 2" xfId="7707"/>
    <cellStyle name="Normal 18 4 9" xfId="7708"/>
    <cellStyle name="Normal 18 4 9 2" xfId="7709"/>
    <cellStyle name="Normal 18 40" xfId="7710"/>
    <cellStyle name="Normal 18 40 2" xfId="7711"/>
    <cellStyle name="Normal 18 40 2 2" xfId="7712"/>
    <cellStyle name="Normal 18 40 3" xfId="7713"/>
    <cellStyle name="Normal 18 40 3 2" xfId="7714"/>
    <cellStyle name="Normal 18 40 4" xfId="7715"/>
    <cellStyle name="Normal 18 40 4 2" xfId="7716"/>
    <cellStyle name="Normal 18 40 5" xfId="7717"/>
    <cellStyle name="Normal 18 41" xfId="7718"/>
    <cellStyle name="Normal 18 41 2" xfId="7719"/>
    <cellStyle name="Normal 18 41 2 2" xfId="7720"/>
    <cellStyle name="Normal 18 41 3" xfId="7721"/>
    <cellStyle name="Normal 18 41 3 2" xfId="7722"/>
    <cellStyle name="Normal 18 41 4" xfId="7723"/>
    <cellStyle name="Normal 18 41 4 2" xfId="7724"/>
    <cellStyle name="Normal 18 41 5" xfId="7725"/>
    <cellStyle name="Normal 18 42" xfId="7726"/>
    <cellStyle name="Normal 18 42 2" xfId="7727"/>
    <cellStyle name="Normal 18 42 2 2" xfId="7728"/>
    <cellStyle name="Normal 18 42 3" xfId="7729"/>
    <cellStyle name="Normal 18 42 3 2" xfId="7730"/>
    <cellStyle name="Normal 18 42 4" xfId="7731"/>
    <cellStyle name="Normal 18 42 4 2" xfId="7732"/>
    <cellStyle name="Normal 18 42 5" xfId="7733"/>
    <cellStyle name="Normal 18 43" xfId="7734"/>
    <cellStyle name="Normal 18 43 2" xfId="7735"/>
    <cellStyle name="Normal 18 43 2 2" xfId="7736"/>
    <cellStyle name="Normal 18 43 3" xfId="7737"/>
    <cellStyle name="Normal 18 43 3 2" xfId="7738"/>
    <cellStyle name="Normal 18 43 4" xfId="7739"/>
    <cellStyle name="Normal 18 43 4 2" xfId="7740"/>
    <cellStyle name="Normal 18 43 5" xfId="7741"/>
    <cellStyle name="Normal 18 44" xfId="7742"/>
    <cellStyle name="Normal 18 44 2" xfId="7743"/>
    <cellStyle name="Normal 18 44 2 2" xfId="7744"/>
    <cellStyle name="Normal 18 44 3" xfId="7745"/>
    <cellStyle name="Normal 18 44 3 2" xfId="7746"/>
    <cellStyle name="Normal 18 44 4" xfId="7747"/>
    <cellStyle name="Normal 18 44 4 2" xfId="7748"/>
    <cellStyle name="Normal 18 44 5" xfId="7749"/>
    <cellStyle name="Normal 18 45" xfId="7750"/>
    <cellStyle name="Normal 18 45 2" xfId="7751"/>
    <cellStyle name="Normal 18 45 2 2" xfId="7752"/>
    <cellStyle name="Normal 18 45 3" xfId="7753"/>
    <cellStyle name="Normal 18 45 3 2" xfId="7754"/>
    <cellStyle name="Normal 18 45 4" xfId="7755"/>
    <cellStyle name="Normal 18 45 4 2" xfId="7756"/>
    <cellStyle name="Normal 18 45 5" xfId="7757"/>
    <cellStyle name="Normal 18 46" xfId="7758"/>
    <cellStyle name="Normal 18 46 2" xfId="7759"/>
    <cellStyle name="Normal 18 46 2 2" xfId="7760"/>
    <cellStyle name="Normal 18 46 3" xfId="7761"/>
    <cellStyle name="Normal 18 46 3 2" xfId="7762"/>
    <cellStyle name="Normal 18 46 4" xfId="7763"/>
    <cellStyle name="Normal 18 46 4 2" xfId="7764"/>
    <cellStyle name="Normal 18 46 5" xfId="7765"/>
    <cellStyle name="Normal 18 47" xfId="7766"/>
    <cellStyle name="Normal 18 47 2" xfId="7767"/>
    <cellStyle name="Normal 18 47 2 2" xfId="7768"/>
    <cellStyle name="Normal 18 47 3" xfId="7769"/>
    <cellStyle name="Normal 18 47 3 2" xfId="7770"/>
    <cellStyle name="Normal 18 47 4" xfId="7771"/>
    <cellStyle name="Normal 18 47 4 2" xfId="7772"/>
    <cellStyle name="Normal 18 47 5" xfId="7773"/>
    <cellStyle name="Normal 18 48" xfId="7774"/>
    <cellStyle name="Normal 18 48 2" xfId="7775"/>
    <cellStyle name="Normal 18 48 2 2" xfId="7776"/>
    <cellStyle name="Normal 18 48 3" xfId="7777"/>
    <cellStyle name="Normal 18 48 3 2" xfId="7778"/>
    <cellStyle name="Normal 18 48 4" xfId="7779"/>
    <cellStyle name="Normal 18 48 4 2" xfId="7780"/>
    <cellStyle name="Normal 18 48 5" xfId="7781"/>
    <cellStyle name="Normal 18 49" xfId="7782"/>
    <cellStyle name="Normal 18 49 2" xfId="7783"/>
    <cellStyle name="Normal 18 49 2 2" xfId="7784"/>
    <cellStyle name="Normal 18 49 3" xfId="7785"/>
    <cellStyle name="Normal 18 49 3 2" xfId="7786"/>
    <cellStyle name="Normal 18 49 4" xfId="7787"/>
    <cellStyle name="Normal 18 49 4 2" xfId="7788"/>
    <cellStyle name="Normal 18 49 5" xfId="7789"/>
    <cellStyle name="Normal 18 5" xfId="7790"/>
    <cellStyle name="Normal 18 5 10" xfId="7791"/>
    <cellStyle name="Normal 18 5 10 2" xfId="7792"/>
    <cellStyle name="Normal 18 5 11" xfId="7793"/>
    <cellStyle name="Normal 18 5 2" xfId="7794"/>
    <cellStyle name="Normal 18 5 2 2" xfId="7795"/>
    <cellStyle name="Normal 18 5 3" xfId="7796"/>
    <cellStyle name="Normal 18 5 3 2" xfId="7797"/>
    <cellStyle name="Normal 18 5 4" xfId="7798"/>
    <cellStyle name="Normal 18 5 4 2" xfId="7799"/>
    <cellStyle name="Normal 18 5 5" xfId="7800"/>
    <cellStyle name="Normal 18 5 5 2" xfId="7801"/>
    <cellStyle name="Normal 18 5 6" xfId="7802"/>
    <cellStyle name="Normal 18 5 6 2" xfId="7803"/>
    <cellStyle name="Normal 18 5 7" xfId="7804"/>
    <cellStyle name="Normal 18 5 7 2" xfId="7805"/>
    <cellStyle name="Normal 18 5 8" xfId="7806"/>
    <cellStyle name="Normal 18 5 8 2" xfId="7807"/>
    <cellStyle name="Normal 18 5 9" xfId="7808"/>
    <cellStyle name="Normal 18 5 9 2" xfId="7809"/>
    <cellStyle name="Normal 18 50" xfId="7810"/>
    <cellStyle name="Normal 18 50 2" xfId="7811"/>
    <cellStyle name="Normal 18 50 2 2" xfId="7812"/>
    <cellStyle name="Normal 18 50 3" xfId="7813"/>
    <cellStyle name="Normal 18 50 3 2" xfId="7814"/>
    <cellStyle name="Normal 18 50 4" xfId="7815"/>
    <cellStyle name="Normal 18 50 4 2" xfId="7816"/>
    <cellStyle name="Normal 18 50 5" xfId="7817"/>
    <cellStyle name="Normal 18 51" xfId="7818"/>
    <cellStyle name="Normal 18 51 2" xfId="7819"/>
    <cellStyle name="Normal 18 52" xfId="7820"/>
    <cellStyle name="Normal 18 52 2" xfId="7821"/>
    <cellStyle name="Normal 18 53" xfId="7822"/>
    <cellStyle name="Normal 18 53 2" xfId="7823"/>
    <cellStyle name="Normal 18 54" xfId="7824"/>
    <cellStyle name="Normal 18 54 2" xfId="7825"/>
    <cellStyle name="Normal 18 55" xfId="7826"/>
    <cellStyle name="Normal 18 55 2" xfId="7827"/>
    <cellStyle name="Normal 18 56" xfId="7828"/>
    <cellStyle name="Normal 18 56 2" xfId="7829"/>
    <cellStyle name="Normal 18 57" xfId="7830"/>
    <cellStyle name="Normal 18 57 2" xfId="7831"/>
    <cellStyle name="Normal 18 58" xfId="7832"/>
    <cellStyle name="Normal 18 58 2" xfId="7833"/>
    <cellStyle name="Normal 18 59" xfId="7834"/>
    <cellStyle name="Normal 18 59 2" xfId="7835"/>
    <cellStyle name="Normal 18 6" xfId="7836"/>
    <cellStyle name="Normal 18 6 10" xfId="7837"/>
    <cellStyle name="Normal 18 6 10 2" xfId="7838"/>
    <cellStyle name="Normal 18 6 11" xfId="7839"/>
    <cellStyle name="Normal 18 6 2" xfId="7840"/>
    <cellStyle name="Normal 18 6 2 2" xfId="7841"/>
    <cellStyle name="Normal 18 6 3" xfId="7842"/>
    <cellStyle name="Normal 18 6 3 2" xfId="7843"/>
    <cellStyle name="Normal 18 6 4" xfId="7844"/>
    <cellStyle name="Normal 18 6 4 2" xfId="7845"/>
    <cellStyle name="Normal 18 6 5" xfId="7846"/>
    <cellStyle name="Normal 18 6 5 2" xfId="7847"/>
    <cellStyle name="Normal 18 6 6" xfId="7848"/>
    <cellStyle name="Normal 18 6 6 2" xfId="7849"/>
    <cellStyle name="Normal 18 6 7" xfId="7850"/>
    <cellStyle name="Normal 18 6 7 2" xfId="7851"/>
    <cellStyle name="Normal 18 6 8" xfId="7852"/>
    <cellStyle name="Normal 18 6 8 2" xfId="7853"/>
    <cellStyle name="Normal 18 6 9" xfId="7854"/>
    <cellStyle name="Normal 18 6 9 2" xfId="7855"/>
    <cellStyle name="Normal 18 60" xfId="7856"/>
    <cellStyle name="Normal 18 60 2" xfId="7857"/>
    <cellStyle name="Normal 18 61" xfId="7858"/>
    <cellStyle name="Normal 18 61 2" xfId="7859"/>
    <cellStyle name="Normal 18 62" xfId="7860"/>
    <cellStyle name="Normal 18 62 2" xfId="7861"/>
    <cellStyle name="Normal 18 63" xfId="7862"/>
    <cellStyle name="Normal 18 63 2" xfId="7863"/>
    <cellStyle name="Normal 18 64" xfId="7864"/>
    <cellStyle name="Normal 18 64 2" xfId="7865"/>
    <cellStyle name="Normal 18 65" xfId="7866"/>
    <cellStyle name="Normal 18 65 2" xfId="7867"/>
    <cellStyle name="Normal 18 66" xfId="7868"/>
    <cellStyle name="Normal 18 66 2" xfId="7869"/>
    <cellStyle name="Normal 18 67" xfId="7870"/>
    <cellStyle name="Normal 18 67 2" xfId="7871"/>
    <cellStyle name="Normal 18 68" xfId="7872"/>
    <cellStyle name="Normal 18 68 2" xfId="7873"/>
    <cellStyle name="Normal 18 69" xfId="7874"/>
    <cellStyle name="Normal 18 69 2" xfId="7875"/>
    <cellStyle name="Normal 18 7" xfId="7876"/>
    <cellStyle name="Normal 18 7 10" xfId="7877"/>
    <cellStyle name="Normal 18 7 10 2" xfId="7878"/>
    <cellStyle name="Normal 18 7 11" xfId="7879"/>
    <cellStyle name="Normal 18 7 2" xfId="7880"/>
    <cellStyle name="Normal 18 7 2 2" xfId="7881"/>
    <cellStyle name="Normal 18 7 3" xfId="7882"/>
    <cellStyle name="Normal 18 7 3 2" xfId="7883"/>
    <cellStyle name="Normal 18 7 4" xfId="7884"/>
    <cellStyle name="Normal 18 7 4 2" xfId="7885"/>
    <cellStyle name="Normal 18 7 5" xfId="7886"/>
    <cellStyle name="Normal 18 7 5 2" xfId="7887"/>
    <cellStyle name="Normal 18 7 6" xfId="7888"/>
    <cellStyle name="Normal 18 7 6 2" xfId="7889"/>
    <cellStyle name="Normal 18 7 7" xfId="7890"/>
    <cellStyle name="Normal 18 7 7 2" xfId="7891"/>
    <cellStyle name="Normal 18 7 8" xfId="7892"/>
    <cellStyle name="Normal 18 7 8 2" xfId="7893"/>
    <cellStyle name="Normal 18 7 9" xfId="7894"/>
    <cellStyle name="Normal 18 7 9 2" xfId="7895"/>
    <cellStyle name="Normal 18 70" xfId="7896"/>
    <cellStyle name="Normal 18 70 2" xfId="7897"/>
    <cellStyle name="Normal 18 71" xfId="7898"/>
    <cellStyle name="Normal 18 71 2" xfId="7899"/>
    <cellStyle name="Normal 18 72" xfId="7900"/>
    <cellStyle name="Normal 18 72 2" xfId="7901"/>
    <cellStyle name="Normal 18 73" xfId="7902"/>
    <cellStyle name="Normal 18 73 2" xfId="7903"/>
    <cellStyle name="Normal 18 74" xfId="7904"/>
    <cellStyle name="Normal 18 74 2" xfId="7905"/>
    <cellStyle name="Normal 18 75" xfId="7906"/>
    <cellStyle name="Normal 18 76" xfId="7907"/>
    <cellStyle name="Normal 18 77" xfId="7908"/>
    <cellStyle name="Normal 18 78" xfId="7909"/>
    <cellStyle name="Normal 18 8" xfId="7910"/>
    <cellStyle name="Normal 18 8 10" xfId="7911"/>
    <cellStyle name="Normal 18 8 10 2" xfId="7912"/>
    <cellStyle name="Normal 18 8 11" xfId="7913"/>
    <cellStyle name="Normal 18 8 2" xfId="7914"/>
    <cellStyle name="Normal 18 8 2 2" xfId="7915"/>
    <cellStyle name="Normal 18 8 3" xfId="7916"/>
    <cellStyle name="Normal 18 8 3 2" xfId="7917"/>
    <cellStyle name="Normal 18 8 4" xfId="7918"/>
    <cellStyle name="Normal 18 8 4 2" xfId="7919"/>
    <cellStyle name="Normal 18 8 5" xfId="7920"/>
    <cellStyle name="Normal 18 8 5 2" xfId="7921"/>
    <cellStyle name="Normal 18 8 6" xfId="7922"/>
    <cellStyle name="Normal 18 8 6 2" xfId="7923"/>
    <cellStyle name="Normal 18 8 7" xfId="7924"/>
    <cellStyle name="Normal 18 8 7 2" xfId="7925"/>
    <cellStyle name="Normal 18 8 8" xfId="7926"/>
    <cellStyle name="Normal 18 8 8 2" xfId="7927"/>
    <cellStyle name="Normal 18 8 9" xfId="7928"/>
    <cellStyle name="Normal 18 8 9 2" xfId="7929"/>
    <cellStyle name="Normal 18 9" xfId="7930"/>
    <cellStyle name="Normal 18 9 10" xfId="7931"/>
    <cellStyle name="Normal 18 9 10 2" xfId="7932"/>
    <cellStyle name="Normal 18 9 11" xfId="7933"/>
    <cellStyle name="Normal 18 9 2" xfId="7934"/>
    <cellStyle name="Normal 18 9 2 2" xfId="7935"/>
    <cellStyle name="Normal 18 9 3" xfId="7936"/>
    <cellStyle name="Normal 18 9 3 2" xfId="7937"/>
    <cellStyle name="Normal 18 9 4" xfId="7938"/>
    <cellStyle name="Normal 18 9 4 2" xfId="7939"/>
    <cellStyle name="Normal 18 9 5" xfId="7940"/>
    <cellStyle name="Normal 18 9 5 2" xfId="7941"/>
    <cellStyle name="Normal 18 9 6" xfId="7942"/>
    <cellStyle name="Normal 18 9 6 2" xfId="7943"/>
    <cellStyle name="Normal 18 9 7" xfId="7944"/>
    <cellStyle name="Normal 18 9 7 2" xfId="7945"/>
    <cellStyle name="Normal 18 9 8" xfId="7946"/>
    <cellStyle name="Normal 18 9 8 2" xfId="7947"/>
    <cellStyle name="Normal 18 9 9" xfId="7948"/>
    <cellStyle name="Normal 18 9 9 2" xfId="7949"/>
    <cellStyle name="Normal 19" xfId="7950"/>
    <cellStyle name="Normal 19 10" xfId="7951"/>
    <cellStyle name="Normal 19 10 10" xfId="7952"/>
    <cellStyle name="Normal 19 10 10 2" xfId="7953"/>
    <cellStyle name="Normal 19 10 11" xfId="7954"/>
    <cellStyle name="Normal 19 10 2" xfId="7955"/>
    <cellStyle name="Normal 19 10 2 2" xfId="7956"/>
    <cellStyle name="Normal 19 10 3" xfId="7957"/>
    <cellStyle name="Normal 19 10 3 2" xfId="7958"/>
    <cellStyle name="Normal 19 10 4" xfId="7959"/>
    <cellStyle name="Normal 19 10 4 2" xfId="7960"/>
    <cellStyle name="Normal 19 10 5" xfId="7961"/>
    <cellStyle name="Normal 19 10 5 2" xfId="7962"/>
    <cellStyle name="Normal 19 10 6" xfId="7963"/>
    <cellStyle name="Normal 19 10 6 2" xfId="7964"/>
    <cellStyle name="Normal 19 10 7" xfId="7965"/>
    <cellStyle name="Normal 19 10 7 2" xfId="7966"/>
    <cellStyle name="Normal 19 10 8" xfId="7967"/>
    <cellStyle name="Normal 19 10 8 2" xfId="7968"/>
    <cellStyle name="Normal 19 10 9" xfId="7969"/>
    <cellStyle name="Normal 19 10 9 2" xfId="7970"/>
    <cellStyle name="Normal 19 11" xfId="7971"/>
    <cellStyle name="Normal 19 11 10" xfId="7972"/>
    <cellStyle name="Normal 19 11 10 2" xfId="7973"/>
    <cellStyle name="Normal 19 11 11" xfId="7974"/>
    <cellStyle name="Normal 19 11 2" xfId="7975"/>
    <cellStyle name="Normal 19 11 2 2" xfId="7976"/>
    <cellStyle name="Normal 19 11 3" xfId="7977"/>
    <cellStyle name="Normal 19 11 3 2" xfId="7978"/>
    <cellStyle name="Normal 19 11 4" xfId="7979"/>
    <cellStyle name="Normal 19 11 4 2" xfId="7980"/>
    <cellStyle name="Normal 19 11 5" xfId="7981"/>
    <cellStyle name="Normal 19 11 5 2" xfId="7982"/>
    <cellStyle name="Normal 19 11 6" xfId="7983"/>
    <cellStyle name="Normal 19 11 6 2" xfId="7984"/>
    <cellStyle name="Normal 19 11 7" xfId="7985"/>
    <cellStyle name="Normal 19 11 7 2" xfId="7986"/>
    <cellStyle name="Normal 19 11 8" xfId="7987"/>
    <cellStyle name="Normal 19 11 8 2" xfId="7988"/>
    <cellStyle name="Normal 19 11 9" xfId="7989"/>
    <cellStyle name="Normal 19 11 9 2" xfId="7990"/>
    <cellStyle name="Normal 19 12" xfId="7991"/>
    <cellStyle name="Normal 19 12 10" xfId="7992"/>
    <cellStyle name="Normal 19 12 10 2" xfId="7993"/>
    <cellStyle name="Normal 19 12 11" xfId="7994"/>
    <cellStyle name="Normal 19 12 2" xfId="7995"/>
    <cellStyle name="Normal 19 12 2 2" xfId="7996"/>
    <cellStyle name="Normal 19 12 3" xfId="7997"/>
    <cellStyle name="Normal 19 12 3 2" xfId="7998"/>
    <cellStyle name="Normal 19 12 4" xfId="7999"/>
    <cellStyle name="Normal 19 12 4 2" xfId="8000"/>
    <cellStyle name="Normal 19 12 5" xfId="8001"/>
    <cellStyle name="Normal 19 12 5 2" xfId="8002"/>
    <cellStyle name="Normal 19 12 6" xfId="8003"/>
    <cellStyle name="Normal 19 12 6 2" xfId="8004"/>
    <cellStyle name="Normal 19 12 7" xfId="8005"/>
    <cellStyle name="Normal 19 12 7 2" xfId="8006"/>
    <cellStyle name="Normal 19 12 8" xfId="8007"/>
    <cellStyle name="Normal 19 12 8 2" xfId="8008"/>
    <cellStyle name="Normal 19 12 9" xfId="8009"/>
    <cellStyle name="Normal 19 12 9 2" xfId="8010"/>
    <cellStyle name="Normal 19 13" xfId="8011"/>
    <cellStyle name="Normal 19 13 10" xfId="8012"/>
    <cellStyle name="Normal 19 13 10 2" xfId="8013"/>
    <cellStyle name="Normal 19 13 11" xfId="8014"/>
    <cellStyle name="Normal 19 13 2" xfId="8015"/>
    <cellStyle name="Normal 19 13 2 2" xfId="8016"/>
    <cellStyle name="Normal 19 13 3" xfId="8017"/>
    <cellStyle name="Normal 19 13 3 2" xfId="8018"/>
    <cellStyle name="Normal 19 13 4" xfId="8019"/>
    <cellStyle name="Normal 19 13 4 2" xfId="8020"/>
    <cellStyle name="Normal 19 13 5" xfId="8021"/>
    <cellStyle name="Normal 19 13 5 2" xfId="8022"/>
    <cellStyle name="Normal 19 13 6" xfId="8023"/>
    <cellStyle name="Normal 19 13 6 2" xfId="8024"/>
    <cellStyle name="Normal 19 13 7" xfId="8025"/>
    <cellStyle name="Normal 19 13 7 2" xfId="8026"/>
    <cellStyle name="Normal 19 13 8" xfId="8027"/>
    <cellStyle name="Normal 19 13 8 2" xfId="8028"/>
    <cellStyle name="Normal 19 13 9" xfId="8029"/>
    <cellStyle name="Normal 19 13 9 2" xfId="8030"/>
    <cellStyle name="Normal 19 14" xfId="8031"/>
    <cellStyle name="Normal 19 14 10" xfId="8032"/>
    <cellStyle name="Normal 19 14 10 2" xfId="8033"/>
    <cellStyle name="Normal 19 14 11" xfId="8034"/>
    <cellStyle name="Normal 19 14 2" xfId="8035"/>
    <cellStyle name="Normal 19 14 2 2" xfId="8036"/>
    <cellStyle name="Normal 19 14 3" xfId="8037"/>
    <cellStyle name="Normal 19 14 3 2" xfId="8038"/>
    <cellStyle name="Normal 19 14 4" xfId="8039"/>
    <cellStyle name="Normal 19 14 4 2" xfId="8040"/>
    <cellStyle name="Normal 19 14 5" xfId="8041"/>
    <cellStyle name="Normal 19 14 5 2" xfId="8042"/>
    <cellStyle name="Normal 19 14 6" xfId="8043"/>
    <cellStyle name="Normal 19 14 6 2" xfId="8044"/>
    <cellStyle name="Normal 19 14 7" xfId="8045"/>
    <cellStyle name="Normal 19 14 7 2" xfId="8046"/>
    <cellStyle name="Normal 19 14 8" xfId="8047"/>
    <cellStyle name="Normal 19 14 8 2" xfId="8048"/>
    <cellStyle name="Normal 19 14 9" xfId="8049"/>
    <cellStyle name="Normal 19 14 9 2" xfId="8050"/>
    <cellStyle name="Normal 19 15" xfId="8051"/>
    <cellStyle name="Normal 19 15 10" xfId="8052"/>
    <cellStyle name="Normal 19 15 10 2" xfId="8053"/>
    <cellStyle name="Normal 19 15 11" xfId="8054"/>
    <cellStyle name="Normal 19 15 2" xfId="8055"/>
    <cellStyle name="Normal 19 15 2 2" xfId="8056"/>
    <cellStyle name="Normal 19 15 3" xfId="8057"/>
    <cellStyle name="Normal 19 15 3 2" xfId="8058"/>
    <cellStyle name="Normal 19 15 4" xfId="8059"/>
    <cellStyle name="Normal 19 15 4 2" xfId="8060"/>
    <cellStyle name="Normal 19 15 5" xfId="8061"/>
    <cellStyle name="Normal 19 15 5 2" xfId="8062"/>
    <cellStyle name="Normal 19 15 6" xfId="8063"/>
    <cellStyle name="Normal 19 15 6 2" xfId="8064"/>
    <cellStyle name="Normal 19 15 7" xfId="8065"/>
    <cellStyle name="Normal 19 15 7 2" xfId="8066"/>
    <cellStyle name="Normal 19 15 8" xfId="8067"/>
    <cellStyle name="Normal 19 15 8 2" xfId="8068"/>
    <cellStyle name="Normal 19 15 9" xfId="8069"/>
    <cellStyle name="Normal 19 15 9 2" xfId="8070"/>
    <cellStyle name="Normal 19 16" xfId="8071"/>
    <cellStyle name="Normal 19 16 10" xfId="8072"/>
    <cellStyle name="Normal 19 16 10 2" xfId="8073"/>
    <cellStyle name="Normal 19 16 11" xfId="8074"/>
    <cellStyle name="Normal 19 16 2" xfId="8075"/>
    <cellStyle name="Normal 19 16 2 2" xfId="8076"/>
    <cellStyle name="Normal 19 16 3" xfId="8077"/>
    <cellStyle name="Normal 19 16 3 2" xfId="8078"/>
    <cellStyle name="Normal 19 16 4" xfId="8079"/>
    <cellStyle name="Normal 19 16 4 2" xfId="8080"/>
    <cellStyle name="Normal 19 16 5" xfId="8081"/>
    <cellStyle name="Normal 19 16 5 2" xfId="8082"/>
    <cellStyle name="Normal 19 16 6" xfId="8083"/>
    <cellStyle name="Normal 19 16 6 2" xfId="8084"/>
    <cellStyle name="Normal 19 16 7" xfId="8085"/>
    <cellStyle name="Normal 19 16 7 2" xfId="8086"/>
    <cellStyle name="Normal 19 16 8" xfId="8087"/>
    <cellStyle name="Normal 19 16 8 2" xfId="8088"/>
    <cellStyle name="Normal 19 16 9" xfId="8089"/>
    <cellStyle name="Normal 19 16 9 2" xfId="8090"/>
    <cellStyle name="Normal 19 17" xfId="8091"/>
    <cellStyle name="Normal 19 17 10" xfId="8092"/>
    <cellStyle name="Normal 19 17 10 2" xfId="8093"/>
    <cellStyle name="Normal 19 17 11" xfId="8094"/>
    <cellStyle name="Normal 19 17 2" xfId="8095"/>
    <cellStyle name="Normal 19 17 2 2" xfId="8096"/>
    <cellStyle name="Normal 19 17 3" xfId="8097"/>
    <cellStyle name="Normal 19 17 3 2" xfId="8098"/>
    <cellStyle name="Normal 19 17 4" xfId="8099"/>
    <cellStyle name="Normal 19 17 4 2" xfId="8100"/>
    <cellStyle name="Normal 19 17 5" xfId="8101"/>
    <cellStyle name="Normal 19 17 5 2" xfId="8102"/>
    <cellStyle name="Normal 19 17 6" xfId="8103"/>
    <cellStyle name="Normal 19 17 6 2" xfId="8104"/>
    <cellStyle name="Normal 19 17 7" xfId="8105"/>
    <cellStyle name="Normal 19 17 7 2" xfId="8106"/>
    <cellStyle name="Normal 19 17 8" xfId="8107"/>
    <cellStyle name="Normal 19 17 8 2" xfId="8108"/>
    <cellStyle name="Normal 19 17 9" xfId="8109"/>
    <cellStyle name="Normal 19 17 9 2" xfId="8110"/>
    <cellStyle name="Normal 19 18" xfId="8111"/>
    <cellStyle name="Normal 19 18 10" xfId="8112"/>
    <cellStyle name="Normal 19 18 10 2" xfId="8113"/>
    <cellStyle name="Normal 19 18 11" xfId="8114"/>
    <cellStyle name="Normal 19 18 2" xfId="8115"/>
    <cellStyle name="Normal 19 18 2 2" xfId="8116"/>
    <cellStyle name="Normal 19 18 3" xfId="8117"/>
    <cellStyle name="Normal 19 18 3 2" xfId="8118"/>
    <cellStyle name="Normal 19 18 4" xfId="8119"/>
    <cellStyle name="Normal 19 18 4 2" xfId="8120"/>
    <cellStyle name="Normal 19 18 5" xfId="8121"/>
    <cellStyle name="Normal 19 18 5 2" xfId="8122"/>
    <cellStyle name="Normal 19 18 6" xfId="8123"/>
    <cellStyle name="Normal 19 18 6 2" xfId="8124"/>
    <cellStyle name="Normal 19 18 7" xfId="8125"/>
    <cellStyle name="Normal 19 18 7 2" xfId="8126"/>
    <cellStyle name="Normal 19 18 8" xfId="8127"/>
    <cellStyle name="Normal 19 18 8 2" xfId="8128"/>
    <cellStyle name="Normal 19 18 9" xfId="8129"/>
    <cellStyle name="Normal 19 18 9 2" xfId="8130"/>
    <cellStyle name="Normal 19 19" xfId="8131"/>
    <cellStyle name="Normal 19 19 10" xfId="8132"/>
    <cellStyle name="Normal 19 19 10 2" xfId="8133"/>
    <cellStyle name="Normal 19 19 11" xfId="8134"/>
    <cellStyle name="Normal 19 19 2" xfId="8135"/>
    <cellStyle name="Normal 19 19 2 2" xfId="8136"/>
    <cellStyle name="Normal 19 19 3" xfId="8137"/>
    <cellStyle name="Normal 19 19 3 2" xfId="8138"/>
    <cellStyle name="Normal 19 19 4" xfId="8139"/>
    <cellStyle name="Normal 19 19 4 2" xfId="8140"/>
    <cellStyle name="Normal 19 19 5" xfId="8141"/>
    <cellStyle name="Normal 19 19 5 2" xfId="8142"/>
    <cellStyle name="Normal 19 19 6" xfId="8143"/>
    <cellStyle name="Normal 19 19 6 2" xfId="8144"/>
    <cellStyle name="Normal 19 19 7" xfId="8145"/>
    <cellStyle name="Normal 19 19 7 2" xfId="8146"/>
    <cellStyle name="Normal 19 19 8" xfId="8147"/>
    <cellStyle name="Normal 19 19 8 2" xfId="8148"/>
    <cellStyle name="Normal 19 19 9" xfId="8149"/>
    <cellStyle name="Normal 19 19 9 2" xfId="8150"/>
    <cellStyle name="Normal 19 2" xfId="8151"/>
    <cellStyle name="Normal 19 2 10" xfId="8152"/>
    <cellStyle name="Normal 19 2 10 2" xfId="8153"/>
    <cellStyle name="Normal 19 2 10 2 2" xfId="8154"/>
    <cellStyle name="Normal 19 2 10 3" xfId="8155"/>
    <cellStyle name="Normal 19 2 10 4" xfId="8156"/>
    <cellStyle name="Normal 19 2 11" xfId="8157"/>
    <cellStyle name="Normal 19 2 11 2" xfId="8158"/>
    <cellStyle name="Normal 19 2 11 2 2" xfId="8159"/>
    <cellStyle name="Normal 19 2 11 3" xfId="8160"/>
    <cellStyle name="Normal 19 2 11 4" xfId="8161"/>
    <cellStyle name="Normal 19 2 12" xfId="8162"/>
    <cellStyle name="Normal 19 2 12 2" xfId="8163"/>
    <cellStyle name="Normal 19 2 13" xfId="8164"/>
    <cellStyle name="Normal 19 2 13 2" xfId="8165"/>
    <cellStyle name="Normal 19 2 14" xfId="8166"/>
    <cellStyle name="Normal 19 2 14 2" xfId="8167"/>
    <cellStyle name="Normal 19 2 15" xfId="8168"/>
    <cellStyle name="Normal 19 2 15 2" xfId="8169"/>
    <cellStyle name="Normal 19 2 16" xfId="8170"/>
    <cellStyle name="Normal 19 2 16 2" xfId="8171"/>
    <cellStyle name="Normal 19 2 17" xfId="8172"/>
    <cellStyle name="Normal 19 2 17 2" xfId="8173"/>
    <cellStyle name="Normal 19 2 18" xfId="8174"/>
    <cellStyle name="Normal 19 2 18 2" xfId="8175"/>
    <cellStyle name="Normal 19 2 19" xfId="8176"/>
    <cellStyle name="Normal 19 2 19 2" xfId="8177"/>
    <cellStyle name="Normal 19 2 2" xfId="8178"/>
    <cellStyle name="Normal 19 2 2 2" xfId="8179"/>
    <cellStyle name="Normal 19 2 2 2 2" xfId="8180"/>
    <cellStyle name="Normal 19 2 2 3" xfId="8181"/>
    <cellStyle name="Normal 19 2 2 4" xfId="8182"/>
    <cellStyle name="Normal 19 2 20" xfId="8183"/>
    <cellStyle name="Normal 19 2 20 2" xfId="8184"/>
    <cellStyle name="Normal 19 2 21" xfId="8185"/>
    <cellStyle name="Normal 19 2 21 2" xfId="8186"/>
    <cellStyle name="Normal 19 2 22" xfId="8187"/>
    <cellStyle name="Normal 19 2 22 2" xfId="8188"/>
    <cellStyle name="Normal 19 2 23" xfId="8189"/>
    <cellStyle name="Normal 19 2 23 2" xfId="8190"/>
    <cellStyle name="Normal 19 2 24" xfId="8191"/>
    <cellStyle name="Normal 19 2 24 2" xfId="8192"/>
    <cellStyle name="Normal 19 2 25" xfId="8193"/>
    <cellStyle name="Normal 19 2 25 2" xfId="8194"/>
    <cellStyle name="Normal 19 2 26" xfId="8195"/>
    <cellStyle name="Normal 19 2 26 2" xfId="8196"/>
    <cellStyle name="Normal 19 2 27" xfId="8197"/>
    <cellStyle name="Normal 19 2 27 2" xfId="8198"/>
    <cellStyle name="Normal 19 2 28" xfId="8199"/>
    <cellStyle name="Normal 19 2 28 2" xfId="8200"/>
    <cellStyle name="Normal 19 2 29" xfId="8201"/>
    <cellStyle name="Normal 19 2 29 2" xfId="8202"/>
    <cellStyle name="Normal 19 2 3" xfId="8203"/>
    <cellStyle name="Normal 19 2 3 2" xfId="8204"/>
    <cellStyle name="Normal 19 2 3 2 2" xfId="8205"/>
    <cellStyle name="Normal 19 2 3 3" xfId="8206"/>
    <cellStyle name="Normal 19 2 3 4" xfId="8207"/>
    <cellStyle name="Normal 19 2 30" xfId="8208"/>
    <cellStyle name="Normal 19 2 30 2" xfId="8209"/>
    <cellStyle name="Normal 19 2 31" xfId="8210"/>
    <cellStyle name="Normal 19 2 31 2" xfId="8211"/>
    <cellStyle name="Normal 19 2 32" xfId="8212"/>
    <cellStyle name="Normal 19 2 32 2" xfId="8213"/>
    <cellStyle name="Normal 19 2 33" xfId="8214"/>
    <cellStyle name="Normal 19 2 33 2" xfId="8215"/>
    <cellStyle name="Normal 19 2 34" xfId="8216"/>
    <cellStyle name="Normal 19 2 34 2" xfId="8217"/>
    <cellStyle name="Normal 19 2 35" xfId="8218"/>
    <cellStyle name="Normal 19 2 35 2" xfId="8219"/>
    <cellStyle name="Normal 19 2 36" xfId="8220"/>
    <cellStyle name="Normal 19 2 36 2" xfId="8221"/>
    <cellStyle name="Normal 19 2 37" xfId="8222"/>
    <cellStyle name="Normal 19 2 37 2" xfId="8223"/>
    <cellStyle name="Normal 19 2 38" xfId="8224"/>
    <cellStyle name="Normal 19 2 38 2" xfId="8225"/>
    <cellStyle name="Normal 19 2 39" xfId="8226"/>
    <cellStyle name="Normal 19 2 39 2" xfId="8227"/>
    <cellStyle name="Normal 19 2 4" xfId="8228"/>
    <cellStyle name="Normal 19 2 4 2" xfId="8229"/>
    <cellStyle name="Normal 19 2 4 2 2" xfId="8230"/>
    <cellStyle name="Normal 19 2 4 3" xfId="8231"/>
    <cellStyle name="Normal 19 2 4 4" xfId="8232"/>
    <cellStyle name="Normal 19 2 40" xfId="8233"/>
    <cellStyle name="Normal 19 2 40 2" xfId="8234"/>
    <cellStyle name="Normal 19 2 41" xfId="8235"/>
    <cellStyle name="Normal 19 2 41 2" xfId="8236"/>
    <cellStyle name="Normal 19 2 42" xfId="8237"/>
    <cellStyle name="Normal 19 2 42 2" xfId="8238"/>
    <cellStyle name="Normal 19 2 43" xfId="8239"/>
    <cellStyle name="Normal 19 2 43 2" xfId="8240"/>
    <cellStyle name="Normal 19 2 44" xfId="8241"/>
    <cellStyle name="Normal 19 2 44 2" xfId="8242"/>
    <cellStyle name="Normal 19 2 45" xfId="8243"/>
    <cellStyle name="Normal 19 2 45 2" xfId="8244"/>
    <cellStyle name="Normal 19 2 46" xfId="8245"/>
    <cellStyle name="Normal 19 2 46 2" xfId="8246"/>
    <cellStyle name="Normal 19 2 47" xfId="8247"/>
    <cellStyle name="Normal 19 2 47 2" xfId="8248"/>
    <cellStyle name="Normal 19 2 48" xfId="8249"/>
    <cellStyle name="Normal 19 2 48 2" xfId="8250"/>
    <cellStyle name="Normal 19 2 49" xfId="8251"/>
    <cellStyle name="Normal 19 2 49 2" xfId="8252"/>
    <cellStyle name="Normal 19 2 5" xfId="8253"/>
    <cellStyle name="Normal 19 2 5 2" xfId="8254"/>
    <cellStyle name="Normal 19 2 5 2 2" xfId="8255"/>
    <cellStyle name="Normal 19 2 5 3" xfId="8256"/>
    <cellStyle name="Normal 19 2 5 4" xfId="8257"/>
    <cellStyle name="Normal 19 2 50" xfId="8258"/>
    <cellStyle name="Normal 19 2 51" xfId="8259"/>
    <cellStyle name="Normal 19 2 52" xfId="8260"/>
    <cellStyle name="Normal 19 2 53" xfId="8261"/>
    <cellStyle name="Normal 19 2 54" xfId="8262"/>
    <cellStyle name="Normal 19 2 55" xfId="8263"/>
    <cellStyle name="Normal 19 2 56" xfId="8264"/>
    <cellStyle name="Normal 19 2 57" xfId="8265"/>
    <cellStyle name="Normal 19 2 58" xfId="8266"/>
    <cellStyle name="Normal 19 2 59" xfId="8267"/>
    <cellStyle name="Normal 19 2 6" xfId="8268"/>
    <cellStyle name="Normal 19 2 6 2" xfId="8269"/>
    <cellStyle name="Normal 19 2 6 2 2" xfId="8270"/>
    <cellStyle name="Normal 19 2 6 3" xfId="8271"/>
    <cellStyle name="Normal 19 2 6 4" xfId="8272"/>
    <cellStyle name="Normal 19 2 60" xfId="8273"/>
    <cellStyle name="Normal 19 2 61" xfId="8274"/>
    <cellStyle name="Normal 19 2 62" xfId="8275"/>
    <cellStyle name="Normal 19 2 63" xfId="8276"/>
    <cellStyle name="Normal 19 2 64" xfId="8277"/>
    <cellStyle name="Normal 19 2 65" xfId="8278"/>
    <cellStyle name="Normal 19 2 66" xfId="8279"/>
    <cellStyle name="Normal 19 2 67" xfId="8280"/>
    <cellStyle name="Normal 19 2 68" xfId="8281"/>
    <cellStyle name="Normal 19 2 69" xfId="8282"/>
    <cellStyle name="Normal 19 2 7" xfId="8283"/>
    <cellStyle name="Normal 19 2 7 2" xfId="8284"/>
    <cellStyle name="Normal 19 2 7 2 2" xfId="8285"/>
    <cellStyle name="Normal 19 2 7 3" xfId="8286"/>
    <cellStyle name="Normal 19 2 7 4" xfId="8287"/>
    <cellStyle name="Normal 19 2 70" xfId="8288"/>
    <cellStyle name="Normal 19 2 71" xfId="8289"/>
    <cellStyle name="Normal 19 2 72" xfId="8290"/>
    <cellStyle name="Normal 19 2 73" xfId="8291"/>
    <cellStyle name="Normal 19 2 74" xfId="8292"/>
    <cellStyle name="Normal 19 2 75" xfId="8293"/>
    <cellStyle name="Normal 19 2 76" xfId="8294"/>
    <cellStyle name="Normal 19 2 8" xfId="8295"/>
    <cellStyle name="Normal 19 2 8 2" xfId="8296"/>
    <cellStyle name="Normal 19 2 8 2 2" xfId="8297"/>
    <cellStyle name="Normal 19 2 8 3" xfId="8298"/>
    <cellStyle name="Normal 19 2 8 4" xfId="8299"/>
    <cellStyle name="Normal 19 2 9" xfId="8300"/>
    <cellStyle name="Normal 19 2 9 2" xfId="8301"/>
    <cellStyle name="Normal 19 2 9 2 2" xfId="8302"/>
    <cellStyle name="Normal 19 2 9 3" xfId="8303"/>
    <cellStyle name="Normal 19 2 9 4" xfId="8304"/>
    <cellStyle name="Normal 19 20" xfId="8305"/>
    <cellStyle name="Normal 19 20 10" xfId="8306"/>
    <cellStyle name="Normal 19 20 10 2" xfId="8307"/>
    <cellStyle name="Normal 19 20 11" xfId="8308"/>
    <cellStyle name="Normal 19 20 2" xfId="8309"/>
    <cellStyle name="Normal 19 20 2 2" xfId="8310"/>
    <cellStyle name="Normal 19 20 3" xfId="8311"/>
    <cellStyle name="Normal 19 20 3 2" xfId="8312"/>
    <cellStyle name="Normal 19 20 4" xfId="8313"/>
    <cellStyle name="Normal 19 20 4 2" xfId="8314"/>
    <cellStyle name="Normal 19 20 5" xfId="8315"/>
    <cellStyle name="Normal 19 20 5 2" xfId="8316"/>
    <cellStyle name="Normal 19 20 6" xfId="8317"/>
    <cellStyle name="Normal 19 20 6 2" xfId="8318"/>
    <cellStyle name="Normal 19 20 7" xfId="8319"/>
    <cellStyle name="Normal 19 20 7 2" xfId="8320"/>
    <cellStyle name="Normal 19 20 8" xfId="8321"/>
    <cellStyle name="Normal 19 20 8 2" xfId="8322"/>
    <cellStyle name="Normal 19 20 9" xfId="8323"/>
    <cellStyle name="Normal 19 20 9 2" xfId="8324"/>
    <cellStyle name="Normal 19 21" xfId="8325"/>
    <cellStyle name="Normal 19 21 10" xfId="8326"/>
    <cellStyle name="Normal 19 21 10 2" xfId="8327"/>
    <cellStyle name="Normal 19 21 11" xfId="8328"/>
    <cellStyle name="Normal 19 21 2" xfId="8329"/>
    <cellStyle name="Normal 19 21 2 2" xfId="8330"/>
    <cellStyle name="Normal 19 21 3" xfId="8331"/>
    <cellStyle name="Normal 19 21 3 2" xfId="8332"/>
    <cellStyle name="Normal 19 21 4" xfId="8333"/>
    <cellStyle name="Normal 19 21 4 2" xfId="8334"/>
    <cellStyle name="Normal 19 21 5" xfId="8335"/>
    <cellStyle name="Normal 19 21 5 2" xfId="8336"/>
    <cellStyle name="Normal 19 21 6" xfId="8337"/>
    <cellStyle name="Normal 19 21 6 2" xfId="8338"/>
    <cellStyle name="Normal 19 21 7" xfId="8339"/>
    <cellStyle name="Normal 19 21 7 2" xfId="8340"/>
    <cellStyle name="Normal 19 21 8" xfId="8341"/>
    <cellStyle name="Normal 19 21 8 2" xfId="8342"/>
    <cellStyle name="Normal 19 21 9" xfId="8343"/>
    <cellStyle name="Normal 19 21 9 2" xfId="8344"/>
    <cellStyle name="Normal 19 22" xfId="8345"/>
    <cellStyle name="Normal 19 22 10" xfId="8346"/>
    <cellStyle name="Normal 19 22 10 2" xfId="8347"/>
    <cellStyle name="Normal 19 22 11" xfId="8348"/>
    <cellStyle name="Normal 19 22 2" xfId="8349"/>
    <cellStyle name="Normal 19 22 2 2" xfId="8350"/>
    <cellStyle name="Normal 19 22 3" xfId="8351"/>
    <cellStyle name="Normal 19 22 3 2" xfId="8352"/>
    <cellStyle name="Normal 19 22 4" xfId="8353"/>
    <cellStyle name="Normal 19 22 4 2" xfId="8354"/>
    <cellStyle name="Normal 19 22 5" xfId="8355"/>
    <cellStyle name="Normal 19 22 5 2" xfId="8356"/>
    <cellStyle name="Normal 19 22 6" xfId="8357"/>
    <cellStyle name="Normal 19 22 6 2" xfId="8358"/>
    <cellStyle name="Normal 19 22 7" xfId="8359"/>
    <cellStyle name="Normal 19 22 7 2" xfId="8360"/>
    <cellStyle name="Normal 19 22 8" xfId="8361"/>
    <cellStyle name="Normal 19 22 8 2" xfId="8362"/>
    <cellStyle name="Normal 19 22 9" xfId="8363"/>
    <cellStyle name="Normal 19 22 9 2" xfId="8364"/>
    <cellStyle name="Normal 19 23" xfId="8365"/>
    <cellStyle name="Normal 19 23 10" xfId="8366"/>
    <cellStyle name="Normal 19 23 10 2" xfId="8367"/>
    <cellStyle name="Normal 19 23 11" xfId="8368"/>
    <cellStyle name="Normal 19 23 2" xfId="8369"/>
    <cellStyle name="Normal 19 23 2 2" xfId="8370"/>
    <cellStyle name="Normal 19 23 3" xfId="8371"/>
    <cellStyle name="Normal 19 23 3 2" xfId="8372"/>
    <cellStyle name="Normal 19 23 4" xfId="8373"/>
    <cellStyle name="Normal 19 23 4 2" xfId="8374"/>
    <cellStyle name="Normal 19 23 5" xfId="8375"/>
    <cellStyle name="Normal 19 23 5 2" xfId="8376"/>
    <cellStyle name="Normal 19 23 6" xfId="8377"/>
    <cellStyle name="Normal 19 23 6 2" xfId="8378"/>
    <cellStyle name="Normal 19 23 7" xfId="8379"/>
    <cellStyle name="Normal 19 23 7 2" xfId="8380"/>
    <cellStyle name="Normal 19 23 8" xfId="8381"/>
    <cellStyle name="Normal 19 23 8 2" xfId="8382"/>
    <cellStyle name="Normal 19 23 9" xfId="8383"/>
    <cellStyle name="Normal 19 23 9 2" xfId="8384"/>
    <cellStyle name="Normal 19 24" xfId="8385"/>
    <cellStyle name="Normal 19 24 10" xfId="8386"/>
    <cellStyle name="Normal 19 24 10 2" xfId="8387"/>
    <cellStyle name="Normal 19 24 11" xfId="8388"/>
    <cellStyle name="Normal 19 24 2" xfId="8389"/>
    <cellStyle name="Normal 19 24 2 2" xfId="8390"/>
    <cellStyle name="Normal 19 24 3" xfId="8391"/>
    <cellStyle name="Normal 19 24 3 2" xfId="8392"/>
    <cellStyle name="Normal 19 24 4" xfId="8393"/>
    <cellStyle name="Normal 19 24 4 2" xfId="8394"/>
    <cellStyle name="Normal 19 24 5" xfId="8395"/>
    <cellStyle name="Normal 19 24 5 2" xfId="8396"/>
    <cellStyle name="Normal 19 24 6" xfId="8397"/>
    <cellStyle name="Normal 19 24 6 2" xfId="8398"/>
    <cellStyle name="Normal 19 24 7" xfId="8399"/>
    <cellStyle name="Normal 19 24 7 2" xfId="8400"/>
    <cellStyle name="Normal 19 24 8" xfId="8401"/>
    <cellStyle name="Normal 19 24 8 2" xfId="8402"/>
    <cellStyle name="Normal 19 24 9" xfId="8403"/>
    <cellStyle name="Normal 19 24 9 2" xfId="8404"/>
    <cellStyle name="Normal 19 25" xfId="8405"/>
    <cellStyle name="Normal 19 25 10" xfId="8406"/>
    <cellStyle name="Normal 19 25 10 2" xfId="8407"/>
    <cellStyle name="Normal 19 25 11" xfId="8408"/>
    <cellStyle name="Normal 19 25 2" xfId="8409"/>
    <cellStyle name="Normal 19 25 2 2" xfId="8410"/>
    <cellStyle name="Normal 19 25 3" xfId="8411"/>
    <cellStyle name="Normal 19 25 3 2" xfId="8412"/>
    <cellStyle name="Normal 19 25 4" xfId="8413"/>
    <cellStyle name="Normal 19 25 4 2" xfId="8414"/>
    <cellStyle name="Normal 19 25 5" xfId="8415"/>
    <cellStyle name="Normal 19 25 5 2" xfId="8416"/>
    <cellStyle name="Normal 19 25 6" xfId="8417"/>
    <cellStyle name="Normal 19 25 6 2" xfId="8418"/>
    <cellStyle name="Normal 19 25 7" xfId="8419"/>
    <cellStyle name="Normal 19 25 7 2" xfId="8420"/>
    <cellStyle name="Normal 19 25 8" xfId="8421"/>
    <cellStyle name="Normal 19 25 8 2" xfId="8422"/>
    <cellStyle name="Normal 19 25 9" xfId="8423"/>
    <cellStyle name="Normal 19 25 9 2" xfId="8424"/>
    <cellStyle name="Normal 19 26" xfId="8425"/>
    <cellStyle name="Normal 19 26 10" xfId="8426"/>
    <cellStyle name="Normal 19 26 10 2" xfId="8427"/>
    <cellStyle name="Normal 19 26 11" xfId="8428"/>
    <cellStyle name="Normal 19 26 2" xfId="8429"/>
    <cellStyle name="Normal 19 26 2 2" xfId="8430"/>
    <cellStyle name="Normal 19 26 3" xfId="8431"/>
    <cellStyle name="Normal 19 26 3 2" xfId="8432"/>
    <cellStyle name="Normal 19 26 4" xfId="8433"/>
    <cellStyle name="Normal 19 26 4 2" xfId="8434"/>
    <cellStyle name="Normal 19 26 5" xfId="8435"/>
    <cellStyle name="Normal 19 26 5 2" xfId="8436"/>
    <cellStyle name="Normal 19 26 6" xfId="8437"/>
    <cellStyle name="Normal 19 26 6 2" xfId="8438"/>
    <cellStyle name="Normal 19 26 7" xfId="8439"/>
    <cellStyle name="Normal 19 26 7 2" xfId="8440"/>
    <cellStyle name="Normal 19 26 8" xfId="8441"/>
    <cellStyle name="Normal 19 26 8 2" xfId="8442"/>
    <cellStyle name="Normal 19 26 9" xfId="8443"/>
    <cellStyle name="Normal 19 26 9 2" xfId="8444"/>
    <cellStyle name="Normal 19 27" xfId="8445"/>
    <cellStyle name="Normal 19 27 10" xfId="8446"/>
    <cellStyle name="Normal 19 27 10 2" xfId="8447"/>
    <cellStyle name="Normal 19 27 11" xfId="8448"/>
    <cellStyle name="Normal 19 27 2" xfId="8449"/>
    <cellStyle name="Normal 19 27 2 2" xfId="8450"/>
    <cellStyle name="Normal 19 27 3" xfId="8451"/>
    <cellStyle name="Normal 19 27 3 2" xfId="8452"/>
    <cellStyle name="Normal 19 27 4" xfId="8453"/>
    <cellStyle name="Normal 19 27 4 2" xfId="8454"/>
    <cellStyle name="Normal 19 27 5" xfId="8455"/>
    <cellStyle name="Normal 19 27 5 2" xfId="8456"/>
    <cellStyle name="Normal 19 27 6" xfId="8457"/>
    <cellStyle name="Normal 19 27 6 2" xfId="8458"/>
    <cellStyle name="Normal 19 27 7" xfId="8459"/>
    <cellStyle name="Normal 19 27 7 2" xfId="8460"/>
    <cellStyle name="Normal 19 27 8" xfId="8461"/>
    <cellStyle name="Normal 19 27 8 2" xfId="8462"/>
    <cellStyle name="Normal 19 27 9" xfId="8463"/>
    <cellStyle name="Normal 19 27 9 2" xfId="8464"/>
    <cellStyle name="Normal 19 28" xfId="8465"/>
    <cellStyle name="Normal 19 28 10" xfId="8466"/>
    <cellStyle name="Normal 19 28 10 2" xfId="8467"/>
    <cellStyle name="Normal 19 28 11" xfId="8468"/>
    <cellStyle name="Normal 19 28 2" xfId="8469"/>
    <cellStyle name="Normal 19 28 2 2" xfId="8470"/>
    <cellStyle name="Normal 19 28 3" xfId="8471"/>
    <cellStyle name="Normal 19 28 3 2" xfId="8472"/>
    <cellStyle name="Normal 19 28 4" xfId="8473"/>
    <cellStyle name="Normal 19 28 4 2" xfId="8474"/>
    <cellStyle name="Normal 19 28 5" xfId="8475"/>
    <cellStyle name="Normal 19 28 5 2" xfId="8476"/>
    <cellStyle name="Normal 19 28 6" xfId="8477"/>
    <cellStyle name="Normal 19 28 6 2" xfId="8478"/>
    <cellStyle name="Normal 19 28 7" xfId="8479"/>
    <cellStyle name="Normal 19 28 7 2" xfId="8480"/>
    <cellStyle name="Normal 19 28 8" xfId="8481"/>
    <cellStyle name="Normal 19 28 8 2" xfId="8482"/>
    <cellStyle name="Normal 19 28 9" xfId="8483"/>
    <cellStyle name="Normal 19 28 9 2" xfId="8484"/>
    <cellStyle name="Normal 19 29" xfId="8485"/>
    <cellStyle name="Normal 19 29 10" xfId="8486"/>
    <cellStyle name="Normal 19 29 10 2" xfId="8487"/>
    <cellStyle name="Normal 19 29 11" xfId="8488"/>
    <cellStyle name="Normal 19 29 2" xfId="8489"/>
    <cellStyle name="Normal 19 29 2 2" xfId="8490"/>
    <cellStyle name="Normal 19 29 3" xfId="8491"/>
    <cellStyle name="Normal 19 29 3 2" xfId="8492"/>
    <cellStyle name="Normal 19 29 4" xfId="8493"/>
    <cellStyle name="Normal 19 29 4 2" xfId="8494"/>
    <cellStyle name="Normal 19 29 5" xfId="8495"/>
    <cellStyle name="Normal 19 29 5 2" xfId="8496"/>
    <cellStyle name="Normal 19 29 6" xfId="8497"/>
    <cellStyle name="Normal 19 29 6 2" xfId="8498"/>
    <cellStyle name="Normal 19 29 7" xfId="8499"/>
    <cellStyle name="Normal 19 29 7 2" xfId="8500"/>
    <cellStyle name="Normal 19 29 8" xfId="8501"/>
    <cellStyle name="Normal 19 29 8 2" xfId="8502"/>
    <cellStyle name="Normal 19 29 9" xfId="8503"/>
    <cellStyle name="Normal 19 29 9 2" xfId="8504"/>
    <cellStyle name="Normal 19 3" xfId="8505"/>
    <cellStyle name="Normal 19 3 10" xfId="8506"/>
    <cellStyle name="Normal 19 3 10 2" xfId="8507"/>
    <cellStyle name="Normal 19 3 11" xfId="8508"/>
    <cellStyle name="Normal 19 3 2" xfId="8509"/>
    <cellStyle name="Normal 19 3 2 2" xfId="8510"/>
    <cellStyle name="Normal 19 3 3" xfId="8511"/>
    <cellStyle name="Normal 19 3 3 2" xfId="8512"/>
    <cellStyle name="Normal 19 3 4" xfId="8513"/>
    <cellStyle name="Normal 19 3 4 2" xfId="8514"/>
    <cellStyle name="Normal 19 3 5" xfId="8515"/>
    <cellStyle name="Normal 19 3 5 2" xfId="8516"/>
    <cellStyle name="Normal 19 3 6" xfId="8517"/>
    <cellStyle name="Normal 19 3 6 2" xfId="8518"/>
    <cellStyle name="Normal 19 3 7" xfId="8519"/>
    <cellStyle name="Normal 19 3 7 2" xfId="8520"/>
    <cellStyle name="Normal 19 3 8" xfId="8521"/>
    <cellStyle name="Normal 19 3 8 2" xfId="8522"/>
    <cellStyle name="Normal 19 3 9" xfId="8523"/>
    <cellStyle name="Normal 19 3 9 2" xfId="8524"/>
    <cellStyle name="Normal 19 30" xfId="8525"/>
    <cellStyle name="Normal 19 30 10" xfId="8526"/>
    <cellStyle name="Normal 19 30 10 2" xfId="8527"/>
    <cellStyle name="Normal 19 30 11" xfId="8528"/>
    <cellStyle name="Normal 19 30 2" xfId="8529"/>
    <cellStyle name="Normal 19 30 2 2" xfId="8530"/>
    <cellStyle name="Normal 19 30 3" xfId="8531"/>
    <cellStyle name="Normal 19 30 3 2" xfId="8532"/>
    <cellStyle name="Normal 19 30 4" xfId="8533"/>
    <cellStyle name="Normal 19 30 4 2" xfId="8534"/>
    <cellStyle name="Normal 19 30 5" xfId="8535"/>
    <cellStyle name="Normal 19 30 5 2" xfId="8536"/>
    <cellStyle name="Normal 19 30 6" xfId="8537"/>
    <cellStyle name="Normal 19 30 6 2" xfId="8538"/>
    <cellStyle name="Normal 19 30 7" xfId="8539"/>
    <cellStyle name="Normal 19 30 7 2" xfId="8540"/>
    <cellStyle name="Normal 19 30 8" xfId="8541"/>
    <cellStyle name="Normal 19 30 8 2" xfId="8542"/>
    <cellStyle name="Normal 19 30 9" xfId="8543"/>
    <cellStyle name="Normal 19 30 9 2" xfId="8544"/>
    <cellStyle name="Normal 19 31" xfId="8545"/>
    <cellStyle name="Normal 19 31 10" xfId="8546"/>
    <cellStyle name="Normal 19 31 10 2" xfId="8547"/>
    <cellStyle name="Normal 19 31 11" xfId="8548"/>
    <cellStyle name="Normal 19 31 2" xfId="8549"/>
    <cellStyle name="Normal 19 31 2 2" xfId="8550"/>
    <cellStyle name="Normal 19 31 3" xfId="8551"/>
    <cellStyle name="Normal 19 31 3 2" xfId="8552"/>
    <cellStyle name="Normal 19 31 4" xfId="8553"/>
    <cellStyle name="Normal 19 31 4 2" xfId="8554"/>
    <cellStyle name="Normal 19 31 5" xfId="8555"/>
    <cellStyle name="Normal 19 31 5 2" xfId="8556"/>
    <cellStyle name="Normal 19 31 6" xfId="8557"/>
    <cellStyle name="Normal 19 31 6 2" xfId="8558"/>
    <cellStyle name="Normal 19 31 7" xfId="8559"/>
    <cellStyle name="Normal 19 31 7 2" xfId="8560"/>
    <cellStyle name="Normal 19 31 8" xfId="8561"/>
    <cellStyle name="Normal 19 31 8 2" xfId="8562"/>
    <cellStyle name="Normal 19 31 9" xfId="8563"/>
    <cellStyle name="Normal 19 31 9 2" xfId="8564"/>
    <cellStyle name="Normal 19 32" xfId="8565"/>
    <cellStyle name="Normal 19 32 2" xfId="8566"/>
    <cellStyle name="Normal 19 32 2 2" xfId="8567"/>
    <cellStyle name="Normal 19 32 3" xfId="8568"/>
    <cellStyle name="Normal 19 32 3 2" xfId="8569"/>
    <cellStyle name="Normal 19 32 4" xfId="8570"/>
    <cellStyle name="Normal 19 32 4 2" xfId="8571"/>
    <cellStyle name="Normal 19 32 5" xfId="8572"/>
    <cellStyle name="Normal 19 33" xfId="8573"/>
    <cellStyle name="Normal 19 33 2" xfId="8574"/>
    <cellStyle name="Normal 19 33 2 2" xfId="8575"/>
    <cellStyle name="Normal 19 33 3" xfId="8576"/>
    <cellStyle name="Normal 19 33 3 2" xfId="8577"/>
    <cellStyle name="Normal 19 33 4" xfId="8578"/>
    <cellStyle name="Normal 19 33 4 2" xfId="8579"/>
    <cellStyle name="Normal 19 33 5" xfId="8580"/>
    <cellStyle name="Normal 19 34" xfId="8581"/>
    <cellStyle name="Normal 19 34 2" xfId="8582"/>
    <cellStyle name="Normal 19 34 2 2" xfId="8583"/>
    <cellStyle name="Normal 19 34 3" xfId="8584"/>
    <cellStyle name="Normal 19 34 3 2" xfId="8585"/>
    <cellStyle name="Normal 19 34 4" xfId="8586"/>
    <cellStyle name="Normal 19 34 4 2" xfId="8587"/>
    <cellStyle name="Normal 19 34 5" xfId="8588"/>
    <cellStyle name="Normal 19 35" xfId="8589"/>
    <cellStyle name="Normal 19 35 2" xfId="8590"/>
    <cellStyle name="Normal 19 35 2 2" xfId="8591"/>
    <cellStyle name="Normal 19 35 3" xfId="8592"/>
    <cellStyle name="Normal 19 35 3 2" xfId="8593"/>
    <cellStyle name="Normal 19 35 4" xfId="8594"/>
    <cellStyle name="Normal 19 35 4 2" xfId="8595"/>
    <cellStyle name="Normal 19 35 5" xfId="8596"/>
    <cellStyle name="Normal 19 36" xfId="8597"/>
    <cellStyle name="Normal 19 36 2" xfId="8598"/>
    <cellStyle name="Normal 19 36 2 2" xfId="8599"/>
    <cellStyle name="Normal 19 36 3" xfId="8600"/>
    <cellStyle name="Normal 19 36 3 2" xfId="8601"/>
    <cellStyle name="Normal 19 36 4" xfId="8602"/>
    <cellStyle name="Normal 19 36 4 2" xfId="8603"/>
    <cellStyle name="Normal 19 36 5" xfId="8604"/>
    <cellStyle name="Normal 19 37" xfId="8605"/>
    <cellStyle name="Normal 19 37 2" xfId="8606"/>
    <cellStyle name="Normal 19 37 2 2" xfId="8607"/>
    <cellStyle name="Normal 19 37 3" xfId="8608"/>
    <cellStyle name="Normal 19 37 3 2" xfId="8609"/>
    <cellStyle name="Normal 19 37 4" xfId="8610"/>
    <cellStyle name="Normal 19 37 4 2" xfId="8611"/>
    <cellStyle name="Normal 19 37 5" xfId="8612"/>
    <cellStyle name="Normal 19 38" xfId="8613"/>
    <cellStyle name="Normal 19 38 2" xfId="8614"/>
    <cellStyle name="Normal 19 38 2 2" xfId="8615"/>
    <cellStyle name="Normal 19 38 3" xfId="8616"/>
    <cellStyle name="Normal 19 38 3 2" xfId="8617"/>
    <cellStyle name="Normal 19 38 4" xfId="8618"/>
    <cellStyle name="Normal 19 38 4 2" xfId="8619"/>
    <cellStyle name="Normal 19 38 5" xfId="8620"/>
    <cellStyle name="Normal 19 39" xfId="8621"/>
    <cellStyle name="Normal 19 39 2" xfId="8622"/>
    <cellStyle name="Normal 19 39 2 2" xfId="8623"/>
    <cellStyle name="Normal 19 39 3" xfId="8624"/>
    <cellStyle name="Normal 19 39 3 2" xfId="8625"/>
    <cellStyle name="Normal 19 39 4" xfId="8626"/>
    <cellStyle name="Normal 19 39 4 2" xfId="8627"/>
    <cellStyle name="Normal 19 39 5" xfId="8628"/>
    <cellStyle name="Normal 19 4" xfId="8629"/>
    <cellStyle name="Normal 19 4 10" xfId="8630"/>
    <cellStyle name="Normal 19 4 10 2" xfId="8631"/>
    <cellStyle name="Normal 19 4 11" xfId="8632"/>
    <cellStyle name="Normal 19 4 2" xfId="8633"/>
    <cellStyle name="Normal 19 4 2 2" xfId="8634"/>
    <cellStyle name="Normal 19 4 3" xfId="8635"/>
    <cellStyle name="Normal 19 4 3 2" xfId="8636"/>
    <cellStyle name="Normal 19 4 4" xfId="8637"/>
    <cellStyle name="Normal 19 4 4 2" xfId="8638"/>
    <cellStyle name="Normal 19 4 5" xfId="8639"/>
    <cellStyle name="Normal 19 4 5 2" xfId="8640"/>
    <cellStyle name="Normal 19 4 6" xfId="8641"/>
    <cellStyle name="Normal 19 4 6 2" xfId="8642"/>
    <cellStyle name="Normal 19 4 7" xfId="8643"/>
    <cellStyle name="Normal 19 4 7 2" xfId="8644"/>
    <cellStyle name="Normal 19 4 8" xfId="8645"/>
    <cellStyle name="Normal 19 4 8 2" xfId="8646"/>
    <cellStyle name="Normal 19 4 9" xfId="8647"/>
    <cellStyle name="Normal 19 4 9 2" xfId="8648"/>
    <cellStyle name="Normal 19 40" xfId="8649"/>
    <cellStyle name="Normal 19 40 2" xfId="8650"/>
    <cellStyle name="Normal 19 40 2 2" xfId="8651"/>
    <cellStyle name="Normal 19 40 3" xfId="8652"/>
    <cellStyle name="Normal 19 40 3 2" xfId="8653"/>
    <cellStyle name="Normal 19 40 4" xfId="8654"/>
    <cellStyle name="Normal 19 40 4 2" xfId="8655"/>
    <cellStyle name="Normal 19 40 5" xfId="8656"/>
    <cellStyle name="Normal 19 41" xfId="8657"/>
    <cellStyle name="Normal 19 41 2" xfId="8658"/>
    <cellStyle name="Normal 19 41 2 2" xfId="8659"/>
    <cellStyle name="Normal 19 41 3" xfId="8660"/>
    <cellStyle name="Normal 19 41 3 2" xfId="8661"/>
    <cellStyle name="Normal 19 41 4" xfId="8662"/>
    <cellStyle name="Normal 19 41 4 2" xfId="8663"/>
    <cellStyle name="Normal 19 41 5" xfId="8664"/>
    <cellStyle name="Normal 19 42" xfId="8665"/>
    <cellStyle name="Normal 19 42 2" xfId="8666"/>
    <cellStyle name="Normal 19 42 2 2" xfId="8667"/>
    <cellStyle name="Normal 19 42 3" xfId="8668"/>
    <cellStyle name="Normal 19 42 3 2" xfId="8669"/>
    <cellStyle name="Normal 19 42 4" xfId="8670"/>
    <cellStyle name="Normal 19 42 4 2" xfId="8671"/>
    <cellStyle name="Normal 19 42 5" xfId="8672"/>
    <cellStyle name="Normal 19 43" xfId="8673"/>
    <cellStyle name="Normal 19 43 2" xfId="8674"/>
    <cellStyle name="Normal 19 43 2 2" xfId="8675"/>
    <cellStyle name="Normal 19 43 3" xfId="8676"/>
    <cellStyle name="Normal 19 43 3 2" xfId="8677"/>
    <cellStyle name="Normal 19 43 4" xfId="8678"/>
    <cellStyle name="Normal 19 43 4 2" xfId="8679"/>
    <cellStyle name="Normal 19 43 5" xfId="8680"/>
    <cellStyle name="Normal 19 44" xfId="8681"/>
    <cellStyle name="Normal 19 44 2" xfId="8682"/>
    <cellStyle name="Normal 19 44 2 2" xfId="8683"/>
    <cellStyle name="Normal 19 44 3" xfId="8684"/>
    <cellStyle name="Normal 19 44 3 2" xfId="8685"/>
    <cellStyle name="Normal 19 44 4" xfId="8686"/>
    <cellStyle name="Normal 19 44 4 2" xfId="8687"/>
    <cellStyle name="Normal 19 44 5" xfId="8688"/>
    <cellStyle name="Normal 19 45" xfId="8689"/>
    <cellStyle name="Normal 19 45 2" xfId="8690"/>
    <cellStyle name="Normal 19 45 2 2" xfId="8691"/>
    <cellStyle name="Normal 19 45 3" xfId="8692"/>
    <cellStyle name="Normal 19 45 3 2" xfId="8693"/>
    <cellStyle name="Normal 19 45 4" xfId="8694"/>
    <cellStyle name="Normal 19 45 4 2" xfId="8695"/>
    <cellStyle name="Normal 19 45 5" xfId="8696"/>
    <cellStyle name="Normal 19 46" xfId="8697"/>
    <cellStyle name="Normal 19 46 2" xfId="8698"/>
    <cellStyle name="Normal 19 46 2 2" xfId="8699"/>
    <cellStyle name="Normal 19 46 3" xfId="8700"/>
    <cellStyle name="Normal 19 46 3 2" xfId="8701"/>
    <cellStyle name="Normal 19 46 4" xfId="8702"/>
    <cellStyle name="Normal 19 46 4 2" xfId="8703"/>
    <cellStyle name="Normal 19 46 5" xfId="8704"/>
    <cellStyle name="Normal 19 47" xfId="8705"/>
    <cellStyle name="Normal 19 47 2" xfId="8706"/>
    <cellStyle name="Normal 19 47 2 2" xfId="8707"/>
    <cellStyle name="Normal 19 47 3" xfId="8708"/>
    <cellStyle name="Normal 19 47 3 2" xfId="8709"/>
    <cellStyle name="Normal 19 47 4" xfId="8710"/>
    <cellStyle name="Normal 19 47 4 2" xfId="8711"/>
    <cellStyle name="Normal 19 47 5" xfId="8712"/>
    <cellStyle name="Normal 19 48" xfId="8713"/>
    <cellStyle name="Normal 19 48 2" xfId="8714"/>
    <cellStyle name="Normal 19 48 2 2" xfId="8715"/>
    <cellStyle name="Normal 19 48 3" xfId="8716"/>
    <cellStyle name="Normal 19 48 3 2" xfId="8717"/>
    <cellStyle name="Normal 19 48 4" xfId="8718"/>
    <cellStyle name="Normal 19 48 4 2" xfId="8719"/>
    <cellStyle name="Normal 19 48 5" xfId="8720"/>
    <cellStyle name="Normal 19 49" xfId="8721"/>
    <cellStyle name="Normal 19 49 2" xfId="8722"/>
    <cellStyle name="Normal 19 49 2 2" xfId="8723"/>
    <cellStyle name="Normal 19 49 3" xfId="8724"/>
    <cellStyle name="Normal 19 49 3 2" xfId="8725"/>
    <cellStyle name="Normal 19 49 4" xfId="8726"/>
    <cellStyle name="Normal 19 49 4 2" xfId="8727"/>
    <cellStyle name="Normal 19 49 5" xfId="8728"/>
    <cellStyle name="Normal 19 5" xfId="8729"/>
    <cellStyle name="Normal 19 5 10" xfId="8730"/>
    <cellStyle name="Normal 19 5 10 2" xfId="8731"/>
    <cellStyle name="Normal 19 5 11" xfId="8732"/>
    <cellStyle name="Normal 19 5 2" xfId="8733"/>
    <cellStyle name="Normal 19 5 2 2" xfId="8734"/>
    <cellStyle name="Normal 19 5 3" xfId="8735"/>
    <cellStyle name="Normal 19 5 3 2" xfId="8736"/>
    <cellStyle name="Normal 19 5 4" xfId="8737"/>
    <cellStyle name="Normal 19 5 4 2" xfId="8738"/>
    <cellStyle name="Normal 19 5 5" xfId="8739"/>
    <cellStyle name="Normal 19 5 5 2" xfId="8740"/>
    <cellStyle name="Normal 19 5 6" xfId="8741"/>
    <cellStyle name="Normal 19 5 6 2" xfId="8742"/>
    <cellStyle name="Normal 19 5 7" xfId="8743"/>
    <cellStyle name="Normal 19 5 7 2" xfId="8744"/>
    <cellStyle name="Normal 19 5 8" xfId="8745"/>
    <cellStyle name="Normal 19 5 8 2" xfId="8746"/>
    <cellStyle name="Normal 19 5 9" xfId="8747"/>
    <cellStyle name="Normal 19 5 9 2" xfId="8748"/>
    <cellStyle name="Normal 19 50" xfId="8749"/>
    <cellStyle name="Normal 19 50 2" xfId="8750"/>
    <cellStyle name="Normal 19 50 2 2" xfId="8751"/>
    <cellStyle name="Normal 19 50 3" xfId="8752"/>
    <cellStyle name="Normal 19 50 3 2" xfId="8753"/>
    <cellStyle name="Normal 19 50 4" xfId="8754"/>
    <cellStyle name="Normal 19 50 4 2" xfId="8755"/>
    <cellStyle name="Normal 19 50 5" xfId="8756"/>
    <cellStyle name="Normal 19 51" xfId="8757"/>
    <cellStyle name="Normal 19 51 2" xfId="8758"/>
    <cellStyle name="Normal 19 52" xfId="8759"/>
    <cellStyle name="Normal 19 52 2" xfId="8760"/>
    <cellStyle name="Normal 19 53" xfId="8761"/>
    <cellStyle name="Normal 19 53 2" xfId="8762"/>
    <cellStyle name="Normal 19 54" xfId="8763"/>
    <cellStyle name="Normal 19 54 2" xfId="8764"/>
    <cellStyle name="Normal 19 55" xfId="8765"/>
    <cellStyle name="Normal 19 55 2" xfId="8766"/>
    <cellStyle name="Normal 19 56" xfId="8767"/>
    <cellStyle name="Normal 19 56 2" xfId="8768"/>
    <cellStyle name="Normal 19 57" xfId="8769"/>
    <cellStyle name="Normal 19 57 2" xfId="8770"/>
    <cellStyle name="Normal 19 58" xfId="8771"/>
    <cellStyle name="Normal 19 58 2" xfId="8772"/>
    <cellStyle name="Normal 19 59" xfId="8773"/>
    <cellStyle name="Normal 19 59 2" xfId="8774"/>
    <cellStyle name="Normal 19 6" xfId="8775"/>
    <cellStyle name="Normal 19 6 10" xfId="8776"/>
    <cellStyle name="Normal 19 6 10 2" xfId="8777"/>
    <cellStyle name="Normal 19 6 11" xfId="8778"/>
    <cellStyle name="Normal 19 6 2" xfId="8779"/>
    <cellStyle name="Normal 19 6 2 2" xfId="8780"/>
    <cellStyle name="Normal 19 6 3" xfId="8781"/>
    <cellStyle name="Normal 19 6 3 2" xfId="8782"/>
    <cellStyle name="Normal 19 6 4" xfId="8783"/>
    <cellStyle name="Normal 19 6 4 2" xfId="8784"/>
    <cellStyle name="Normal 19 6 5" xfId="8785"/>
    <cellStyle name="Normal 19 6 5 2" xfId="8786"/>
    <cellStyle name="Normal 19 6 6" xfId="8787"/>
    <cellStyle name="Normal 19 6 6 2" xfId="8788"/>
    <cellStyle name="Normal 19 6 7" xfId="8789"/>
    <cellStyle name="Normal 19 6 7 2" xfId="8790"/>
    <cellStyle name="Normal 19 6 8" xfId="8791"/>
    <cellStyle name="Normal 19 6 8 2" xfId="8792"/>
    <cellStyle name="Normal 19 6 9" xfId="8793"/>
    <cellStyle name="Normal 19 6 9 2" xfId="8794"/>
    <cellStyle name="Normal 19 60" xfId="8795"/>
    <cellStyle name="Normal 19 60 2" xfId="8796"/>
    <cellStyle name="Normal 19 61" xfId="8797"/>
    <cellStyle name="Normal 19 61 2" xfId="8798"/>
    <cellStyle name="Normal 19 62" xfId="8799"/>
    <cellStyle name="Normal 19 62 2" xfId="8800"/>
    <cellStyle name="Normal 19 63" xfId="8801"/>
    <cellStyle name="Normal 19 63 2" xfId="8802"/>
    <cellStyle name="Normal 19 64" xfId="8803"/>
    <cellStyle name="Normal 19 64 2" xfId="8804"/>
    <cellStyle name="Normal 19 65" xfId="8805"/>
    <cellStyle name="Normal 19 65 2" xfId="8806"/>
    <cellStyle name="Normal 19 66" xfId="8807"/>
    <cellStyle name="Normal 19 66 2" xfId="8808"/>
    <cellStyle name="Normal 19 67" xfId="8809"/>
    <cellStyle name="Normal 19 67 2" xfId="8810"/>
    <cellStyle name="Normal 19 68" xfId="8811"/>
    <cellStyle name="Normal 19 68 2" xfId="8812"/>
    <cellStyle name="Normal 19 69" xfId="8813"/>
    <cellStyle name="Normal 19 69 2" xfId="8814"/>
    <cellStyle name="Normal 19 7" xfId="8815"/>
    <cellStyle name="Normal 19 7 10" xfId="8816"/>
    <cellStyle name="Normal 19 7 10 2" xfId="8817"/>
    <cellStyle name="Normal 19 7 11" xfId="8818"/>
    <cellStyle name="Normal 19 7 2" xfId="8819"/>
    <cellStyle name="Normal 19 7 2 2" xfId="8820"/>
    <cellStyle name="Normal 19 7 3" xfId="8821"/>
    <cellStyle name="Normal 19 7 3 2" xfId="8822"/>
    <cellStyle name="Normal 19 7 4" xfId="8823"/>
    <cellStyle name="Normal 19 7 4 2" xfId="8824"/>
    <cellStyle name="Normal 19 7 5" xfId="8825"/>
    <cellStyle name="Normal 19 7 5 2" xfId="8826"/>
    <cellStyle name="Normal 19 7 6" xfId="8827"/>
    <cellStyle name="Normal 19 7 6 2" xfId="8828"/>
    <cellStyle name="Normal 19 7 7" xfId="8829"/>
    <cellStyle name="Normal 19 7 7 2" xfId="8830"/>
    <cellStyle name="Normal 19 7 8" xfId="8831"/>
    <cellStyle name="Normal 19 7 8 2" xfId="8832"/>
    <cellStyle name="Normal 19 7 9" xfId="8833"/>
    <cellStyle name="Normal 19 7 9 2" xfId="8834"/>
    <cellStyle name="Normal 19 70" xfId="8835"/>
    <cellStyle name="Normal 19 70 2" xfId="8836"/>
    <cellStyle name="Normal 19 71" xfId="8837"/>
    <cellStyle name="Normal 19 71 2" xfId="8838"/>
    <cellStyle name="Normal 19 72" xfId="8839"/>
    <cellStyle name="Normal 19 72 2" xfId="8840"/>
    <cellStyle name="Normal 19 73" xfId="8841"/>
    <cellStyle name="Normal 19 73 2" xfId="8842"/>
    <cellStyle name="Normal 19 74" xfId="8843"/>
    <cellStyle name="Normal 19 74 2" xfId="8844"/>
    <cellStyle name="Normal 19 75" xfId="8845"/>
    <cellStyle name="Normal 19 76" xfId="8846"/>
    <cellStyle name="Normal 19 77" xfId="8847"/>
    <cellStyle name="Normal 19 78" xfId="8848"/>
    <cellStyle name="Normal 19 8" xfId="8849"/>
    <cellStyle name="Normal 19 8 10" xfId="8850"/>
    <cellStyle name="Normal 19 8 10 2" xfId="8851"/>
    <cellStyle name="Normal 19 8 11" xfId="8852"/>
    <cellStyle name="Normal 19 8 2" xfId="8853"/>
    <cellStyle name="Normal 19 8 2 2" xfId="8854"/>
    <cellStyle name="Normal 19 8 3" xfId="8855"/>
    <cellStyle name="Normal 19 8 3 2" xfId="8856"/>
    <cellStyle name="Normal 19 8 4" xfId="8857"/>
    <cellStyle name="Normal 19 8 4 2" xfId="8858"/>
    <cellStyle name="Normal 19 8 5" xfId="8859"/>
    <cellStyle name="Normal 19 8 5 2" xfId="8860"/>
    <cellStyle name="Normal 19 8 6" xfId="8861"/>
    <cellStyle name="Normal 19 8 6 2" xfId="8862"/>
    <cellStyle name="Normal 19 8 7" xfId="8863"/>
    <cellStyle name="Normal 19 8 7 2" xfId="8864"/>
    <cellStyle name="Normal 19 8 8" xfId="8865"/>
    <cellStyle name="Normal 19 8 8 2" xfId="8866"/>
    <cellStyle name="Normal 19 8 9" xfId="8867"/>
    <cellStyle name="Normal 19 8 9 2" xfId="8868"/>
    <cellStyle name="Normal 19 9" xfId="8869"/>
    <cellStyle name="Normal 19 9 10" xfId="8870"/>
    <cellStyle name="Normal 19 9 10 2" xfId="8871"/>
    <cellStyle name="Normal 19 9 11" xfId="8872"/>
    <cellStyle name="Normal 19 9 2" xfId="8873"/>
    <cellStyle name="Normal 19 9 2 2" xfId="8874"/>
    <cellStyle name="Normal 19 9 3" xfId="8875"/>
    <cellStyle name="Normal 19 9 3 2" xfId="8876"/>
    <cellStyle name="Normal 19 9 4" xfId="8877"/>
    <cellStyle name="Normal 19 9 4 2" xfId="8878"/>
    <cellStyle name="Normal 19 9 5" xfId="8879"/>
    <cellStyle name="Normal 19 9 5 2" xfId="8880"/>
    <cellStyle name="Normal 19 9 6" xfId="8881"/>
    <cellStyle name="Normal 19 9 6 2" xfId="8882"/>
    <cellStyle name="Normal 19 9 7" xfId="8883"/>
    <cellStyle name="Normal 19 9 7 2" xfId="8884"/>
    <cellStyle name="Normal 19 9 8" xfId="8885"/>
    <cellStyle name="Normal 19 9 8 2" xfId="8886"/>
    <cellStyle name="Normal 19 9 9" xfId="8887"/>
    <cellStyle name="Normal 19 9 9 2" xfId="8888"/>
    <cellStyle name="Normal 2" xfId="69"/>
    <cellStyle name="Normal 2 10" xfId="70"/>
    <cellStyle name="Normal 2 10 10" xfId="8889"/>
    <cellStyle name="Normal 2 10 10 2" xfId="8890"/>
    <cellStyle name="Normal 2 10 10 3" xfId="8891"/>
    <cellStyle name="Normal 2 10 10 4" xfId="8892"/>
    <cellStyle name="Normal 2 10 11" xfId="8893"/>
    <cellStyle name="Normal 2 10 11 2" xfId="8894"/>
    <cellStyle name="Normal 2 10 11 3" xfId="8895"/>
    <cellStyle name="Normal 2 10 11 4" xfId="8896"/>
    <cellStyle name="Normal 2 10 12" xfId="8897"/>
    <cellStyle name="Normal 2 10 12 2" xfId="8898"/>
    <cellStyle name="Normal 2 10 12 3" xfId="8899"/>
    <cellStyle name="Normal 2 10 12 4" xfId="8900"/>
    <cellStyle name="Normal 2 10 13" xfId="8901"/>
    <cellStyle name="Normal 2 10 13 2" xfId="8902"/>
    <cellStyle name="Normal 2 10 13 3" xfId="8903"/>
    <cellStyle name="Normal 2 10 13 4" xfId="8904"/>
    <cellStyle name="Normal 2 10 14" xfId="8905"/>
    <cellStyle name="Normal 2 10 14 2" xfId="8906"/>
    <cellStyle name="Normal 2 10 14 3" xfId="8907"/>
    <cellStyle name="Normal 2 10 14 4" xfId="8908"/>
    <cellStyle name="Normal 2 10 15" xfId="8909"/>
    <cellStyle name="Normal 2 10 15 2" xfId="8910"/>
    <cellStyle name="Normal 2 10 15 3" xfId="8911"/>
    <cellStyle name="Normal 2 10 15 4" xfId="8912"/>
    <cellStyle name="Normal 2 10 16" xfId="8913"/>
    <cellStyle name="Normal 2 10 16 2" xfId="8914"/>
    <cellStyle name="Normal 2 10 16 3" xfId="8915"/>
    <cellStyle name="Normal 2 10 16 4" xfId="8916"/>
    <cellStyle name="Normal 2 10 17" xfId="8917"/>
    <cellStyle name="Normal 2 10 17 2" xfId="8918"/>
    <cellStyle name="Normal 2 10 17 3" xfId="8919"/>
    <cellStyle name="Normal 2 10 17 4" xfId="8920"/>
    <cellStyle name="Normal 2 10 18" xfId="8921"/>
    <cellStyle name="Normal 2 10 18 2" xfId="8922"/>
    <cellStyle name="Normal 2 10 18 3" xfId="8923"/>
    <cellStyle name="Normal 2 10 18 4" xfId="8924"/>
    <cellStyle name="Normal 2 10 19" xfId="8925"/>
    <cellStyle name="Normal 2 10 19 2" xfId="8926"/>
    <cellStyle name="Normal 2 10 19 3" xfId="8927"/>
    <cellStyle name="Normal 2 10 19 4" xfId="8928"/>
    <cellStyle name="Normal 2 10 2" xfId="8929"/>
    <cellStyle name="Normal 2 10 2 10" xfId="8930"/>
    <cellStyle name="Normal 2 10 2 10 2" xfId="8931"/>
    <cellStyle name="Normal 2 10 2 10 2 2" xfId="8932"/>
    <cellStyle name="Normal 2 10 2 10 3" xfId="8933"/>
    <cellStyle name="Normal 2 10 2 10 4" xfId="8934"/>
    <cellStyle name="Normal 2 10 2 11" xfId="8935"/>
    <cellStyle name="Normal 2 10 2 11 2" xfId="8936"/>
    <cellStyle name="Normal 2 10 2 11 2 2" xfId="8937"/>
    <cellStyle name="Normal 2 10 2 11 3" xfId="8938"/>
    <cellStyle name="Normal 2 10 2 11 4" xfId="8939"/>
    <cellStyle name="Normal 2 10 2 12" xfId="8940"/>
    <cellStyle name="Normal 2 10 2 12 2" xfId="8941"/>
    <cellStyle name="Normal 2 10 2 13" xfId="8942"/>
    <cellStyle name="Normal 2 10 2 13 2" xfId="8943"/>
    <cellStyle name="Normal 2 10 2 14" xfId="8944"/>
    <cellStyle name="Normal 2 10 2 14 2" xfId="8945"/>
    <cellStyle name="Normal 2 10 2 15" xfId="8946"/>
    <cellStyle name="Normal 2 10 2 15 2" xfId="8947"/>
    <cellStyle name="Normal 2 10 2 16" xfId="8948"/>
    <cellStyle name="Normal 2 10 2 16 2" xfId="8949"/>
    <cellStyle name="Normal 2 10 2 17" xfId="8950"/>
    <cellStyle name="Normal 2 10 2 17 2" xfId="8951"/>
    <cellStyle name="Normal 2 10 2 18" xfId="8952"/>
    <cellStyle name="Normal 2 10 2 18 2" xfId="8953"/>
    <cellStyle name="Normal 2 10 2 19" xfId="8954"/>
    <cellStyle name="Normal 2 10 2 19 2" xfId="8955"/>
    <cellStyle name="Normal 2 10 2 2" xfId="8956"/>
    <cellStyle name="Normal 2 10 2 2 2" xfId="8957"/>
    <cellStyle name="Normal 2 10 2 2 2 2" xfId="8958"/>
    <cellStyle name="Normal 2 10 2 2 3" xfId="8959"/>
    <cellStyle name="Normal 2 10 2 2 4" xfId="8960"/>
    <cellStyle name="Normal 2 10 2 20" xfId="8961"/>
    <cellStyle name="Normal 2 10 2 20 2" xfId="8962"/>
    <cellStyle name="Normal 2 10 2 21" xfId="8963"/>
    <cellStyle name="Normal 2 10 2 21 2" xfId="8964"/>
    <cellStyle name="Normal 2 10 2 22" xfId="8965"/>
    <cellStyle name="Normal 2 10 2 22 2" xfId="8966"/>
    <cellStyle name="Normal 2 10 2 23" xfId="8967"/>
    <cellStyle name="Normal 2 10 2 23 2" xfId="8968"/>
    <cellStyle name="Normal 2 10 2 24" xfId="8969"/>
    <cellStyle name="Normal 2 10 2 24 2" xfId="8970"/>
    <cellStyle name="Normal 2 10 2 25" xfId="8971"/>
    <cellStyle name="Normal 2 10 2 25 2" xfId="8972"/>
    <cellStyle name="Normal 2 10 2 26" xfId="8973"/>
    <cellStyle name="Normal 2 10 2 26 2" xfId="8974"/>
    <cellStyle name="Normal 2 10 2 27" xfId="8975"/>
    <cellStyle name="Normal 2 10 2 27 2" xfId="8976"/>
    <cellStyle name="Normal 2 10 2 28" xfId="8977"/>
    <cellStyle name="Normal 2 10 2 28 2" xfId="8978"/>
    <cellStyle name="Normal 2 10 2 29" xfId="8979"/>
    <cellStyle name="Normal 2 10 2 29 2" xfId="8980"/>
    <cellStyle name="Normal 2 10 2 3" xfId="8981"/>
    <cellStyle name="Normal 2 10 2 3 2" xfId="8982"/>
    <cellStyle name="Normal 2 10 2 3 2 2" xfId="8983"/>
    <cellStyle name="Normal 2 10 2 3 3" xfId="8984"/>
    <cellStyle name="Normal 2 10 2 3 4" xfId="8985"/>
    <cellStyle name="Normal 2 10 2 30" xfId="8986"/>
    <cellStyle name="Normal 2 10 2 30 2" xfId="8987"/>
    <cellStyle name="Normal 2 10 2 31" xfId="8988"/>
    <cellStyle name="Normal 2 10 2 31 2" xfId="8989"/>
    <cellStyle name="Normal 2 10 2 32" xfId="8990"/>
    <cellStyle name="Normal 2 10 2 32 2" xfId="8991"/>
    <cellStyle name="Normal 2 10 2 33" xfId="8992"/>
    <cellStyle name="Normal 2 10 2 33 2" xfId="8993"/>
    <cellStyle name="Normal 2 10 2 34" xfId="8994"/>
    <cellStyle name="Normal 2 10 2 34 2" xfId="8995"/>
    <cellStyle name="Normal 2 10 2 35" xfId="8996"/>
    <cellStyle name="Normal 2 10 2 35 2" xfId="8997"/>
    <cellStyle name="Normal 2 10 2 36" xfId="8998"/>
    <cellStyle name="Normal 2 10 2 36 2" xfId="8999"/>
    <cellStyle name="Normal 2 10 2 37" xfId="9000"/>
    <cellStyle name="Normal 2 10 2 37 2" xfId="9001"/>
    <cellStyle name="Normal 2 10 2 38" xfId="9002"/>
    <cellStyle name="Normal 2 10 2 38 2" xfId="9003"/>
    <cellStyle name="Normal 2 10 2 39" xfId="9004"/>
    <cellStyle name="Normal 2 10 2 39 2" xfId="9005"/>
    <cellStyle name="Normal 2 10 2 4" xfId="9006"/>
    <cellStyle name="Normal 2 10 2 4 2" xfId="9007"/>
    <cellStyle name="Normal 2 10 2 4 2 2" xfId="9008"/>
    <cellStyle name="Normal 2 10 2 4 3" xfId="9009"/>
    <cellStyle name="Normal 2 10 2 4 4" xfId="9010"/>
    <cellStyle name="Normal 2 10 2 40" xfId="9011"/>
    <cellStyle name="Normal 2 10 2 40 2" xfId="9012"/>
    <cellStyle name="Normal 2 10 2 41" xfId="9013"/>
    <cellStyle name="Normal 2 10 2 41 2" xfId="9014"/>
    <cellStyle name="Normal 2 10 2 42" xfId="9015"/>
    <cellStyle name="Normal 2 10 2 42 2" xfId="9016"/>
    <cellStyle name="Normal 2 10 2 43" xfId="9017"/>
    <cellStyle name="Normal 2 10 2 43 2" xfId="9018"/>
    <cellStyle name="Normal 2 10 2 44" xfId="9019"/>
    <cellStyle name="Normal 2 10 2 44 2" xfId="9020"/>
    <cellStyle name="Normal 2 10 2 45" xfId="9021"/>
    <cellStyle name="Normal 2 10 2 45 2" xfId="9022"/>
    <cellStyle name="Normal 2 10 2 46" xfId="9023"/>
    <cellStyle name="Normal 2 10 2 46 2" xfId="9024"/>
    <cellStyle name="Normal 2 10 2 47" xfId="9025"/>
    <cellStyle name="Normal 2 10 2 47 2" xfId="9026"/>
    <cellStyle name="Normal 2 10 2 48" xfId="9027"/>
    <cellStyle name="Normal 2 10 2 48 2" xfId="9028"/>
    <cellStyle name="Normal 2 10 2 49" xfId="9029"/>
    <cellStyle name="Normal 2 10 2 49 2" xfId="9030"/>
    <cellStyle name="Normal 2 10 2 5" xfId="9031"/>
    <cellStyle name="Normal 2 10 2 5 2" xfId="9032"/>
    <cellStyle name="Normal 2 10 2 5 2 2" xfId="9033"/>
    <cellStyle name="Normal 2 10 2 5 3" xfId="9034"/>
    <cellStyle name="Normal 2 10 2 5 4" xfId="9035"/>
    <cellStyle name="Normal 2 10 2 50" xfId="9036"/>
    <cellStyle name="Normal 2 10 2 51" xfId="9037"/>
    <cellStyle name="Normal 2 10 2 52" xfId="9038"/>
    <cellStyle name="Normal 2 10 2 53" xfId="9039"/>
    <cellStyle name="Normal 2 10 2 54" xfId="9040"/>
    <cellStyle name="Normal 2 10 2 55" xfId="9041"/>
    <cellStyle name="Normal 2 10 2 56" xfId="9042"/>
    <cellStyle name="Normal 2 10 2 57" xfId="9043"/>
    <cellStyle name="Normal 2 10 2 58" xfId="9044"/>
    <cellStyle name="Normal 2 10 2 59" xfId="9045"/>
    <cellStyle name="Normal 2 10 2 6" xfId="9046"/>
    <cellStyle name="Normal 2 10 2 6 2" xfId="9047"/>
    <cellStyle name="Normal 2 10 2 6 2 2" xfId="9048"/>
    <cellStyle name="Normal 2 10 2 6 3" xfId="9049"/>
    <cellStyle name="Normal 2 10 2 6 4" xfId="9050"/>
    <cellStyle name="Normal 2 10 2 60" xfId="9051"/>
    <cellStyle name="Normal 2 10 2 61" xfId="9052"/>
    <cellStyle name="Normal 2 10 2 62" xfId="9053"/>
    <cellStyle name="Normal 2 10 2 63" xfId="9054"/>
    <cellStyle name="Normal 2 10 2 64" xfId="9055"/>
    <cellStyle name="Normal 2 10 2 65" xfId="9056"/>
    <cellStyle name="Normal 2 10 2 66" xfId="9057"/>
    <cellStyle name="Normal 2 10 2 67" xfId="9058"/>
    <cellStyle name="Normal 2 10 2 68" xfId="9059"/>
    <cellStyle name="Normal 2 10 2 69" xfId="9060"/>
    <cellStyle name="Normal 2 10 2 7" xfId="9061"/>
    <cellStyle name="Normal 2 10 2 7 2" xfId="9062"/>
    <cellStyle name="Normal 2 10 2 7 2 2" xfId="9063"/>
    <cellStyle name="Normal 2 10 2 7 3" xfId="9064"/>
    <cellStyle name="Normal 2 10 2 7 4" xfId="9065"/>
    <cellStyle name="Normal 2 10 2 70" xfId="9066"/>
    <cellStyle name="Normal 2 10 2 71" xfId="9067"/>
    <cellStyle name="Normal 2 10 2 72" xfId="9068"/>
    <cellStyle name="Normal 2 10 2 73" xfId="9069"/>
    <cellStyle name="Normal 2 10 2 74" xfId="9070"/>
    <cellStyle name="Normal 2 10 2 75" xfId="9071"/>
    <cellStyle name="Normal 2 10 2 76" xfId="9072"/>
    <cellStyle name="Normal 2 10 2 8" xfId="9073"/>
    <cellStyle name="Normal 2 10 2 8 2" xfId="9074"/>
    <cellStyle name="Normal 2 10 2 8 2 2" xfId="9075"/>
    <cellStyle name="Normal 2 10 2 8 3" xfId="9076"/>
    <cellStyle name="Normal 2 10 2 8 4" xfId="9077"/>
    <cellStyle name="Normal 2 10 2 9" xfId="9078"/>
    <cellStyle name="Normal 2 10 2 9 2" xfId="9079"/>
    <cellStyle name="Normal 2 10 2 9 2 2" xfId="9080"/>
    <cellStyle name="Normal 2 10 2 9 3" xfId="9081"/>
    <cellStyle name="Normal 2 10 2 9 4" xfId="9082"/>
    <cellStyle name="Normal 2 10 20" xfId="9083"/>
    <cellStyle name="Normal 2 10 20 2" xfId="9084"/>
    <cellStyle name="Normal 2 10 20 3" xfId="9085"/>
    <cellStyle name="Normal 2 10 20 4" xfId="9086"/>
    <cellStyle name="Normal 2 10 21" xfId="9087"/>
    <cellStyle name="Normal 2 10 21 2" xfId="9088"/>
    <cellStyle name="Normal 2 10 21 3" xfId="9089"/>
    <cellStyle name="Normal 2 10 21 4" xfId="9090"/>
    <cellStyle name="Normal 2 10 22" xfId="9091"/>
    <cellStyle name="Normal 2 10 22 2" xfId="9092"/>
    <cellStyle name="Normal 2 10 22 2 2" xfId="9093"/>
    <cellStyle name="Normal 2 10 22 3" xfId="9094"/>
    <cellStyle name="Normal 2 10 22 4" xfId="9095"/>
    <cellStyle name="Normal 2 10 23" xfId="9096"/>
    <cellStyle name="Normal 2 10 23 2" xfId="9097"/>
    <cellStyle name="Normal 2 10 23 2 2" xfId="9098"/>
    <cellStyle name="Normal 2 10 23 3" xfId="9099"/>
    <cellStyle name="Normal 2 10 23 4" xfId="9100"/>
    <cellStyle name="Normal 2 10 24" xfId="9101"/>
    <cellStyle name="Normal 2 10 24 2" xfId="9102"/>
    <cellStyle name="Normal 2 10 24 2 2" xfId="9103"/>
    <cellStyle name="Normal 2 10 24 3" xfId="9104"/>
    <cellStyle name="Normal 2 10 24 4" xfId="9105"/>
    <cellStyle name="Normal 2 10 25" xfId="9106"/>
    <cellStyle name="Normal 2 10 25 2" xfId="9107"/>
    <cellStyle name="Normal 2 10 25 2 2" xfId="9108"/>
    <cellStyle name="Normal 2 10 25 3" xfId="9109"/>
    <cellStyle name="Normal 2 10 25 4" xfId="9110"/>
    <cellStyle name="Normal 2 10 26" xfId="9111"/>
    <cellStyle name="Normal 2 10 26 2" xfId="9112"/>
    <cellStyle name="Normal 2 10 26 2 2" xfId="9113"/>
    <cellStyle name="Normal 2 10 26 3" xfId="9114"/>
    <cellStyle name="Normal 2 10 26 4" xfId="9115"/>
    <cellStyle name="Normal 2 10 27" xfId="9116"/>
    <cellStyle name="Normal 2 10 27 2" xfId="9117"/>
    <cellStyle name="Normal 2 10 27 2 2" xfId="9118"/>
    <cellStyle name="Normal 2 10 27 3" xfId="9119"/>
    <cellStyle name="Normal 2 10 27 4" xfId="9120"/>
    <cellStyle name="Normal 2 10 28" xfId="9121"/>
    <cellStyle name="Normal 2 10 28 2" xfId="9122"/>
    <cellStyle name="Normal 2 10 28 2 2" xfId="9123"/>
    <cellStyle name="Normal 2 10 28 3" xfId="9124"/>
    <cellStyle name="Normal 2 10 28 4" xfId="9125"/>
    <cellStyle name="Normal 2 10 29" xfId="9126"/>
    <cellStyle name="Normal 2 10 29 2" xfId="9127"/>
    <cellStyle name="Normal 2 10 29 2 2" xfId="9128"/>
    <cellStyle name="Normal 2 10 29 3" xfId="9129"/>
    <cellStyle name="Normal 2 10 29 4" xfId="9130"/>
    <cellStyle name="Normal 2 10 3" xfId="9131"/>
    <cellStyle name="Normal 2 10 3 2" xfId="9132"/>
    <cellStyle name="Normal 2 10 3 3" xfId="9133"/>
    <cellStyle name="Normal 2 10 3 4" xfId="9134"/>
    <cellStyle name="Normal 2 10 30" xfId="9135"/>
    <cellStyle name="Normal 2 10 30 2" xfId="9136"/>
    <cellStyle name="Normal 2 10 30 2 2" xfId="9137"/>
    <cellStyle name="Normal 2 10 30 3" xfId="9138"/>
    <cellStyle name="Normal 2 10 30 4" xfId="9139"/>
    <cellStyle name="Normal 2 10 31" xfId="9140"/>
    <cellStyle name="Normal 2 10 31 2" xfId="9141"/>
    <cellStyle name="Normal 2 10 31 2 2" xfId="9142"/>
    <cellStyle name="Normal 2 10 31 3" xfId="9143"/>
    <cellStyle name="Normal 2 10 31 4" xfId="9144"/>
    <cellStyle name="Normal 2 10 32" xfId="9145"/>
    <cellStyle name="Normal 2 10 32 2" xfId="9146"/>
    <cellStyle name="Normal 2 10 33" xfId="9147"/>
    <cellStyle name="Normal 2 10 33 2" xfId="9148"/>
    <cellStyle name="Normal 2 10 34" xfId="9149"/>
    <cellStyle name="Normal 2 10 34 2" xfId="9150"/>
    <cellStyle name="Normal 2 10 35" xfId="9151"/>
    <cellStyle name="Normal 2 10 35 2" xfId="9152"/>
    <cellStyle name="Normal 2 10 36" xfId="9153"/>
    <cellStyle name="Normal 2 10 36 2" xfId="9154"/>
    <cellStyle name="Normal 2 10 37" xfId="9155"/>
    <cellStyle name="Normal 2 10 37 2" xfId="9156"/>
    <cellStyle name="Normal 2 10 38" xfId="9157"/>
    <cellStyle name="Normal 2 10 38 2" xfId="9158"/>
    <cellStyle name="Normal 2 10 39" xfId="9159"/>
    <cellStyle name="Normal 2 10 39 2" xfId="9160"/>
    <cellStyle name="Normal 2 10 4" xfId="9161"/>
    <cellStyle name="Normal 2 10 4 2" xfId="9162"/>
    <cellStyle name="Normal 2 10 4 3" xfId="9163"/>
    <cellStyle name="Normal 2 10 4 4" xfId="9164"/>
    <cellStyle name="Normal 2 10 40" xfId="9165"/>
    <cellStyle name="Normal 2 10 40 2" xfId="9166"/>
    <cellStyle name="Normal 2 10 41" xfId="9167"/>
    <cellStyle name="Normal 2 10 41 2" xfId="9168"/>
    <cellStyle name="Normal 2 10 42" xfId="9169"/>
    <cellStyle name="Normal 2 10 42 2" xfId="9170"/>
    <cellStyle name="Normal 2 10 43" xfId="9171"/>
    <cellStyle name="Normal 2 10 43 2" xfId="9172"/>
    <cellStyle name="Normal 2 10 44" xfId="9173"/>
    <cellStyle name="Normal 2 10 44 2" xfId="9174"/>
    <cellStyle name="Normal 2 10 45" xfId="9175"/>
    <cellStyle name="Normal 2 10 45 2" xfId="9176"/>
    <cellStyle name="Normal 2 10 46" xfId="9177"/>
    <cellStyle name="Normal 2 10 46 2" xfId="9178"/>
    <cellStyle name="Normal 2 10 47" xfId="9179"/>
    <cellStyle name="Normal 2 10 47 2" xfId="9180"/>
    <cellStyle name="Normal 2 10 48" xfId="9181"/>
    <cellStyle name="Normal 2 10 48 2" xfId="9182"/>
    <cellStyle name="Normal 2 10 49" xfId="9183"/>
    <cellStyle name="Normal 2 10 49 2" xfId="9184"/>
    <cellStyle name="Normal 2 10 5" xfId="9185"/>
    <cellStyle name="Normal 2 10 5 2" xfId="9186"/>
    <cellStyle name="Normal 2 10 5 3" xfId="9187"/>
    <cellStyle name="Normal 2 10 5 4" xfId="9188"/>
    <cellStyle name="Normal 2 10 50" xfId="9189"/>
    <cellStyle name="Normal 2 10 50 2" xfId="9190"/>
    <cellStyle name="Normal 2 10 51" xfId="9191"/>
    <cellStyle name="Normal 2 10 52" xfId="9192"/>
    <cellStyle name="Normal 2 10 53" xfId="9193"/>
    <cellStyle name="Normal 2 10 54" xfId="9194"/>
    <cellStyle name="Normal 2 10 55" xfId="9195"/>
    <cellStyle name="Normal 2 10 56" xfId="9196"/>
    <cellStyle name="Normal 2 10 57" xfId="9197"/>
    <cellStyle name="Normal 2 10 58" xfId="9198"/>
    <cellStyle name="Normal 2 10 59" xfId="9199"/>
    <cellStyle name="Normal 2 10 6" xfId="9200"/>
    <cellStyle name="Normal 2 10 6 2" xfId="9201"/>
    <cellStyle name="Normal 2 10 6 3" xfId="9202"/>
    <cellStyle name="Normal 2 10 6 4" xfId="9203"/>
    <cellStyle name="Normal 2 10 60" xfId="9204"/>
    <cellStyle name="Normal 2 10 61" xfId="9205"/>
    <cellStyle name="Normal 2 10 62" xfId="9206"/>
    <cellStyle name="Normal 2 10 63" xfId="9207"/>
    <cellStyle name="Normal 2 10 64" xfId="9208"/>
    <cellStyle name="Normal 2 10 65" xfId="9209"/>
    <cellStyle name="Normal 2 10 66" xfId="9210"/>
    <cellStyle name="Normal 2 10 67" xfId="9211"/>
    <cellStyle name="Normal 2 10 68" xfId="9212"/>
    <cellStyle name="Normal 2 10 69" xfId="9213"/>
    <cellStyle name="Normal 2 10 7" xfId="9214"/>
    <cellStyle name="Normal 2 10 7 2" xfId="9215"/>
    <cellStyle name="Normal 2 10 7 3" xfId="9216"/>
    <cellStyle name="Normal 2 10 7 4" xfId="9217"/>
    <cellStyle name="Normal 2 10 70" xfId="9218"/>
    <cellStyle name="Normal 2 10 71" xfId="9219"/>
    <cellStyle name="Normal 2 10 72" xfId="9220"/>
    <cellStyle name="Normal 2 10 73" xfId="9221"/>
    <cellStyle name="Normal 2 10 74" xfId="9222"/>
    <cellStyle name="Normal 2 10 75" xfId="9223"/>
    <cellStyle name="Normal 2 10 76" xfId="9224"/>
    <cellStyle name="Normal 2 10 77" xfId="9225"/>
    <cellStyle name="Normal 2 10 78" xfId="9226"/>
    <cellStyle name="Normal 2 10 8" xfId="9227"/>
    <cellStyle name="Normal 2 10 8 2" xfId="9228"/>
    <cellStyle name="Normal 2 10 8 3" xfId="9229"/>
    <cellStyle name="Normal 2 10 8 4" xfId="9230"/>
    <cellStyle name="Normal 2 10 9" xfId="9231"/>
    <cellStyle name="Normal 2 10 9 2" xfId="9232"/>
    <cellStyle name="Normal 2 10 9 3" xfId="9233"/>
    <cellStyle name="Normal 2 10 9 4" xfId="9234"/>
    <cellStyle name="Normal 2 100" xfId="9235"/>
    <cellStyle name="Normal 2 100 2" xfId="9236"/>
    <cellStyle name="Normal 2 100 2 2" xfId="9237"/>
    <cellStyle name="Normal 2 100 3" xfId="9238"/>
    <cellStyle name="Normal 2 100 3 2" xfId="9239"/>
    <cellStyle name="Normal 2 100 4" xfId="9240"/>
    <cellStyle name="Normal 2 100 4 2" xfId="9241"/>
    <cellStyle name="Normal 2 100 5" xfId="9242"/>
    <cellStyle name="Normal 2 101" xfId="9243"/>
    <cellStyle name="Normal 2 101 2" xfId="9244"/>
    <cellStyle name="Normal 2 101 2 2" xfId="9245"/>
    <cellStyle name="Normal 2 101 3" xfId="9246"/>
    <cellStyle name="Normal 2 101 3 2" xfId="9247"/>
    <cellStyle name="Normal 2 101 4" xfId="9248"/>
    <cellStyle name="Normal 2 101 4 2" xfId="9249"/>
    <cellStyle name="Normal 2 101 5" xfId="9250"/>
    <cellStyle name="Normal 2 102" xfId="9251"/>
    <cellStyle name="Normal 2 102 2" xfId="9252"/>
    <cellStyle name="Normal 2 102 2 2" xfId="9253"/>
    <cellStyle name="Normal 2 102 3" xfId="9254"/>
    <cellStyle name="Normal 2 102 3 2" xfId="9255"/>
    <cellStyle name="Normal 2 102 4" xfId="9256"/>
    <cellStyle name="Normal 2 102 4 2" xfId="9257"/>
    <cellStyle name="Normal 2 102 5" xfId="9258"/>
    <cellStyle name="Normal 2 103" xfId="9259"/>
    <cellStyle name="Normal 2 103 2" xfId="9260"/>
    <cellStyle name="Normal 2 103 2 2" xfId="9261"/>
    <cellStyle name="Normal 2 103 3" xfId="9262"/>
    <cellStyle name="Normal 2 103 3 2" xfId="9263"/>
    <cellStyle name="Normal 2 103 4" xfId="9264"/>
    <cellStyle name="Normal 2 103 4 2" xfId="9265"/>
    <cellStyle name="Normal 2 103 5" xfId="9266"/>
    <cellStyle name="Normal 2 104" xfId="9267"/>
    <cellStyle name="Normal 2 104 2" xfId="9268"/>
    <cellStyle name="Normal 2 104 2 2" xfId="9269"/>
    <cellStyle name="Normal 2 104 3" xfId="9270"/>
    <cellStyle name="Normal 2 104 3 2" xfId="9271"/>
    <cellStyle name="Normal 2 104 4" xfId="9272"/>
    <cellStyle name="Normal 2 104 4 2" xfId="9273"/>
    <cellStyle name="Normal 2 104 5" xfId="9274"/>
    <cellStyle name="Normal 2 105" xfId="9275"/>
    <cellStyle name="Normal 2 105 2" xfId="9276"/>
    <cellStyle name="Normal 2 105 2 2" xfId="9277"/>
    <cellStyle name="Normal 2 105 3" xfId="9278"/>
    <cellStyle name="Normal 2 105 3 2" xfId="9279"/>
    <cellStyle name="Normal 2 105 4" xfId="9280"/>
    <cellStyle name="Normal 2 105 4 2" xfId="9281"/>
    <cellStyle name="Normal 2 105 5" xfId="9282"/>
    <cellStyle name="Normal 2 106" xfId="9283"/>
    <cellStyle name="Normal 2 106 2" xfId="9284"/>
    <cellStyle name="Normal 2 106 2 2" xfId="9285"/>
    <cellStyle name="Normal 2 106 3" xfId="9286"/>
    <cellStyle name="Normal 2 106 3 2" xfId="9287"/>
    <cellStyle name="Normal 2 106 4" xfId="9288"/>
    <cellStyle name="Normal 2 106 4 2" xfId="9289"/>
    <cellStyle name="Normal 2 106 5" xfId="9290"/>
    <cellStyle name="Normal 2 107" xfId="9291"/>
    <cellStyle name="Normal 2 107 2" xfId="9292"/>
    <cellStyle name="Normal 2 107 2 2" xfId="9293"/>
    <cellStyle name="Normal 2 107 3" xfId="9294"/>
    <cellStyle name="Normal 2 107 3 2" xfId="9295"/>
    <cellStyle name="Normal 2 107 4" xfId="9296"/>
    <cellStyle name="Normal 2 107 4 2" xfId="9297"/>
    <cellStyle name="Normal 2 107 5" xfId="9298"/>
    <cellStyle name="Normal 2 108" xfId="9299"/>
    <cellStyle name="Normal 2 108 2" xfId="9300"/>
    <cellStyle name="Normal 2 108 2 2" xfId="9301"/>
    <cellStyle name="Normal 2 108 3" xfId="9302"/>
    <cellStyle name="Normal 2 108 3 2" xfId="9303"/>
    <cellStyle name="Normal 2 108 4" xfId="9304"/>
    <cellStyle name="Normal 2 108 4 2" xfId="9305"/>
    <cellStyle name="Normal 2 108 5" xfId="9306"/>
    <cellStyle name="Normal 2 109" xfId="9307"/>
    <cellStyle name="Normal 2 109 2" xfId="9308"/>
    <cellStyle name="Normal 2 109 2 2" xfId="9309"/>
    <cellStyle name="Normal 2 109 3" xfId="9310"/>
    <cellStyle name="Normal 2 109 3 2" xfId="9311"/>
    <cellStyle name="Normal 2 109 4" xfId="9312"/>
    <cellStyle name="Normal 2 109 4 2" xfId="9313"/>
    <cellStyle name="Normal 2 109 5" xfId="9314"/>
    <cellStyle name="Normal 2 11" xfId="71"/>
    <cellStyle name="Normal 2 11 10" xfId="9315"/>
    <cellStyle name="Normal 2 11 10 2" xfId="9316"/>
    <cellStyle name="Normal 2 11 10 3" xfId="9317"/>
    <cellStyle name="Normal 2 11 10 4" xfId="9318"/>
    <cellStyle name="Normal 2 11 11" xfId="9319"/>
    <cellStyle name="Normal 2 11 11 2" xfId="9320"/>
    <cellStyle name="Normal 2 11 11 3" xfId="9321"/>
    <cellStyle name="Normal 2 11 11 4" xfId="9322"/>
    <cellStyle name="Normal 2 11 12" xfId="9323"/>
    <cellStyle name="Normal 2 11 12 2" xfId="9324"/>
    <cellStyle name="Normal 2 11 12 3" xfId="9325"/>
    <cellStyle name="Normal 2 11 12 4" xfId="9326"/>
    <cellStyle name="Normal 2 11 13" xfId="9327"/>
    <cellStyle name="Normal 2 11 13 2" xfId="9328"/>
    <cellStyle name="Normal 2 11 13 3" xfId="9329"/>
    <cellStyle name="Normal 2 11 13 4" xfId="9330"/>
    <cellStyle name="Normal 2 11 14" xfId="9331"/>
    <cellStyle name="Normal 2 11 14 2" xfId="9332"/>
    <cellStyle name="Normal 2 11 14 3" xfId="9333"/>
    <cellStyle name="Normal 2 11 14 4" xfId="9334"/>
    <cellStyle name="Normal 2 11 15" xfId="9335"/>
    <cellStyle name="Normal 2 11 15 2" xfId="9336"/>
    <cellStyle name="Normal 2 11 15 3" xfId="9337"/>
    <cellStyle name="Normal 2 11 15 4" xfId="9338"/>
    <cellStyle name="Normal 2 11 16" xfId="9339"/>
    <cellStyle name="Normal 2 11 16 2" xfId="9340"/>
    <cellStyle name="Normal 2 11 16 3" xfId="9341"/>
    <cellStyle name="Normal 2 11 16 4" xfId="9342"/>
    <cellStyle name="Normal 2 11 17" xfId="9343"/>
    <cellStyle name="Normal 2 11 17 2" xfId="9344"/>
    <cellStyle name="Normal 2 11 17 3" xfId="9345"/>
    <cellStyle name="Normal 2 11 17 4" xfId="9346"/>
    <cellStyle name="Normal 2 11 18" xfId="9347"/>
    <cellStyle name="Normal 2 11 18 2" xfId="9348"/>
    <cellStyle name="Normal 2 11 18 3" xfId="9349"/>
    <cellStyle name="Normal 2 11 18 4" xfId="9350"/>
    <cellStyle name="Normal 2 11 19" xfId="9351"/>
    <cellStyle name="Normal 2 11 19 2" xfId="9352"/>
    <cellStyle name="Normal 2 11 19 3" xfId="9353"/>
    <cellStyle name="Normal 2 11 19 4" xfId="9354"/>
    <cellStyle name="Normal 2 11 2" xfId="9355"/>
    <cellStyle name="Normal 2 11 2 10" xfId="9356"/>
    <cellStyle name="Normal 2 11 2 10 2" xfId="9357"/>
    <cellStyle name="Normal 2 11 2 10 2 2" xfId="9358"/>
    <cellStyle name="Normal 2 11 2 10 3" xfId="9359"/>
    <cellStyle name="Normal 2 11 2 10 4" xfId="9360"/>
    <cellStyle name="Normal 2 11 2 11" xfId="9361"/>
    <cellStyle name="Normal 2 11 2 11 2" xfId="9362"/>
    <cellStyle name="Normal 2 11 2 11 2 2" xfId="9363"/>
    <cellStyle name="Normal 2 11 2 11 3" xfId="9364"/>
    <cellStyle name="Normal 2 11 2 11 4" xfId="9365"/>
    <cellStyle name="Normal 2 11 2 12" xfId="9366"/>
    <cellStyle name="Normal 2 11 2 12 2" xfId="9367"/>
    <cellStyle name="Normal 2 11 2 13" xfId="9368"/>
    <cellStyle name="Normal 2 11 2 13 2" xfId="9369"/>
    <cellStyle name="Normal 2 11 2 14" xfId="9370"/>
    <cellStyle name="Normal 2 11 2 14 2" xfId="9371"/>
    <cellStyle name="Normal 2 11 2 15" xfId="9372"/>
    <cellStyle name="Normal 2 11 2 15 2" xfId="9373"/>
    <cellStyle name="Normal 2 11 2 16" xfId="9374"/>
    <cellStyle name="Normal 2 11 2 16 2" xfId="9375"/>
    <cellStyle name="Normal 2 11 2 17" xfId="9376"/>
    <cellStyle name="Normal 2 11 2 17 2" xfId="9377"/>
    <cellStyle name="Normal 2 11 2 18" xfId="9378"/>
    <cellStyle name="Normal 2 11 2 18 2" xfId="9379"/>
    <cellStyle name="Normal 2 11 2 19" xfId="9380"/>
    <cellStyle name="Normal 2 11 2 19 2" xfId="9381"/>
    <cellStyle name="Normal 2 11 2 2" xfId="9382"/>
    <cellStyle name="Normal 2 11 2 2 2" xfId="9383"/>
    <cellStyle name="Normal 2 11 2 2 2 2" xfId="9384"/>
    <cellStyle name="Normal 2 11 2 2 3" xfId="9385"/>
    <cellStyle name="Normal 2 11 2 2 4" xfId="9386"/>
    <cellStyle name="Normal 2 11 2 20" xfId="9387"/>
    <cellStyle name="Normal 2 11 2 20 2" xfId="9388"/>
    <cellStyle name="Normal 2 11 2 21" xfId="9389"/>
    <cellStyle name="Normal 2 11 2 21 2" xfId="9390"/>
    <cellStyle name="Normal 2 11 2 22" xfId="9391"/>
    <cellStyle name="Normal 2 11 2 22 2" xfId="9392"/>
    <cellStyle name="Normal 2 11 2 23" xfId="9393"/>
    <cellStyle name="Normal 2 11 2 23 2" xfId="9394"/>
    <cellStyle name="Normal 2 11 2 24" xfId="9395"/>
    <cellStyle name="Normal 2 11 2 24 2" xfId="9396"/>
    <cellStyle name="Normal 2 11 2 25" xfId="9397"/>
    <cellStyle name="Normal 2 11 2 25 2" xfId="9398"/>
    <cellStyle name="Normal 2 11 2 26" xfId="9399"/>
    <cellStyle name="Normal 2 11 2 26 2" xfId="9400"/>
    <cellStyle name="Normal 2 11 2 27" xfId="9401"/>
    <cellStyle name="Normal 2 11 2 27 2" xfId="9402"/>
    <cellStyle name="Normal 2 11 2 28" xfId="9403"/>
    <cellStyle name="Normal 2 11 2 28 2" xfId="9404"/>
    <cellStyle name="Normal 2 11 2 29" xfId="9405"/>
    <cellStyle name="Normal 2 11 2 29 2" xfId="9406"/>
    <cellStyle name="Normal 2 11 2 3" xfId="9407"/>
    <cellStyle name="Normal 2 11 2 3 2" xfId="9408"/>
    <cellStyle name="Normal 2 11 2 3 2 2" xfId="9409"/>
    <cellStyle name="Normal 2 11 2 3 3" xfId="9410"/>
    <cellStyle name="Normal 2 11 2 3 4" xfId="9411"/>
    <cellStyle name="Normal 2 11 2 30" xfId="9412"/>
    <cellStyle name="Normal 2 11 2 30 2" xfId="9413"/>
    <cellStyle name="Normal 2 11 2 31" xfId="9414"/>
    <cellStyle name="Normal 2 11 2 31 2" xfId="9415"/>
    <cellStyle name="Normal 2 11 2 32" xfId="9416"/>
    <cellStyle name="Normal 2 11 2 32 2" xfId="9417"/>
    <cellStyle name="Normal 2 11 2 33" xfId="9418"/>
    <cellStyle name="Normal 2 11 2 33 2" xfId="9419"/>
    <cellStyle name="Normal 2 11 2 34" xfId="9420"/>
    <cellStyle name="Normal 2 11 2 34 2" xfId="9421"/>
    <cellStyle name="Normal 2 11 2 35" xfId="9422"/>
    <cellStyle name="Normal 2 11 2 35 2" xfId="9423"/>
    <cellStyle name="Normal 2 11 2 36" xfId="9424"/>
    <cellStyle name="Normal 2 11 2 36 2" xfId="9425"/>
    <cellStyle name="Normal 2 11 2 37" xfId="9426"/>
    <cellStyle name="Normal 2 11 2 37 2" xfId="9427"/>
    <cellStyle name="Normal 2 11 2 38" xfId="9428"/>
    <cellStyle name="Normal 2 11 2 38 2" xfId="9429"/>
    <cellStyle name="Normal 2 11 2 39" xfId="9430"/>
    <cellStyle name="Normal 2 11 2 39 2" xfId="9431"/>
    <cellStyle name="Normal 2 11 2 4" xfId="9432"/>
    <cellStyle name="Normal 2 11 2 4 2" xfId="9433"/>
    <cellStyle name="Normal 2 11 2 4 2 2" xfId="9434"/>
    <cellStyle name="Normal 2 11 2 4 3" xfId="9435"/>
    <cellStyle name="Normal 2 11 2 4 4" xfId="9436"/>
    <cellStyle name="Normal 2 11 2 40" xfId="9437"/>
    <cellStyle name="Normal 2 11 2 40 2" xfId="9438"/>
    <cellStyle name="Normal 2 11 2 41" xfId="9439"/>
    <cellStyle name="Normal 2 11 2 41 2" xfId="9440"/>
    <cellStyle name="Normal 2 11 2 42" xfId="9441"/>
    <cellStyle name="Normal 2 11 2 42 2" xfId="9442"/>
    <cellStyle name="Normal 2 11 2 43" xfId="9443"/>
    <cellStyle name="Normal 2 11 2 43 2" xfId="9444"/>
    <cellStyle name="Normal 2 11 2 44" xfId="9445"/>
    <cellStyle name="Normal 2 11 2 44 2" xfId="9446"/>
    <cellStyle name="Normal 2 11 2 45" xfId="9447"/>
    <cellStyle name="Normal 2 11 2 45 2" xfId="9448"/>
    <cellStyle name="Normal 2 11 2 46" xfId="9449"/>
    <cellStyle name="Normal 2 11 2 46 2" xfId="9450"/>
    <cellStyle name="Normal 2 11 2 47" xfId="9451"/>
    <cellStyle name="Normal 2 11 2 47 2" xfId="9452"/>
    <cellStyle name="Normal 2 11 2 48" xfId="9453"/>
    <cellStyle name="Normal 2 11 2 48 2" xfId="9454"/>
    <cellStyle name="Normal 2 11 2 49" xfId="9455"/>
    <cellStyle name="Normal 2 11 2 49 2" xfId="9456"/>
    <cellStyle name="Normal 2 11 2 5" xfId="9457"/>
    <cellStyle name="Normal 2 11 2 5 2" xfId="9458"/>
    <cellStyle name="Normal 2 11 2 5 2 2" xfId="9459"/>
    <cellStyle name="Normal 2 11 2 5 3" xfId="9460"/>
    <cellStyle name="Normal 2 11 2 5 4" xfId="9461"/>
    <cellStyle name="Normal 2 11 2 50" xfId="9462"/>
    <cellStyle name="Normal 2 11 2 51" xfId="9463"/>
    <cellStyle name="Normal 2 11 2 52" xfId="9464"/>
    <cellStyle name="Normal 2 11 2 53" xfId="9465"/>
    <cellStyle name="Normal 2 11 2 54" xfId="9466"/>
    <cellStyle name="Normal 2 11 2 55" xfId="9467"/>
    <cellStyle name="Normal 2 11 2 56" xfId="9468"/>
    <cellStyle name="Normal 2 11 2 57" xfId="9469"/>
    <cellStyle name="Normal 2 11 2 58" xfId="9470"/>
    <cellStyle name="Normal 2 11 2 59" xfId="9471"/>
    <cellStyle name="Normal 2 11 2 6" xfId="9472"/>
    <cellStyle name="Normal 2 11 2 6 2" xfId="9473"/>
    <cellStyle name="Normal 2 11 2 6 2 2" xfId="9474"/>
    <cellStyle name="Normal 2 11 2 6 3" xfId="9475"/>
    <cellStyle name="Normal 2 11 2 6 4" xfId="9476"/>
    <cellStyle name="Normal 2 11 2 60" xfId="9477"/>
    <cellStyle name="Normal 2 11 2 61" xfId="9478"/>
    <cellStyle name="Normal 2 11 2 62" xfId="9479"/>
    <cellStyle name="Normal 2 11 2 63" xfId="9480"/>
    <cellStyle name="Normal 2 11 2 64" xfId="9481"/>
    <cellStyle name="Normal 2 11 2 65" xfId="9482"/>
    <cellStyle name="Normal 2 11 2 66" xfId="9483"/>
    <cellStyle name="Normal 2 11 2 67" xfId="9484"/>
    <cellStyle name="Normal 2 11 2 68" xfId="9485"/>
    <cellStyle name="Normal 2 11 2 69" xfId="9486"/>
    <cellStyle name="Normal 2 11 2 7" xfId="9487"/>
    <cellStyle name="Normal 2 11 2 7 2" xfId="9488"/>
    <cellStyle name="Normal 2 11 2 7 2 2" xfId="9489"/>
    <cellStyle name="Normal 2 11 2 7 3" xfId="9490"/>
    <cellStyle name="Normal 2 11 2 7 4" xfId="9491"/>
    <cellStyle name="Normal 2 11 2 70" xfId="9492"/>
    <cellStyle name="Normal 2 11 2 71" xfId="9493"/>
    <cellStyle name="Normal 2 11 2 72" xfId="9494"/>
    <cellStyle name="Normal 2 11 2 73" xfId="9495"/>
    <cellStyle name="Normal 2 11 2 74" xfId="9496"/>
    <cellStyle name="Normal 2 11 2 75" xfId="9497"/>
    <cellStyle name="Normal 2 11 2 76" xfId="9498"/>
    <cellStyle name="Normal 2 11 2 8" xfId="9499"/>
    <cellStyle name="Normal 2 11 2 8 2" xfId="9500"/>
    <cellStyle name="Normal 2 11 2 8 2 2" xfId="9501"/>
    <cellStyle name="Normal 2 11 2 8 3" xfId="9502"/>
    <cellStyle name="Normal 2 11 2 8 4" xfId="9503"/>
    <cellStyle name="Normal 2 11 2 9" xfId="9504"/>
    <cellStyle name="Normal 2 11 2 9 2" xfId="9505"/>
    <cellStyle name="Normal 2 11 2 9 2 2" xfId="9506"/>
    <cellStyle name="Normal 2 11 2 9 3" xfId="9507"/>
    <cellStyle name="Normal 2 11 2 9 4" xfId="9508"/>
    <cellStyle name="Normal 2 11 20" xfId="9509"/>
    <cellStyle name="Normal 2 11 20 2" xfId="9510"/>
    <cellStyle name="Normal 2 11 20 3" xfId="9511"/>
    <cellStyle name="Normal 2 11 20 4" xfId="9512"/>
    <cellStyle name="Normal 2 11 21" xfId="9513"/>
    <cellStyle name="Normal 2 11 21 2" xfId="9514"/>
    <cellStyle name="Normal 2 11 21 3" xfId="9515"/>
    <cellStyle name="Normal 2 11 21 4" xfId="9516"/>
    <cellStyle name="Normal 2 11 22" xfId="9517"/>
    <cellStyle name="Normal 2 11 22 2" xfId="9518"/>
    <cellStyle name="Normal 2 11 22 2 2" xfId="9519"/>
    <cellStyle name="Normal 2 11 22 3" xfId="9520"/>
    <cellStyle name="Normal 2 11 22 4" xfId="9521"/>
    <cellStyle name="Normal 2 11 23" xfId="9522"/>
    <cellStyle name="Normal 2 11 23 2" xfId="9523"/>
    <cellStyle name="Normal 2 11 23 2 2" xfId="9524"/>
    <cellStyle name="Normal 2 11 23 3" xfId="9525"/>
    <cellStyle name="Normal 2 11 23 4" xfId="9526"/>
    <cellStyle name="Normal 2 11 24" xfId="9527"/>
    <cellStyle name="Normal 2 11 24 2" xfId="9528"/>
    <cellStyle name="Normal 2 11 24 2 2" xfId="9529"/>
    <cellStyle name="Normal 2 11 24 3" xfId="9530"/>
    <cellStyle name="Normal 2 11 24 4" xfId="9531"/>
    <cellStyle name="Normal 2 11 25" xfId="9532"/>
    <cellStyle name="Normal 2 11 25 2" xfId="9533"/>
    <cellStyle name="Normal 2 11 25 2 2" xfId="9534"/>
    <cellStyle name="Normal 2 11 25 3" xfId="9535"/>
    <cellStyle name="Normal 2 11 25 4" xfId="9536"/>
    <cellStyle name="Normal 2 11 26" xfId="9537"/>
    <cellStyle name="Normal 2 11 26 2" xfId="9538"/>
    <cellStyle name="Normal 2 11 26 2 2" xfId="9539"/>
    <cellStyle name="Normal 2 11 26 3" xfId="9540"/>
    <cellStyle name="Normal 2 11 26 4" xfId="9541"/>
    <cellStyle name="Normal 2 11 27" xfId="9542"/>
    <cellStyle name="Normal 2 11 27 2" xfId="9543"/>
    <cellStyle name="Normal 2 11 27 2 2" xfId="9544"/>
    <cellStyle name="Normal 2 11 27 3" xfId="9545"/>
    <cellStyle name="Normal 2 11 27 4" xfId="9546"/>
    <cellStyle name="Normal 2 11 28" xfId="9547"/>
    <cellStyle name="Normal 2 11 28 2" xfId="9548"/>
    <cellStyle name="Normal 2 11 28 2 2" xfId="9549"/>
    <cellStyle name="Normal 2 11 28 3" xfId="9550"/>
    <cellStyle name="Normal 2 11 28 4" xfId="9551"/>
    <cellStyle name="Normal 2 11 29" xfId="9552"/>
    <cellStyle name="Normal 2 11 29 2" xfId="9553"/>
    <cellStyle name="Normal 2 11 29 2 2" xfId="9554"/>
    <cellStyle name="Normal 2 11 29 3" xfId="9555"/>
    <cellStyle name="Normal 2 11 29 4" xfId="9556"/>
    <cellStyle name="Normal 2 11 3" xfId="9557"/>
    <cellStyle name="Normal 2 11 3 2" xfId="9558"/>
    <cellStyle name="Normal 2 11 3 3" xfId="9559"/>
    <cellStyle name="Normal 2 11 3 4" xfId="9560"/>
    <cellStyle name="Normal 2 11 30" xfId="9561"/>
    <cellStyle name="Normal 2 11 30 2" xfId="9562"/>
    <cellStyle name="Normal 2 11 30 2 2" xfId="9563"/>
    <cellStyle name="Normal 2 11 30 3" xfId="9564"/>
    <cellStyle name="Normal 2 11 30 4" xfId="9565"/>
    <cellStyle name="Normal 2 11 31" xfId="9566"/>
    <cellStyle name="Normal 2 11 31 2" xfId="9567"/>
    <cellStyle name="Normal 2 11 31 2 2" xfId="9568"/>
    <cellStyle name="Normal 2 11 31 3" xfId="9569"/>
    <cellStyle name="Normal 2 11 31 4" xfId="9570"/>
    <cellStyle name="Normal 2 11 32" xfId="9571"/>
    <cellStyle name="Normal 2 11 32 2" xfId="9572"/>
    <cellStyle name="Normal 2 11 33" xfId="9573"/>
    <cellStyle name="Normal 2 11 33 2" xfId="9574"/>
    <cellStyle name="Normal 2 11 34" xfId="9575"/>
    <cellStyle name="Normal 2 11 34 2" xfId="9576"/>
    <cellStyle name="Normal 2 11 35" xfId="9577"/>
    <cellStyle name="Normal 2 11 35 2" xfId="9578"/>
    <cellStyle name="Normal 2 11 36" xfId="9579"/>
    <cellStyle name="Normal 2 11 36 2" xfId="9580"/>
    <cellStyle name="Normal 2 11 37" xfId="9581"/>
    <cellStyle name="Normal 2 11 37 2" xfId="9582"/>
    <cellStyle name="Normal 2 11 38" xfId="9583"/>
    <cellStyle name="Normal 2 11 38 2" xfId="9584"/>
    <cellStyle name="Normal 2 11 39" xfId="9585"/>
    <cellStyle name="Normal 2 11 39 2" xfId="9586"/>
    <cellStyle name="Normal 2 11 4" xfId="9587"/>
    <cellStyle name="Normal 2 11 4 2" xfId="9588"/>
    <cellStyle name="Normal 2 11 4 3" xfId="9589"/>
    <cellStyle name="Normal 2 11 4 4" xfId="9590"/>
    <cellStyle name="Normal 2 11 40" xfId="9591"/>
    <cellStyle name="Normal 2 11 40 2" xfId="9592"/>
    <cellStyle name="Normal 2 11 41" xfId="9593"/>
    <cellStyle name="Normal 2 11 41 2" xfId="9594"/>
    <cellStyle name="Normal 2 11 42" xfId="9595"/>
    <cellStyle name="Normal 2 11 42 2" xfId="9596"/>
    <cellStyle name="Normal 2 11 43" xfId="9597"/>
    <cellStyle name="Normal 2 11 43 2" xfId="9598"/>
    <cellStyle name="Normal 2 11 44" xfId="9599"/>
    <cellStyle name="Normal 2 11 44 2" xfId="9600"/>
    <cellStyle name="Normal 2 11 45" xfId="9601"/>
    <cellStyle name="Normal 2 11 45 2" xfId="9602"/>
    <cellStyle name="Normal 2 11 46" xfId="9603"/>
    <cellStyle name="Normal 2 11 46 2" xfId="9604"/>
    <cellStyle name="Normal 2 11 47" xfId="9605"/>
    <cellStyle name="Normal 2 11 47 2" xfId="9606"/>
    <cellStyle name="Normal 2 11 48" xfId="9607"/>
    <cellStyle name="Normal 2 11 48 2" xfId="9608"/>
    <cellStyle name="Normal 2 11 49" xfId="9609"/>
    <cellStyle name="Normal 2 11 49 2" xfId="9610"/>
    <cellStyle name="Normal 2 11 5" xfId="9611"/>
    <cellStyle name="Normal 2 11 5 2" xfId="9612"/>
    <cellStyle name="Normal 2 11 5 3" xfId="9613"/>
    <cellStyle name="Normal 2 11 5 4" xfId="9614"/>
    <cellStyle name="Normal 2 11 50" xfId="9615"/>
    <cellStyle name="Normal 2 11 50 2" xfId="9616"/>
    <cellStyle name="Normal 2 11 51" xfId="9617"/>
    <cellStyle name="Normal 2 11 52" xfId="9618"/>
    <cellStyle name="Normal 2 11 53" xfId="9619"/>
    <cellStyle name="Normal 2 11 54" xfId="9620"/>
    <cellStyle name="Normal 2 11 55" xfId="9621"/>
    <cellStyle name="Normal 2 11 56" xfId="9622"/>
    <cellStyle name="Normal 2 11 57" xfId="9623"/>
    <cellStyle name="Normal 2 11 58" xfId="9624"/>
    <cellStyle name="Normal 2 11 59" xfId="9625"/>
    <cellStyle name="Normal 2 11 6" xfId="9626"/>
    <cellStyle name="Normal 2 11 6 2" xfId="9627"/>
    <cellStyle name="Normal 2 11 6 3" xfId="9628"/>
    <cellStyle name="Normal 2 11 6 4" xfId="9629"/>
    <cellStyle name="Normal 2 11 60" xfId="9630"/>
    <cellStyle name="Normal 2 11 61" xfId="9631"/>
    <cellStyle name="Normal 2 11 62" xfId="9632"/>
    <cellStyle name="Normal 2 11 63" xfId="9633"/>
    <cellStyle name="Normal 2 11 64" xfId="9634"/>
    <cellStyle name="Normal 2 11 65" xfId="9635"/>
    <cellStyle name="Normal 2 11 66" xfId="9636"/>
    <cellStyle name="Normal 2 11 67" xfId="9637"/>
    <cellStyle name="Normal 2 11 68" xfId="9638"/>
    <cellStyle name="Normal 2 11 69" xfId="9639"/>
    <cellStyle name="Normal 2 11 7" xfId="9640"/>
    <cellStyle name="Normal 2 11 7 2" xfId="9641"/>
    <cellStyle name="Normal 2 11 7 3" xfId="9642"/>
    <cellStyle name="Normal 2 11 7 4" xfId="9643"/>
    <cellStyle name="Normal 2 11 70" xfId="9644"/>
    <cellStyle name="Normal 2 11 71" xfId="9645"/>
    <cellStyle name="Normal 2 11 72" xfId="9646"/>
    <cellStyle name="Normal 2 11 73" xfId="9647"/>
    <cellStyle name="Normal 2 11 74" xfId="9648"/>
    <cellStyle name="Normal 2 11 75" xfId="9649"/>
    <cellStyle name="Normal 2 11 76" xfId="9650"/>
    <cellStyle name="Normal 2 11 77" xfId="9651"/>
    <cellStyle name="Normal 2 11 78" xfId="9652"/>
    <cellStyle name="Normal 2 11 8" xfId="9653"/>
    <cellStyle name="Normal 2 11 8 2" xfId="9654"/>
    <cellStyle name="Normal 2 11 8 3" xfId="9655"/>
    <cellStyle name="Normal 2 11 8 4" xfId="9656"/>
    <cellStyle name="Normal 2 11 9" xfId="9657"/>
    <cellStyle name="Normal 2 11 9 2" xfId="9658"/>
    <cellStyle name="Normal 2 11 9 3" xfId="9659"/>
    <cellStyle name="Normal 2 11 9 4" xfId="9660"/>
    <cellStyle name="Normal 2 110" xfId="9661"/>
    <cellStyle name="Normal 2 110 2" xfId="9662"/>
    <cellStyle name="Normal 2 110 2 2" xfId="9663"/>
    <cellStyle name="Normal 2 110 3" xfId="9664"/>
    <cellStyle name="Normal 2 110 3 2" xfId="9665"/>
    <cellStyle name="Normal 2 110 4" xfId="9666"/>
    <cellStyle name="Normal 2 110 4 2" xfId="9667"/>
    <cellStyle name="Normal 2 110 5" xfId="9668"/>
    <cellStyle name="Normal 2 111" xfId="9669"/>
    <cellStyle name="Normal 2 111 2" xfId="9670"/>
    <cellStyle name="Normal 2 111 2 2" xfId="9671"/>
    <cellStyle name="Normal 2 111 3" xfId="9672"/>
    <cellStyle name="Normal 2 111 3 2" xfId="9673"/>
    <cellStyle name="Normal 2 111 4" xfId="9674"/>
    <cellStyle name="Normal 2 111 4 2" xfId="9675"/>
    <cellStyle name="Normal 2 111 5" xfId="9676"/>
    <cellStyle name="Normal 2 112" xfId="9677"/>
    <cellStyle name="Normal 2 112 2" xfId="9678"/>
    <cellStyle name="Normal 2 112 2 2" xfId="9679"/>
    <cellStyle name="Normal 2 112 3" xfId="9680"/>
    <cellStyle name="Normal 2 112 3 2" xfId="9681"/>
    <cellStyle name="Normal 2 112 4" xfId="9682"/>
    <cellStyle name="Normal 2 112 4 2" xfId="9683"/>
    <cellStyle name="Normal 2 112 5" xfId="9684"/>
    <cellStyle name="Normal 2 113" xfId="9685"/>
    <cellStyle name="Normal 2 113 2" xfId="9686"/>
    <cellStyle name="Normal 2 113 2 2" xfId="9687"/>
    <cellStyle name="Normal 2 113 3" xfId="9688"/>
    <cellStyle name="Normal 2 113 3 2" xfId="9689"/>
    <cellStyle name="Normal 2 113 4" xfId="9690"/>
    <cellStyle name="Normal 2 113 4 2" xfId="9691"/>
    <cellStyle name="Normal 2 113 5" xfId="9692"/>
    <cellStyle name="Normal 2 114" xfId="9693"/>
    <cellStyle name="Normal 2 114 2" xfId="9694"/>
    <cellStyle name="Normal 2 114 2 2" xfId="9695"/>
    <cellStyle name="Normal 2 114 3" xfId="9696"/>
    <cellStyle name="Normal 2 114 3 2" xfId="9697"/>
    <cellStyle name="Normal 2 114 4" xfId="9698"/>
    <cellStyle name="Normal 2 114 4 2" xfId="9699"/>
    <cellStyle name="Normal 2 114 5" xfId="9700"/>
    <cellStyle name="Normal 2 115" xfId="9701"/>
    <cellStyle name="Normal 2 115 2" xfId="9702"/>
    <cellStyle name="Normal 2 116" xfId="9703"/>
    <cellStyle name="Normal 2 116 2" xfId="9704"/>
    <cellStyle name="Normal 2 117" xfId="9705"/>
    <cellStyle name="Normal 2 117 2" xfId="9706"/>
    <cellStyle name="Normal 2 118" xfId="9707"/>
    <cellStyle name="Normal 2 118 2" xfId="9708"/>
    <cellStyle name="Normal 2 119" xfId="9709"/>
    <cellStyle name="Normal 2 119 2" xfId="9710"/>
    <cellStyle name="Normal 2 12" xfId="313"/>
    <cellStyle name="Normal 2 12 10" xfId="9711"/>
    <cellStyle name="Normal 2 12 10 2" xfId="9712"/>
    <cellStyle name="Normal 2 12 10 3" xfId="9713"/>
    <cellStyle name="Normal 2 12 10 4" xfId="9714"/>
    <cellStyle name="Normal 2 12 11" xfId="9715"/>
    <cellStyle name="Normal 2 12 11 2" xfId="9716"/>
    <cellStyle name="Normal 2 12 11 3" xfId="9717"/>
    <cellStyle name="Normal 2 12 11 4" xfId="9718"/>
    <cellStyle name="Normal 2 12 12" xfId="9719"/>
    <cellStyle name="Normal 2 12 12 2" xfId="9720"/>
    <cellStyle name="Normal 2 12 12 3" xfId="9721"/>
    <cellStyle name="Normal 2 12 12 4" xfId="9722"/>
    <cellStyle name="Normal 2 12 13" xfId="9723"/>
    <cellStyle name="Normal 2 12 13 2" xfId="9724"/>
    <cellStyle name="Normal 2 12 13 3" xfId="9725"/>
    <cellStyle name="Normal 2 12 13 4" xfId="9726"/>
    <cellStyle name="Normal 2 12 14" xfId="9727"/>
    <cellStyle name="Normal 2 12 14 2" xfId="9728"/>
    <cellStyle name="Normal 2 12 14 3" xfId="9729"/>
    <cellStyle name="Normal 2 12 14 4" xfId="9730"/>
    <cellStyle name="Normal 2 12 15" xfId="9731"/>
    <cellStyle name="Normal 2 12 15 2" xfId="9732"/>
    <cellStyle name="Normal 2 12 15 3" xfId="9733"/>
    <cellStyle name="Normal 2 12 15 4" xfId="9734"/>
    <cellStyle name="Normal 2 12 16" xfId="9735"/>
    <cellStyle name="Normal 2 12 16 2" xfId="9736"/>
    <cellStyle name="Normal 2 12 16 3" xfId="9737"/>
    <cellStyle name="Normal 2 12 16 4" xfId="9738"/>
    <cellStyle name="Normal 2 12 17" xfId="9739"/>
    <cellStyle name="Normal 2 12 17 2" xfId="9740"/>
    <cellStyle name="Normal 2 12 17 3" xfId="9741"/>
    <cellStyle name="Normal 2 12 17 4" xfId="9742"/>
    <cellStyle name="Normal 2 12 18" xfId="9743"/>
    <cellStyle name="Normal 2 12 18 2" xfId="9744"/>
    <cellStyle name="Normal 2 12 18 3" xfId="9745"/>
    <cellStyle name="Normal 2 12 18 4" xfId="9746"/>
    <cellStyle name="Normal 2 12 19" xfId="9747"/>
    <cellStyle name="Normal 2 12 19 2" xfId="9748"/>
    <cellStyle name="Normal 2 12 19 3" xfId="9749"/>
    <cellStyle name="Normal 2 12 19 4" xfId="9750"/>
    <cellStyle name="Normal 2 12 2" xfId="9751"/>
    <cellStyle name="Normal 2 12 2 10" xfId="9752"/>
    <cellStyle name="Normal 2 12 2 10 2" xfId="9753"/>
    <cellStyle name="Normal 2 12 2 10 2 2" xfId="9754"/>
    <cellStyle name="Normal 2 12 2 10 3" xfId="9755"/>
    <cellStyle name="Normal 2 12 2 10 4" xfId="9756"/>
    <cellStyle name="Normal 2 12 2 11" xfId="9757"/>
    <cellStyle name="Normal 2 12 2 11 2" xfId="9758"/>
    <cellStyle name="Normal 2 12 2 11 2 2" xfId="9759"/>
    <cellStyle name="Normal 2 12 2 11 3" xfId="9760"/>
    <cellStyle name="Normal 2 12 2 11 4" xfId="9761"/>
    <cellStyle name="Normal 2 12 2 12" xfId="9762"/>
    <cellStyle name="Normal 2 12 2 12 2" xfId="9763"/>
    <cellStyle name="Normal 2 12 2 13" xfId="9764"/>
    <cellStyle name="Normal 2 12 2 13 2" xfId="9765"/>
    <cellStyle name="Normal 2 12 2 14" xfId="9766"/>
    <cellStyle name="Normal 2 12 2 14 2" xfId="9767"/>
    <cellStyle name="Normal 2 12 2 15" xfId="9768"/>
    <cellStyle name="Normal 2 12 2 15 2" xfId="9769"/>
    <cellStyle name="Normal 2 12 2 16" xfId="9770"/>
    <cellStyle name="Normal 2 12 2 16 2" xfId="9771"/>
    <cellStyle name="Normal 2 12 2 17" xfId="9772"/>
    <cellStyle name="Normal 2 12 2 17 2" xfId="9773"/>
    <cellStyle name="Normal 2 12 2 18" xfId="9774"/>
    <cellStyle name="Normal 2 12 2 18 2" xfId="9775"/>
    <cellStyle name="Normal 2 12 2 19" xfId="9776"/>
    <cellStyle name="Normal 2 12 2 19 2" xfId="9777"/>
    <cellStyle name="Normal 2 12 2 2" xfId="9778"/>
    <cellStyle name="Normal 2 12 2 2 2" xfId="9779"/>
    <cellStyle name="Normal 2 12 2 2 2 2" xfId="9780"/>
    <cellStyle name="Normal 2 12 2 2 3" xfId="9781"/>
    <cellStyle name="Normal 2 12 2 2 4" xfId="9782"/>
    <cellStyle name="Normal 2 12 2 20" xfId="9783"/>
    <cellStyle name="Normal 2 12 2 20 2" xfId="9784"/>
    <cellStyle name="Normal 2 12 2 21" xfId="9785"/>
    <cellStyle name="Normal 2 12 2 21 2" xfId="9786"/>
    <cellStyle name="Normal 2 12 2 22" xfId="9787"/>
    <cellStyle name="Normal 2 12 2 22 2" xfId="9788"/>
    <cellStyle name="Normal 2 12 2 23" xfId="9789"/>
    <cellStyle name="Normal 2 12 2 23 2" xfId="9790"/>
    <cellStyle name="Normal 2 12 2 24" xfId="9791"/>
    <cellStyle name="Normal 2 12 2 24 2" xfId="9792"/>
    <cellStyle name="Normal 2 12 2 25" xfId="9793"/>
    <cellStyle name="Normal 2 12 2 25 2" xfId="9794"/>
    <cellStyle name="Normal 2 12 2 26" xfId="9795"/>
    <cellStyle name="Normal 2 12 2 26 2" xfId="9796"/>
    <cellStyle name="Normal 2 12 2 27" xfId="9797"/>
    <cellStyle name="Normal 2 12 2 27 2" xfId="9798"/>
    <cellStyle name="Normal 2 12 2 28" xfId="9799"/>
    <cellStyle name="Normal 2 12 2 28 2" xfId="9800"/>
    <cellStyle name="Normal 2 12 2 29" xfId="9801"/>
    <cellStyle name="Normal 2 12 2 29 2" xfId="9802"/>
    <cellStyle name="Normal 2 12 2 3" xfId="9803"/>
    <cellStyle name="Normal 2 12 2 3 2" xfId="9804"/>
    <cellStyle name="Normal 2 12 2 3 2 2" xfId="9805"/>
    <cellStyle name="Normal 2 12 2 3 3" xfId="9806"/>
    <cellStyle name="Normal 2 12 2 3 4" xfId="9807"/>
    <cellStyle name="Normal 2 12 2 30" xfId="9808"/>
    <cellStyle name="Normal 2 12 2 30 2" xfId="9809"/>
    <cellStyle name="Normal 2 12 2 31" xfId="9810"/>
    <cellStyle name="Normal 2 12 2 31 2" xfId="9811"/>
    <cellStyle name="Normal 2 12 2 32" xfId="9812"/>
    <cellStyle name="Normal 2 12 2 32 2" xfId="9813"/>
    <cellStyle name="Normal 2 12 2 33" xfId="9814"/>
    <cellStyle name="Normal 2 12 2 33 2" xfId="9815"/>
    <cellStyle name="Normal 2 12 2 34" xfId="9816"/>
    <cellStyle name="Normal 2 12 2 34 2" xfId="9817"/>
    <cellStyle name="Normal 2 12 2 35" xfId="9818"/>
    <cellStyle name="Normal 2 12 2 35 2" xfId="9819"/>
    <cellStyle name="Normal 2 12 2 36" xfId="9820"/>
    <cellStyle name="Normal 2 12 2 36 2" xfId="9821"/>
    <cellStyle name="Normal 2 12 2 37" xfId="9822"/>
    <cellStyle name="Normal 2 12 2 37 2" xfId="9823"/>
    <cellStyle name="Normal 2 12 2 38" xfId="9824"/>
    <cellStyle name="Normal 2 12 2 38 2" xfId="9825"/>
    <cellStyle name="Normal 2 12 2 39" xfId="9826"/>
    <cellStyle name="Normal 2 12 2 39 2" xfId="9827"/>
    <cellStyle name="Normal 2 12 2 4" xfId="9828"/>
    <cellStyle name="Normal 2 12 2 4 2" xfId="9829"/>
    <cellStyle name="Normal 2 12 2 4 2 2" xfId="9830"/>
    <cellStyle name="Normal 2 12 2 4 3" xfId="9831"/>
    <cellStyle name="Normal 2 12 2 4 4" xfId="9832"/>
    <cellStyle name="Normal 2 12 2 40" xfId="9833"/>
    <cellStyle name="Normal 2 12 2 40 2" xfId="9834"/>
    <cellStyle name="Normal 2 12 2 41" xfId="9835"/>
    <cellStyle name="Normal 2 12 2 41 2" xfId="9836"/>
    <cellStyle name="Normal 2 12 2 42" xfId="9837"/>
    <cellStyle name="Normal 2 12 2 42 2" xfId="9838"/>
    <cellStyle name="Normal 2 12 2 43" xfId="9839"/>
    <cellStyle name="Normal 2 12 2 43 2" xfId="9840"/>
    <cellStyle name="Normal 2 12 2 44" xfId="9841"/>
    <cellStyle name="Normal 2 12 2 44 2" xfId="9842"/>
    <cellStyle name="Normal 2 12 2 45" xfId="9843"/>
    <cellStyle name="Normal 2 12 2 45 2" xfId="9844"/>
    <cellStyle name="Normal 2 12 2 46" xfId="9845"/>
    <cellStyle name="Normal 2 12 2 46 2" xfId="9846"/>
    <cellStyle name="Normal 2 12 2 47" xfId="9847"/>
    <cellStyle name="Normal 2 12 2 47 2" xfId="9848"/>
    <cellStyle name="Normal 2 12 2 48" xfId="9849"/>
    <cellStyle name="Normal 2 12 2 48 2" xfId="9850"/>
    <cellStyle name="Normal 2 12 2 49" xfId="9851"/>
    <cellStyle name="Normal 2 12 2 49 2" xfId="9852"/>
    <cellStyle name="Normal 2 12 2 5" xfId="9853"/>
    <cellStyle name="Normal 2 12 2 5 2" xfId="9854"/>
    <cellStyle name="Normal 2 12 2 5 2 2" xfId="9855"/>
    <cellStyle name="Normal 2 12 2 5 3" xfId="9856"/>
    <cellStyle name="Normal 2 12 2 5 4" xfId="9857"/>
    <cellStyle name="Normal 2 12 2 50" xfId="9858"/>
    <cellStyle name="Normal 2 12 2 51" xfId="9859"/>
    <cellStyle name="Normal 2 12 2 52" xfId="9860"/>
    <cellStyle name="Normal 2 12 2 53" xfId="9861"/>
    <cellStyle name="Normal 2 12 2 54" xfId="9862"/>
    <cellStyle name="Normal 2 12 2 55" xfId="9863"/>
    <cellStyle name="Normal 2 12 2 56" xfId="9864"/>
    <cellStyle name="Normal 2 12 2 57" xfId="9865"/>
    <cellStyle name="Normal 2 12 2 58" xfId="9866"/>
    <cellStyle name="Normal 2 12 2 59" xfId="9867"/>
    <cellStyle name="Normal 2 12 2 6" xfId="9868"/>
    <cellStyle name="Normal 2 12 2 6 2" xfId="9869"/>
    <cellStyle name="Normal 2 12 2 6 2 2" xfId="9870"/>
    <cellStyle name="Normal 2 12 2 6 3" xfId="9871"/>
    <cellStyle name="Normal 2 12 2 6 4" xfId="9872"/>
    <cellStyle name="Normal 2 12 2 60" xfId="9873"/>
    <cellStyle name="Normal 2 12 2 61" xfId="9874"/>
    <cellStyle name="Normal 2 12 2 62" xfId="9875"/>
    <cellStyle name="Normal 2 12 2 63" xfId="9876"/>
    <cellStyle name="Normal 2 12 2 64" xfId="9877"/>
    <cellStyle name="Normal 2 12 2 65" xfId="9878"/>
    <cellStyle name="Normal 2 12 2 66" xfId="9879"/>
    <cellStyle name="Normal 2 12 2 67" xfId="9880"/>
    <cellStyle name="Normal 2 12 2 68" xfId="9881"/>
    <cellStyle name="Normal 2 12 2 69" xfId="9882"/>
    <cellStyle name="Normal 2 12 2 7" xfId="9883"/>
    <cellStyle name="Normal 2 12 2 7 2" xfId="9884"/>
    <cellStyle name="Normal 2 12 2 7 2 2" xfId="9885"/>
    <cellStyle name="Normal 2 12 2 7 3" xfId="9886"/>
    <cellStyle name="Normal 2 12 2 7 4" xfId="9887"/>
    <cellStyle name="Normal 2 12 2 70" xfId="9888"/>
    <cellStyle name="Normal 2 12 2 71" xfId="9889"/>
    <cellStyle name="Normal 2 12 2 72" xfId="9890"/>
    <cellStyle name="Normal 2 12 2 73" xfId="9891"/>
    <cellStyle name="Normal 2 12 2 74" xfId="9892"/>
    <cellStyle name="Normal 2 12 2 75" xfId="9893"/>
    <cellStyle name="Normal 2 12 2 76" xfId="9894"/>
    <cellStyle name="Normal 2 12 2 8" xfId="9895"/>
    <cellStyle name="Normal 2 12 2 8 2" xfId="9896"/>
    <cellStyle name="Normal 2 12 2 8 2 2" xfId="9897"/>
    <cellStyle name="Normal 2 12 2 8 3" xfId="9898"/>
    <cellStyle name="Normal 2 12 2 8 4" xfId="9899"/>
    <cellStyle name="Normal 2 12 2 9" xfId="9900"/>
    <cellStyle name="Normal 2 12 2 9 2" xfId="9901"/>
    <cellStyle name="Normal 2 12 2 9 2 2" xfId="9902"/>
    <cellStyle name="Normal 2 12 2 9 3" xfId="9903"/>
    <cellStyle name="Normal 2 12 2 9 4" xfId="9904"/>
    <cellStyle name="Normal 2 12 20" xfId="9905"/>
    <cellStyle name="Normal 2 12 20 2" xfId="9906"/>
    <cellStyle name="Normal 2 12 20 3" xfId="9907"/>
    <cellStyle name="Normal 2 12 20 4" xfId="9908"/>
    <cellStyle name="Normal 2 12 21" xfId="9909"/>
    <cellStyle name="Normal 2 12 21 2" xfId="9910"/>
    <cellStyle name="Normal 2 12 21 3" xfId="9911"/>
    <cellStyle name="Normal 2 12 21 4" xfId="9912"/>
    <cellStyle name="Normal 2 12 22" xfId="9913"/>
    <cellStyle name="Normal 2 12 22 2" xfId="9914"/>
    <cellStyle name="Normal 2 12 22 2 2" xfId="9915"/>
    <cellStyle name="Normal 2 12 22 3" xfId="9916"/>
    <cellStyle name="Normal 2 12 22 4" xfId="9917"/>
    <cellStyle name="Normal 2 12 23" xfId="9918"/>
    <cellStyle name="Normal 2 12 23 2" xfId="9919"/>
    <cellStyle name="Normal 2 12 23 2 2" xfId="9920"/>
    <cellStyle name="Normal 2 12 23 3" xfId="9921"/>
    <cellStyle name="Normal 2 12 23 4" xfId="9922"/>
    <cellStyle name="Normal 2 12 24" xfId="9923"/>
    <cellStyle name="Normal 2 12 24 2" xfId="9924"/>
    <cellStyle name="Normal 2 12 24 2 2" xfId="9925"/>
    <cellStyle name="Normal 2 12 24 3" xfId="9926"/>
    <cellStyle name="Normal 2 12 24 4" xfId="9927"/>
    <cellStyle name="Normal 2 12 25" xfId="9928"/>
    <cellStyle name="Normal 2 12 25 2" xfId="9929"/>
    <cellStyle name="Normal 2 12 25 2 2" xfId="9930"/>
    <cellStyle name="Normal 2 12 25 3" xfId="9931"/>
    <cellStyle name="Normal 2 12 25 4" xfId="9932"/>
    <cellStyle name="Normal 2 12 26" xfId="9933"/>
    <cellStyle name="Normal 2 12 26 2" xfId="9934"/>
    <cellStyle name="Normal 2 12 26 2 2" xfId="9935"/>
    <cellStyle name="Normal 2 12 26 3" xfId="9936"/>
    <cellStyle name="Normal 2 12 26 4" xfId="9937"/>
    <cellStyle name="Normal 2 12 27" xfId="9938"/>
    <cellStyle name="Normal 2 12 27 2" xfId="9939"/>
    <cellStyle name="Normal 2 12 27 2 2" xfId="9940"/>
    <cellStyle name="Normal 2 12 27 3" xfId="9941"/>
    <cellStyle name="Normal 2 12 27 4" xfId="9942"/>
    <cellStyle name="Normal 2 12 28" xfId="9943"/>
    <cellStyle name="Normal 2 12 28 2" xfId="9944"/>
    <cellStyle name="Normal 2 12 28 2 2" xfId="9945"/>
    <cellStyle name="Normal 2 12 28 3" xfId="9946"/>
    <cellStyle name="Normal 2 12 28 4" xfId="9947"/>
    <cellStyle name="Normal 2 12 29" xfId="9948"/>
    <cellStyle name="Normal 2 12 29 2" xfId="9949"/>
    <cellStyle name="Normal 2 12 29 2 2" xfId="9950"/>
    <cellStyle name="Normal 2 12 29 3" xfId="9951"/>
    <cellStyle name="Normal 2 12 29 4" xfId="9952"/>
    <cellStyle name="Normal 2 12 3" xfId="9953"/>
    <cellStyle name="Normal 2 12 3 2" xfId="9954"/>
    <cellStyle name="Normal 2 12 3 3" xfId="9955"/>
    <cellStyle name="Normal 2 12 3 4" xfId="9956"/>
    <cellStyle name="Normal 2 12 30" xfId="9957"/>
    <cellStyle name="Normal 2 12 30 2" xfId="9958"/>
    <cellStyle name="Normal 2 12 30 2 2" xfId="9959"/>
    <cellStyle name="Normal 2 12 30 3" xfId="9960"/>
    <cellStyle name="Normal 2 12 30 4" xfId="9961"/>
    <cellStyle name="Normal 2 12 31" xfId="9962"/>
    <cellStyle name="Normal 2 12 31 2" xfId="9963"/>
    <cellStyle name="Normal 2 12 31 2 2" xfId="9964"/>
    <cellStyle name="Normal 2 12 31 3" xfId="9965"/>
    <cellStyle name="Normal 2 12 31 4" xfId="9966"/>
    <cellStyle name="Normal 2 12 32" xfId="9967"/>
    <cellStyle name="Normal 2 12 32 2" xfId="9968"/>
    <cellStyle name="Normal 2 12 33" xfId="9969"/>
    <cellStyle name="Normal 2 12 33 2" xfId="9970"/>
    <cellStyle name="Normal 2 12 34" xfId="9971"/>
    <cellStyle name="Normal 2 12 34 2" xfId="9972"/>
    <cellStyle name="Normal 2 12 35" xfId="9973"/>
    <cellStyle name="Normal 2 12 35 2" xfId="9974"/>
    <cellStyle name="Normal 2 12 36" xfId="9975"/>
    <cellStyle name="Normal 2 12 36 2" xfId="9976"/>
    <cellStyle name="Normal 2 12 37" xfId="9977"/>
    <cellStyle name="Normal 2 12 37 2" xfId="9978"/>
    <cellStyle name="Normal 2 12 38" xfId="9979"/>
    <cellStyle name="Normal 2 12 38 2" xfId="9980"/>
    <cellStyle name="Normal 2 12 39" xfId="9981"/>
    <cellStyle name="Normal 2 12 39 2" xfId="9982"/>
    <cellStyle name="Normal 2 12 4" xfId="9983"/>
    <cellStyle name="Normal 2 12 4 2" xfId="9984"/>
    <cellStyle name="Normal 2 12 4 3" xfId="9985"/>
    <cellStyle name="Normal 2 12 4 4" xfId="9986"/>
    <cellStyle name="Normal 2 12 40" xfId="9987"/>
    <cellStyle name="Normal 2 12 40 2" xfId="9988"/>
    <cellStyle name="Normal 2 12 41" xfId="9989"/>
    <cellStyle name="Normal 2 12 41 2" xfId="9990"/>
    <cellStyle name="Normal 2 12 42" xfId="9991"/>
    <cellStyle name="Normal 2 12 42 2" xfId="9992"/>
    <cellStyle name="Normal 2 12 43" xfId="9993"/>
    <cellStyle name="Normal 2 12 43 2" xfId="9994"/>
    <cellStyle name="Normal 2 12 44" xfId="9995"/>
    <cellStyle name="Normal 2 12 44 2" xfId="9996"/>
    <cellStyle name="Normal 2 12 45" xfId="9997"/>
    <cellStyle name="Normal 2 12 45 2" xfId="9998"/>
    <cellStyle name="Normal 2 12 46" xfId="9999"/>
    <cellStyle name="Normal 2 12 46 2" xfId="10000"/>
    <cellStyle name="Normal 2 12 47" xfId="10001"/>
    <cellStyle name="Normal 2 12 47 2" xfId="10002"/>
    <cellStyle name="Normal 2 12 48" xfId="10003"/>
    <cellStyle name="Normal 2 12 48 2" xfId="10004"/>
    <cellStyle name="Normal 2 12 49" xfId="10005"/>
    <cellStyle name="Normal 2 12 49 2" xfId="10006"/>
    <cellStyle name="Normal 2 12 5" xfId="10007"/>
    <cellStyle name="Normal 2 12 5 2" xfId="10008"/>
    <cellStyle name="Normal 2 12 5 3" xfId="10009"/>
    <cellStyle name="Normal 2 12 5 4" xfId="10010"/>
    <cellStyle name="Normal 2 12 50" xfId="10011"/>
    <cellStyle name="Normal 2 12 50 2" xfId="10012"/>
    <cellStyle name="Normal 2 12 51" xfId="10013"/>
    <cellStyle name="Normal 2 12 52" xfId="10014"/>
    <cellStyle name="Normal 2 12 53" xfId="10015"/>
    <cellStyle name="Normal 2 12 54" xfId="10016"/>
    <cellStyle name="Normal 2 12 55" xfId="10017"/>
    <cellStyle name="Normal 2 12 56" xfId="10018"/>
    <cellStyle name="Normal 2 12 57" xfId="10019"/>
    <cellStyle name="Normal 2 12 58" xfId="10020"/>
    <cellStyle name="Normal 2 12 59" xfId="10021"/>
    <cellStyle name="Normal 2 12 6" xfId="10022"/>
    <cellStyle name="Normal 2 12 6 2" xfId="10023"/>
    <cellStyle name="Normal 2 12 6 3" xfId="10024"/>
    <cellStyle name="Normal 2 12 6 4" xfId="10025"/>
    <cellStyle name="Normal 2 12 60" xfId="10026"/>
    <cellStyle name="Normal 2 12 61" xfId="10027"/>
    <cellStyle name="Normal 2 12 62" xfId="10028"/>
    <cellStyle name="Normal 2 12 63" xfId="10029"/>
    <cellStyle name="Normal 2 12 64" xfId="10030"/>
    <cellStyle name="Normal 2 12 65" xfId="10031"/>
    <cellStyle name="Normal 2 12 66" xfId="10032"/>
    <cellStyle name="Normal 2 12 67" xfId="10033"/>
    <cellStyle name="Normal 2 12 68" xfId="10034"/>
    <cellStyle name="Normal 2 12 69" xfId="10035"/>
    <cellStyle name="Normal 2 12 7" xfId="10036"/>
    <cellStyle name="Normal 2 12 7 2" xfId="10037"/>
    <cellStyle name="Normal 2 12 7 3" xfId="10038"/>
    <cellStyle name="Normal 2 12 7 4" xfId="10039"/>
    <cellStyle name="Normal 2 12 70" xfId="10040"/>
    <cellStyle name="Normal 2 12 71" xfId="10041"/>
    <cellStyle name="Normal 2 12 72" xfId="10042"/>
    <cellStyle name="Normal 2 12 73" xfId="10043"/>
    <cellStyle name="Normal 2 12 74" xfId="10044"/>
    <cellStyle name="Normal 2 12 75" xfId="10045"/>
    <cellStyle name="Normal 2 12 76" xfId="10046"/>
    <cellStyle name="Normal 2 12 77" xfId="10047"/>
    <cellStyle name="Normal 2 12 78" xfId="10048"/>
    <cellStyle name="Normal 2 12 8" xfId="10049"/>
    <cellStyle name="Normal 2 12 8 2" xfId="10050"/>
    <cellStyle name="Normal 2 12 8 3" xfId="10051"/>
    <cellStyle name="Normal 2 12 8 4" xfId="10052"/>
    <cellStyle name="Normal 2 12 9" xfId="10053"/>
    <cellStyle name="Normal 2 12 9 2" xfId="10054"/>
    <cellStyle name="Normal 2 12 9 3" xfId="10055"/>
    <cellStyle name="Normal 2 12 9 4" xfId="10056"/>
    <cellStyle name="Normal 2 120" xfId="10057"/>
    <cellStyle name="Normal 2 120 2" xfId="10058"/>
    <cellStyle name="Normal 2 121" xfId="10059"/>
    <cellStyle name="Normal 2 121 2" xfId="10060"/>
    <cellStyle name="Normal 2 122" xfId="10061"/>
    <cellStyle name="Normal 2 122 2" xfId="10062"/>
    <cellStyle name="Normal 2 123" xfId="10063"/>
    <cellStyle name="Normal 2 123 2" xfId="10064"/>
    <cellStyle name="Normal 2 124" xfId="10065"/>
    <cellStyle name="Normal 2 124 2" xfId="10066"/>
    <cellStyle name="Normal 2 125" xfId="10067"/>
    <cellStyle name="Normal 2 125 2" xfId="10068"/>
    <cellStyle name="Normal 2 126" xfId="10069"/>
    <cellStyle name="Normal 2 126 2" xfId="10070"/>
    <cellStyle name="Normal 2 127" xfId="10071"/>
    <cellStyle name="Normal 2 127 2" xfId="10072"/>
    <cellStyle name="Normal 2 128" xfId="10073"/>
    <cellStyle name="Normal 2 128 2" xfId="10074"/>
    <cellStyle name="Normal 2 129" xfId="10075"/>
    <cellStyle name="Normal 2 129 2" xfId="10076"/>
    <cellStyle name="Normal 2 13" xfId="10077"/>
    <cellStyle name="Normal 2 13 10" xfId="10078"/>
    <cellStyle name="Normal 2 13 10 2" xfId="10079"/>
    <cellStyle name="Normal 2 13 10 3" xfId="10080"/>
    <cellStyle name="Normal 2 13 10 4" xfId="10081"/>
    <cellStyle name="Normal 2 13 11" xfId="10082"/>
    <cellStyle name="Normal 2 13 11 2" xfId="10083"/>
    <cellStyle name="Normal 2 13 11 3" xfId="10084"/>
    <cellStyle name="Normal 2 13 11 4" xfId="10085"/>
    <cellStyle name="Normal 2 13 12" xfId="10086"/>
    <cellStyle name="Normal 2 13 12 2" xfId="10087"/>
    <cellStyle name="Normal 2 13 12 3" xfId="10088"/>
    <cellStyle name="Normal 2 13 12 4" xfId="10089"/>
    <cellStyle name="Normal 2 13 13" xfId="10090"/>
    <cellStyle name="Normal 2 13 13 2" xfId="10091"/>
    <cellStyle name="Normal 2 13 13 3" xfId="10092"/>
    <cellStyle name="Normal 2 13 13 4" xfId="10093"/>
    <cellStyle name="Normal 2 13 14" xfId="10094"/>
    <cellStyle name="Normal 2 13 14 2" xfId="10095"/>
    <cellStyle name="Normal 2 13 14 3" xfId="10096"/>
    <cellStyle name="Normal 2 13 14 4" xfId="10097"/>
    <cellStyle name="Normal 2 13 15" xfId="10098"/>
    <cellStyle name="Normal 2 13 15 2" xfId="10099"/>
    <cellStyle name="Normal 2 13 15 3" xfId="10100"/>
    <cellStyle name="Normal 2 13 15 4" xfId="10101"/>
    <cellStyle name="Normal 2 13 16" xfId="10102"/>
    <cellStyle name="Normal 2 13 16 2" xfId="10103"/>
    <cellStyle name="Normal 2 13 16 3" xfId="10104"/>
    <cellStyle name="Normal 2 13 16 4" xfId="10105"/>
    <cellStyle name="Normal 2 13 17" xfId="10106"/>
    <cellStyle name="Normal 2 13 17 2" xfId="10107"/>
    <cellStyle name="Normal 2 13 17 3" xfId="10108"/>
    <cellStyle name="Normal 2 13 17 4" xfId="10109"/>
    <cellStyle name="Normal 2 13 18" xfId="10110"/>
    <cellStyle name="Normal 2 13 18 2" xfId="10111"/>
    <cellStyle name="Normal 2 13 18 3" xfId="10112"/>
    <cellStyle name="Normal 2 13 18 4" xfId="10113"/>
    <cellStyle name="Normal 2 13 19" xfId="10114"/>
    <cellStyle name="Normal 2 13 19 2" xfId="10115"/>
    <cellStyle name="Normal 2 13 19 3" xfId="10116"/>
    <cellStyle name="Normal 2 13 19 4" xfId="10117"/>
    <cellStyle name="Normal 2 13 2" xfId="10118"/>
    <cellStyle name="Normal 2 13 2 10" xfId="10119"/>
    <cellStyle name="Normal 2 13 2 10 10" xfId="10120"/>
    <cellStyle name="Normal 2 13 2 10 10 2" xfId="10121"/>
    <cellStyle name="Normal 2 13 2 10 11" xfId="10122"/>
    <cellStyle name="Normal 2 13 2 10 2" xfId="10123"/>
    <cellStyle name="Normal 2 13 2 10 2 2" xfId="10124"/>
    <cellStyle name="Normal 2 13 2 10 3" xfId="10125"/>
    <cellStyle name="Normal 2 13 2 10 3 2" xfId="10126"/>
    <cellStyle name="Normal 2 13 2 10 4" xfId="10127"/>
    <cellStyle name="Normal 2 13 2 10 4 2" xfId="10128"/>
    <cellStyle name="Normal 2 13 2 10 5" xfId="10129"/>
    <cellStyle name="Normal 2 13 2 10 5 2" xfId="10130"/>
    <cellStyle name="Normal 2 13 2 10 6" xfId="10131"/>
    <cellStyle name="Normal 2 13 2 10 6 2" xfId="10132"/>
    <cellStyle name="Normal 2 13 2 10 7" xfId="10133"/>
    <cellStyle name="Normal 2 13 2 10 7 2" xfId="10134"/>
    <cellStyle name="Normal 2 13 2 10 8" xfId="10135"/>
    <cellStyle name="Normal 2 13 2 10 8 2" xfId="10136"/>
    <cellStyle name="Normal 2 13 2 10 9" xfId="10137"/>
    <cellStyle name="Normal 2 13 2 10 9 2" xfId="10138"/>
    <cellStyle name="Normal 2 13 2 11" xfId="10139"/>
    <cellStyle name="Normal 2 13 2 11 10" xfId="10140"/>
    <cellStyle name="Normal 2 13 2 11 10 2" xfId="10141"/>
    <cellStyle name="Normal 2 13 2 11 11" xfId="10142"/>
    <cellStyle name="Normal 2 13 2 11 2" xfId="10143"/>
    <cellStyle name="Normal 2 13 2 11 2 2" xfId="10144"/>
    <cellStyle name="Normal 2 13 2 11 3" xfId="10145"/>
    <cellStyle name="Normal 2 13 2 11 3 2" xfId="10146"/>
    <cellStyle name="Normal 2 13 2 11 4" xfId="10147"/>
    <cellStyle name="Normal 2 13 2 11 4 2" xfId="10148"/>
    <cellStyle name="Normal 2 13 2 11 5" xfId="10149"/>
    <cellStyle name="Normal 2 13 2 11 5 2" xfId="10150"/>
    <cellStyle name="Normal 2 13 2 11 6" xfId="10151"/>
    <cellStyle name="Normal 2 13 2 11 6 2" xfId="10152"/>
    <cellStyle name="Normal 2 13 2 11 7" xfId="10153"/>
    <cellStyle name="Normal 2 13 2 11 7 2" xfId="10154"/>
    <cellStyle name="Normal 2 13 2 11 8" xfId="10155"/>
    <cellStyle name="Normal 2 13 2 11 8 2" xfId="10156"/>
    <cellStyle name="Normal 2 13 2 11 9" xfId="10157"/>
    <cellStyle name="Normal 2 13 2 11 9 2" xfId="10158"/>
    <cellStyle name="Normal 2 13 2 12" xfId="10159"/>
    <cellStyle name="Normal 2 13 2 12 10" xfId="10160"/>
    <cellStyle name="Normal 2 13 2 12 10 2" xfId="10161"/>
    <cellStyle name="Normal 2 13 2 12 11" xfId="10162"/>
    <cellStyle name="Normal 2 13 2 12 2" xfId="10163"/>
    <cellStyle name="Normal 2 13 2 12 2 2" xfId="10164"/>
    <cellStyle name="Normal 2 13 2 12 3" xfId="10165"/>
    <cellStyle name="Normal 2 13 2 12 3 2" xfId="10166"/>
    <cellStyle name="Normal 2 13 2 12 4" xfId="10167"/>
    <cellStyle name="Normal 2 13 2 12 4 2" xfId="10168"/>
    <cellStyle name="Normal 2 13 2 12 5" xfId="10169"/>
    <cellStyle name="Normal 2 13 2 12 5 2" xfId="10170"/>
    <cellStyle name="Normal 2 13 2 12 6" xfId="10171"/>
    <cellStyle name="Normal 2 13 2 12 6 2" xfId="10172"/>
    <cellStyle name="Normal 2 13 2 12 7" xfId="10173"/>
    <cellStyle name="Normal 2 13 2 12 7 2" xfId="10174"/>
    <cellStyle name="Normal 2 13 2 12 8" xfId="10175"/>
    <cellStyle name="Normal 2 13 2 12 8 2" xfId="10176"/>
    <cellStyle name="Normal 2 13 2 12 9" xfId="10177"/>
    <cellStyle name="Normal 2 13 2 12 9 2" xfId="10178"/>
    <cellStyle name="Normal 2 13 2 13" xfId="10179"/>
    <cellStyle name="Normal 2 13 2 13 10" xfId="10180"/>
    <cellStyle name="Normal 2 13 2 13 10 2" xfId="10181"/>
    <cellStyle name="Normal 2 13 2 13 11" xfId="10182"/>
    <cellStyle name="Normal 2 13 2 13 2" xfId="10183"/>
    <cellStyle name="Normal 2 13 2 13 2 2" xfId="10184"/>
    <cellStyle name="Normal 2 13 2 13 3" xfId="10185"/>
    <cellStyle name="Normal 2 13 2 13 3 2" xfId="10186"/>
    <cellStyle name="Normal 2 13 2 13 4" xfId="10187"/>
    <cellStyle name="Normal 2 13 2 13 4 2" xfId="10188"/>
    <cellStyle name="Normal 2 13 2 13 5" xfId="10189"/>
    <cellStyle name="Normal 2 13 2 13 5 2" xfId="10190"/>
    <cellStyle name="Normal 2 13 2 13 6" xfId="10191"/>
    <cellStyle name="Normal 2 13 2 13 6 2" xfId="10192"/>
    <cellStyle name="Normal 2 13 2 13 7" xfId="10193"/>
    <cellStyle name="Normal 2 13 2 13 7 2" xfId="10194"/>
    <cellStyle name="Normal 2 13 2 13 8" xfId="10195"/>
    <cellStyle name="Normal 2 13 2 13 8 2" xfId="10196"/>
    <cellStyle name="Normal 2 13 2 13 9" xfId="10197"/>
    <cellStyle name="Normal 2 13 2 13 9 2" xfId="10198"/>
    <cellStyle name="Normal 2 13 2 14" xfId="10199"/>
    <cellStyle name="Normal 2 13 2 14 10" xfId="10200"/>
    <cellStyle name="Normal 2 13 2 14 10 2" xfId="10201"/>
    <cellStyle name="Normal 2 13 2 14 11" xfId="10202"/>
    <cellStyle name="Normal 2 13 2 14 2" xfId="10203"/>
    <cellStyle name="Normal 2 13 2 14 2 2" xfId="10204"/>
    <cellStyle name="Normal 2 13 2 14 3" xfId="10205"/>
    <cellStyle name="Normal 2 13 2 14 3 2" xfId="10206"/>
    <cellStyle name="Normal 2 13 2 14 4" xfId="10207"/>
    <cellStyle name="Normal 2 13 2 14 4 2" xfId="10208"/>
    <cellStyle name="Normal 2 13 2 14 5" xfId="10209"/>
    <cellStyle name="Normal 2 13 2 14 5 2" xfId="10210"/>
    <cellStyle name="Normal 2 13 2 14 6" xfId="10211"/>
    <cellStyle name="Normal 2 13 2 14 6 2" xfId="10212"/>
    <cellStyle name="Normal 2 13 2 14 7" xfId="10213"/>
    <cellStyle name="Normal 2 13 2 14 7 2" xfId="10214"/>
    <cellStyle name="Normal 2 13 2 14 8" xfId="10215"/>
    <cellStyle name="Normal 2 13 2 14 8 2" xfId="10216"/>
    <cellStyle name="Normal 2 13 2 14 9" xfId="10217"/>
    <cellStyle name="Normal 2 13 2 14 9 2" xfId="10218"/>
    <cellStyle name="Normal 2 13 2 15" xfId="10219"/>
    <cellStyle name="Normal 2 13 2 15 10" xfId="10220"/>
    <cellStyle name="Normal 2 13 2 15 10 2" xfId="10221"/>
    <cellStyle name="Normal 2 13 2 15 11" xfId="10222"/>
    <cellStyle name="Normal 2 13 2 15 2" xfId="10223"/>
    <cellStyle name="Normal 2 13 2 15 2 2" xfId="10224"/>
    <cellStyle name="Normal 2 13 2 15 3" xfId="10225"/>
    <cellStyle name="Normal 2 13 2 15 3 2" xfId="10226"/>
    <cellStyle name="Normal 2 13 2 15 4" xfId="10227"/>
    <cellStyle name="Normal 2 13 2 15 4 2" xfId="10228"/>
    <cellStyle name="Normal 2 13 2 15 5" xfId="10229"/>
    <cellStyle name="Normal 2 13 2 15 5 2" xfId="10230"/>
    <cellStyle name="Normal 2 13 2 15 6" xfId="10231"/>
    <cellStyle name="Normal 2 13 2 15 6 2" xfId="10232"/>
    <cellStyle name="Normal 2 13 2 15 7" xfId="10233"/>
    <cellStyle name="Normal 2 13 2 15 7 2" xfId="10234"/>
    <cellStyle name="Normal 2 13 2 15 8" xfId="10235"/>
    <cellStyle name="Normal 2 13 2 15 8 2" xfId="10236"/>
    <cellStyle name="Normal 2 13 2 15 9" xfId="10237"/>
    <cellStyle name="Normal 2 13 2 15 9 2" xfId="10238"/>
    <cellStyle name="Normal 2 13 2 16" xfId="10239"/>
    <cellStyle name="Normal 2 13 2 16 10" xfId="10240"/>
    <cellStyle name="Normal 2 13 2 16 10 2" xfId="10241"/>
    <cellStyle name="Normal 2 13 2 16 11" xfId="10242"/>
    <cellStyle name="Normal 2 13 2 16 2" xfId="10243"/>
    <cellStyle name="Normal 2 13 2 16 2 2" xfId="10244"/>
    <cellStyle name="Normal 2 13 2 16 3" xfId="10245"/>
    <cellStyle name="Normal 2 13 2 16 3 2" xfId="10246"/>
    <cellStyle name="Normal 2 13 2 16 4" xfId="10247"/>
    <cellStyle name="Normal 2 13 2 16 4 2" xfId="10248"/>
    <cellStyle name="Normal 2 13 2 16 5" xfId="10249"/>
    <cellStyle name="Normal 2 13 2 16 5 2" xfId="10250"/>
    <cellStyle name="Normal 2 13 2 16 6" xfId="10251"/>
    <cellStyle name="Normal 2 13 2 16 6 2" xfId="10252"/>
    <cellStyle name="Normal 2 13 2 16 7" xfId="10253"/>
    <cellStyle name="Normal 2 13 2 16 7 2" xfId="10254"/>
    <cellStyle name="Normal 2 13 2 16 8" xfId="10255"/>
    <cellStyle name="Normal 2 13 2 16 8 2" xfId="10256"/>
    <cellStyle name="Normal 2 13 2 16 9" xfId="10257"/>
    <cellStyle name="Normal 2 13 2 16 9 2" xfId="10258"/>
    <cellStyle name="Normal 2 13 2 17" xfId="10259"/>
    <cellStyle name="Normal 2 13 2 17 10" xfId="10260"/>
    <cellStyle name="Normal 2 13 2 17 10 2" xfId="10261"/>
    <cellStyle name="Normal 2 13 2 17 11" xfId="10262"/>
    <cellStyle name="Normal 2 13 2 17 2" xfId="10263"/>
    <cellStyle name="Normal 2 13 2 17 2 2" xfId="10264"/>
    <cellStyle name="Normal 2 13 2 17 3" xfId="10265"/>
    <cellStyle name="Normal 2 13 2 17 3 2" xfId="10266"/>
    <cellStyle name="Normal 2 13 2 17 4" xfId="10267"/>
    <cellStyle name="Normal 2 13 2 17 4 2" xfId="10268"/>
    <cellStyle name="Normal 2 13 2 17 5" xfId="10269"/>
    <cellStyle name="Normal 2 13 2 17 5 2" xfId="10270"/>
    <cellStyle name="Normal 2 13 2 17 6" xfId="10271"/>
    <cellStyle name="Normal 2 13 2 17 6 2" xfId="10272"/>
    <cellStyle name="Normal 2 13 2 17 7" xfId="10273"/>
    <cellStyle name="Normal 2 13 2 17 7 2" xfId="10274"/>
    <cellStyle name="Normal 2 13 2 17 8" xfId="10275"/>
    <cellStyle name="Normal 2 13 2 17 8 2" xfId="10276"/>
    <cellStyle name="Normal 2 13 2 17 9" xfId="10277"/>
    <cellStyle name="Normal 2 13 2 17 9 2" xfId="10278"/>
    <cellStyle name="Normal 2 13 2 18" xfId="10279"/>
    <cellStyle name="Normal 2 13 2 18 10" xfId="10280"/>
    <cellStyle name="Normal 2 13 2 18 10 2" xfId="10281"/>
    <cellStyle name="Normal 2 13 2 18 11" xfId="10282"/>
    <cellStyle name="Normal 2 13 2 18 2" xfId="10283"/>
    <cellStyle name="Normal 2 13 2 18 2 2" xfId="10284"/>
    <cellStyle name="Normal 2 13 2 18 3" xfId="10285"/>
    <cellStyle name="Normal 2 13 2 18 3 2" xfId="10286"/>
    <cellStyle name="Normal 2 13 2 18 4" xfId="10287"/>
    <cellStyle name="Normal 2 13 2 18 4 2" xfId="10288"/>
    <cellStyle name="Normal 2 13 2 18 5" xfId="10289"/>
    <cellStyle name="Normal 2 13 2 18 5 2" xfId="10290"/>
    <cellStyle name="Normal 2 13 2 18 6" xfId="10291"/>
    <cellStyle name="Normal 2 13 2 18 6 2" xfId="10292"/>
    <cellStyle name="Normal 2 13 2 18 7" xfId="10293"/>
    <cellStyle name="Normal 2 13 2 18 7 2" xfId="10294"/>
    <cellStyle name="Normal 2 13 2 18 8" xfId="10295"/>
    <cellStyle name="Normal 2 13 2 18 8 2" xfId="10296"/>
    <cellStyle name="Normal 2 13 2 18 9" xfId="10297"/>
    <cellStyle name="Normal 2 13 2 18 9 2" xfId="10298"/>
    <cellStyle name="Normal 2 13 2 19" xfId="10299"/>
    <cellStyle name="Normal 2 13 2 19 10" xfId="10300"/>
    <cellStyle name="Normal 2 13 2 19 10 2" xfId="10301"/>
    <cellStyle name="Normal 2 13 2 19 11" xfId="10302"/>
    <cellStyle name="Normal 2 13 2 19 2" xfId="10303"/>
    <cellStyle name="Normal 2 13 2 19 2 2" xfId="10304"/>
    <cellStyle name="Normal 2 13 2 19 3" xfId="10305"/>
    <cellStyle name="Normal 2 13 2 19 3 2" xfId="10306"/>
    <cellStyle name="Normal 2 13 2 19 4" xfId="10307"/>
    <cellStyle name="Normal 2 13 2 19 4 2" xfId="10308"/>
    <cellStyle name="Normal 2 13 2 19 5" xfId="10309"/>
    <cellStyle name="Normal 2 13 2 19 5 2" xfId="10310"/>
    <cellStyle name="Normal 2 13 2 19 6" xfId="10311"/>
    <cellStyle name="Normal 2 13 2 19 6 2" xfId="10312"/>
    <cellStyle name="Normal 2 13 2 19 7" xfId="10313"/>
    <cellStyle name="Normal 2 13 2 19 7 2" xfId="10314"/>
    <cellStyle name="Normal 2 13 2 19 8" xfId="10315"/>
    <cellStyle name="Normal 2 13 2 19 8 2" xfId="10316"/>
    <cellStyle name="Normal 2 13 2 19 9" xfId="10317"/>
    <cellStyle name="Normal 2 13 2 19 9 2" xfId="10318"/>
    <cellStyle name="Normal 2 13 2 2" xfId="10319"/>
    <cellStyle name="Normal 2 13 2 2 10" xfId="10320"/>
    <cellStyle name="Normal 2 13 2 2 10 2" xfId="10321"/>
    <cellStyle name="Normal 2 13 2 2 11" xfId="10322"/>
    <cellStyle name="Normal 2 13 2 2 2" xfId="10323"/>
    <cellStyle name="Normal 2 13 2 2 2 2" xfId="10324"/>
    <cellStyle name="Normal 2 13 2 2 3" xfId="10325"/>
    <cellStyle name="Normal 2 13 2 2 3 2" xfId="10326"/>
    <cellStyle name="Normal 2 13 2 2 4" xfId="10327"/>
    <cellStyle name="Normal 2 13 2 2 4 2" xfId="10328"/>
    <cellStyle name="Normal 2 13 2 2 5" xfId="10329"/>
    <cellStyle name="Normal 2 13 2 2 5 2" xfId="10330"/>
    <cellStyle name="Normal 2 13 2 2 6" xfId="10331"/>
    <cellStyle name="Normal 2 13 2 2 6 2" xfId="10332"/>
    <cellStyle name="Normal 2 13 2 2 7" xfId="10333"/>
    <cellStyle name="Normal 2 13 2 2 7 2" xfId="10334"/>
    <cellStyle name="Normal 2 13 2 2 8" xfId="10335"/>
    <cellStyle name="Normal 2 13 2 2 8 2" xfId="10336"/>
    <cellStyle name="Normal 2 13 2 2 9" xfId="10337"/>
    <cellStyle name="Normal 2 13 2 2 9 2" xfId="10338"/>
    <cellStyle name="Normal 2 13 2 20" xfId="10339"/>
    <cellStyle name="Normal 2 13 2 20 10" xfId="10340"/>
    <cellStyle name="Normal 2 13 2 20 10 2" xfId="10341"/>
    <cellStyle name="Normal 2 13 2 20 11" xfId="10342"/>
    <cellStyle name="Normal 2 13 2 20 2" xfId="10343"/>
    <cellStyle name="Normal 2 13 2 20 2 2" xfId="10344"/>
    <cellStyle name="Normal 2 13 2 20 3" xfId="10345"/>
    <cellStyle name="Normal 2 13 2 20 3 2" xfId="10346"/>
    <cellStyle name="Normal 2 13 2 20 4" xfId="10347"/>
    <cellStyle name="Normal 2 13 2 20 4 2" xfId="10348"/>
    <cellStyle name="Normal 2 13 2 20 5" xfId="10349"/>
    <cellStyle name="Normal 2 13 2 20 5 2" xfId="10350"/>
    <cellStyle name="Normal 2 13 2 20 6" xfId="10351"/>
    <cellStyle name="Normal 2 13 2 20 6 2" xfId="10352"/>
    <cellStyle name="Normal 2 13 2 20 7" xfId="10353"/>
    <cellStyle name="Normal 2 13 2 20 7 2" xfId="10354"/>
    <cellStyle name="Normal 2 13 2 20 8" xfId="10355"/>
    <cellStyle name="Normal 2 13 2 20 8 2" xfId="10356"/>
    <cellStyle name="Normal 2 13 2 20 9" xfId="10357"/>
    <cellStyle name="Normal 2 13 2 20 9 2" xfId="10358"/>
    <cellStyle name="Normal 2 13 2 21" xfId="10359"/>
    <cellStyle name="Normal 2 13 2 21 10" xfId="10360"/>
    <cellStyle name="Normal 2 13 2 21 10 2" xfId="10361"/>
    <cellStyle name="Normal 2 13 2 21 11" xfId="10362"/>
    <cellStyle name="Normal 2 13 2 21 2" xfId="10363"/>
    <cellStyle name="Normal 2 13 2 21 2 2" xfId="10364"/>
    <cellStyle name="Normal 2 13 2 21 3" xfId="10365"/>
    <cellStyle name="Normal 2 13 2 21 3 2" xfId="10366"/>
    <cellStyle name="Normal 2 13 2 21 4" xfId="10367"/>
    <cellStyle name="Normal 2 13 2 21 4 2" xfId="10368"/>
    <cellStyle name="Normal 2 13 2 21 5" xfId="10369"/>
    <cellStyle name="Normal 2 13 2 21 5 2" xfId="10370"/>
    <cellStyle name="Normal 2 13 2 21 6" xfId="10371"/>
    <cellStyle name="Normal 2 13 2 21 6 2" xfId="10372"/>
    <cellStyle name="Normal 2 13 2 21 7" xfId="10373"/>
    <cellStyle name="Normal 2 13 2 21 7 2" xfId="10374"/>
    <cellStyle name="Normal 2 13 2 21 8" xfId="10375"/>
    <cellStyle name="Normal 2 13 2 21 8 2" xfId="10376"/>
    <cellStyle name="Normal 2 13 2 21 9" xfId="10377"/>
    <cellStyle name="Normal 2 13 2 21 9 2" xfId="10378"/>
    <cellStyle name="Normal 2 13 2 22" xfId="10379"/>
    <cellStyle name="Normal 2 13 2 22 10" xfId="10380"/>
    <cellStyle name="Normal 2 13 2 22 10 2" xfId="10381"/>
    <cellStyle name="Normal 2 13 2 22 11" xfId="10382"/>
    <cellStyle name="Normal 2 13 2 22 2" xfId="10383"/>
    <cellStyle name="Normal 2 13 2 22 2 2" xfId="10384"/>
    <cellStyle name="Normal 2 13 2 22 3" xfId="10385"/>
    <cellStyle name="Normal 2 13 2 22 3 2" xfId="10386"/>
    <cellStyle name="Normal 2 13 2 22 4" xfId="10387"/>
    <cellStyle name="Normal 2 13 2 22 4 2" xfId="10388"/>
    <cellStyle name="Normal 2 13 2 22 5" xfId="10389"/>
    <cellStyle name="Normal 2 13 2 22 5 2" xfId="10390"/>
    <cellStyle name="Normal 2 13 2 22 6" xfId="10391"/>
    <cellStyle name="Normal 2 13 2 22 6 2" xfId="10392"/>
    <cellStyle name="Normal 2 13 2 22 7" xfId="10393"/>
    <cellStyle name="Normal 2 13 2 22 7 2" xfId="10394"/>
    <cellStyle name="Normal 2 13 2 22 8" xfId="10395"/>
    <cellStyle name="Normal 2 13 2 22 8 2" xfId="10396"/>
    <cellStyle name="Normal 2 13 2 22 9" xfId="10397"/>
    <cellStyle name="Normal 2 13 2 22 9 2" xfId="10398"/>
    <cellStyle name="Normal 2 13 2 23" xfId="10399"/>
    <cellStyle name="Normal 2 13 2 23 10" xfId="10400"/>
    <cellStyle name="Normal 2 13 2 23 10 2" xfId="10401"/>
    <cellStyle name="Normal 2 13 2 23 11" xfId="10402"/>
    <cellStyle name="Normal 2 13 2 23 2" xfId="10403"/>
    <cellStyle name="Normal 2 13 2 23 2 2" xfId="10404"/>
    <cellStyle name="Normal 2 13 2 23 3" xfId="10405"/>
    <cellStyle name="Normal 2 13 2 23 3 2" xfId="10406"/>
    <cellStyle name="Normal 2 13 2 23 4" xfId="10407"/>
    <cellStyle name="Normal 2 13 2 23 4 2" xfId="10408"/>
    <cellStyle name="Normal 2 13 2 23 5" xfId="10409"/>
    <cellStyle name="Normal 2 13 2 23 5 2" xfId="10410"/>
    <cellStyle name="Normal 2 13 2 23 6" xfId="10411"/>
    <cellStyle name="Normal 2 13 2 23 6 2" xfId="10412"/>
    <cellStyle name="Normal 2 13 2 23 7" xfId="10413"/>
    <cellStyle name="Normal 2 13 2 23 7 2" xfId="10414"/>
    <cellStyle name="Normal 2 13 2 23 8" xfId="10415"/>
    <cellStyle name="Normal 2 13 2 23 8 2" xfId="10416"/>
    <cellStyle name="Normal 2 13 2 23 9" xfId="10417"/>
    <cellStyle name="Normal 2 13 2 23 9 2" xfId="10418"/>
    <cellStyle name="Normal 2 13 2 24" xfId="10419"/>
    <cellStyle name="Normal 2 13 2 24 10" xfId="10420"/>
    <cellStyle name="Normal 2 13 2 24 10 2" xfId="10421"/>
    <cellStyle name="Normal 2 13 2 24 11" xfId="10422"/>
    <cellStyle name="Normal 2 13 2 24 2" xfId="10423"/>
    <cellStyle name="Normal 2 13 2 24 2 2" xfId="10424"/>
    <cellStyle name="Normal 2 13 2 24 3" xfId="10425"/>
    <cellStyle name="Normal 2 13 2 24 3 2" xfId="10426"/>
    <cellStyle name="Normal 2 13 2 24 4" xfId="10427"/>
    <cellStyle name="Normal 2 13 2 24 4 2" xfId="10428"/>
    <cellStyle name="Normal 2 13 2 24 5" xfId="10429"/>
    <cellStyle name="Normal 2 13 2 24 5 2" xfId="10430"/>
    <cellStyle name="Normal 2 13 2 24 6" xfId="10431"/>
    <cellStyle name="Normal 2 13 2 24 6 2" xfId="10432"/>
    <cellStyle name="Normal 2 13 2 24 7" xfId="10433"/>
    <cellStyle name="Normal 2 13 2 24 7 2" xfId="10434"/>
    <cellStyle name="Normal 2 13 2 24 8" xfId="10435"/>
    <cellStyle name="Normal 2 13 2 24 8 2" xfId="10436"/>
    <cellStyle name="Normal 2 13 2 24 9" xfId="10437"/>
    <cellStyle name="Normal 2 13 2 24 9 2" xfId="10438"/>
    <cellStyle name="Normal 2 13 2 25" xfId="10439"/>
    <cellStyle name="Normal 2 13 2 25 10" xfId="10440"/>
    <cellStyle name="Normal 2 13 2 25 10 2" xfId="10441"/>
    <cellStyle name="Normal 2 13 2 25 11" xfId="10442"/>
    <cellStyle name="Normal 2 13 2 25 2" xfId="10443"/>
    <cellStyle name="Normal 2 13 2 25 2 2" xfId="10444"/>
    <cellStyle name="Normal 2 13 2 25 3" xfId="10445"/>
    <cellStyle name="Normal 2 13 2 25 3 2" xfId="10446"/>
    <cellStyle name="Normal 2 13 2 25 4" xfId="10447"/>
    <cellStyle name="Normal 2 13 2 25 4 2" xfId="10448"/>
    <cellStyle name="Normal 2 13 2 25 5" xfId="10449"/>
    <cellStyle name="Normal 2 13 2 25 5 2" xfId="10450"/>
    <cellStyle name="Normal 2 13 2 25 6" xfId="10451"/>
    <cellStyle name="Normal 2 13 2 25 6 2" xfId="10452"/>
    <cellStyle name="Normal 2 13 2 25 7" xfId="10453"/>
    <cellStyle name="Normal 2 13 2 25 7 2" xfId="10454"/>
    <cellStyle name="Normal 2 13 2 25 8" xfId="10455"/>
    <cellStyle name="Normal 2 13 2 25 8 2" xfId="10456"/>
    <cellStyle name="Normal 2 13 2 25 9" xfId="10457"/>
    <cellStyle name="Normal 2 13 2 25 9 2" xfId="10458"/>
    <cellStyle name="Normal 2 13 2 26" xfId="10459"/>
    <cellStyle name="Normal 2 13 2 26 10" xfId="10460"/>
    <cellStyle name="Normal 2 13 2 26 10 2" xfId="10461"/>
    <cellStyle name="Normal 2 13 2 26 11" xfId="10462"/>
    <cellStyle name="Normal 2 13 2 26 2" xfId="10463"/>
    <cellStyle name="Normal 2 13 2 26 2 2" xfId="10464"/>
    <cellStyle name="Normal 2 13 2 26 3" xfId="10465"/>
    <cellStyle name="Normal 2 13 2 26 3 2" xfId="10466"/>
    <cellStyle name="Normal 2 13 2 26 4" xfId="10467"/>
    <cellStyle name="Normal 2 13 2 26 4 2" xfId="10468"/>
    <cellStyle name="Normal 2 13 2 26 5" xfId="10469"/>
    <cellStyle name="Normal 2 13 2 26 5 2" xfId="10470"/>
    <cellStyle name="Normal 2 13 2 26 6" xfId="10471"/>
    <cellStyle name="Normal 2 13 2 26 6 2" xfId="10472"/>
    <cellStyle name="Normal 2 13 2 26 7" xfId="10473"/>
    <cellStyle name="Normal 2 13 2 26 7 2" xfId="10474"/>
    <cellStyle name="Normal 2 13 2 26 8" xfId="10475"/>
    <cellStyle name="Normal 2 13 2 26 8 2" xfId="10476"/>
    <cellStyle name="Normal 2 13 2 26 9" xfId="10477"/>
    <cellStyle name="Normal 2 13 2 26 9 2" xfId="10478"/>
    <cellStyle name="Normal 2 13 2 27" xfId="10479"/>
    <cellStyle name="Normal 2 13 2 27 10" xfId="10480"/>
    <cellStyle name="Normal 2 13 2 27 10 2" xfId="10481"/>
    <cellStyle name="Normal 2 13 2 27 11" xfId="10482"/>
    <cellStyle name="Normal 2 13 2 27 2" xfId="10483"/>
    <cellStyle name="Normal 2 13 2 27 2 2" xfId="10484"/>
    <cellStyle name="Normal 2 13 2 27 3" xfId="10485"/>
    <cellStyle name="Normal 2 13 2 27 3 2" xfId="10486"/>
    <cellStyle name="Normal 2 13 2 27 4" xfId="10487"/>
    <cellStyle name="Normal 2 13 2 27 4 2" xfId="10488"/>
    <cellStyle name="Normal 2 13 2 27 5" xfId="10489"/>
    <cellStyle name="Normal 2 13 2 27 5 2" xfId="10490"/>
    <cellStyle name="Normal 2 13 2 27 6" xfId="10491"/>
    <cellStyle name="Normal 2 13 2 27 6 2" xfId="10492"/>
    <cellStyle name="Normal 2 13 2 27 7" xfId="10493"/>
    <cellStyle name="Normal 2 13 2 27 7 2" xfId="10494"/>
    <cellStyle name="Normal 2 13 2 27 8" xfId="10495"/>
    <cellStyle name="Normal 2 13 2 27 8 2" xfId="10496"/>
    <cellStyle name="Normal 2 13 2 27 9" xfId="10497"/>
    <cellStyle name="Normal 2 13 2 27 9 2" xfId="10498"/>
    <cellStyle name="Normal 2 13 2 28" xfId="10499"/>
    <cellStyle name="Normal 2 13 2 28 10" xfId="10500"/>
    <cellStyle name="Normal 2 13 2 28 10 2" xfId="10501"/>
    <cellStyle name="Normal 2 13 2 28 11" xfId="10502"/>
    <cellStyle name="Normal 2 13 2 28 2" xfId="10503"/>
    <cellStyle name="Normal 2 13 2 28 2 2" xfId="10504"/>
    <cellStyle name="Normal 2 13 2 28 3" xfId="10505"/>
    <cellStyle name="Normal 2 13 2 28 3 2" xfId="10506"/>
    <cellStyle name="Normal 2 13 2 28 4" xfId="10507"/>
    <cellStyle name="Normal 2 13 2 28 4 2" xfId="10508"/>
    <cellStyle name="Normal 2 13 2 28 5" xfId="10509"/>
    <cellStyle name="Normal 2 13 2 28 5 2" xfId="10510"/>
    <cellStyle name="Normal 2 13 2 28 6" xfId="10511"/>
    <cellStyle name="Normal 2 13 2 28 6 2" xfId="10512"/>
    <cellStyle name="Normal 2 13 2 28 7" xfId="10513"/>
    <cellStyle name="Normal 2 13 2 28 7 2" xfId="10514"/>
    <cellStyle name="Normal 2 13 2 28 8" xfId="10515"/>
    <cellStyle name="Normal 2 13 2 28 8 2" xfId="10516"/>
    <cellStyle name="Normal 2 13 2 28 9" xfId="10517"/>
    <cellStyle name="Normal 2 13 2 28 9 2" xfId="10518"/>
    <cellStyle name="Normal 2 13 2 29" xfId="10519"/>
    <cellStyle name="Normal 2 13 2 29 10" xfId="10520"/>
    <cellStyle name="Normal 2 13 2 29 10 2" xfId="10521"/>
    <cellStyle name="Normal 2 13 2 29 11" xfId="10522"/>
    <cellStyle name="Normal 2 13 2 29 2" xfId="10523"/>
    <cellStyle name="Normal 2 13 2 29 2 2" xfId="10524"/>
    <cellStyle name="Normal 2 13 2 29 3" xfId="10525"/>
    <cellStyle name="Normal 2 13 2 29 3 2" xfId="10526"/>
    <cellStyle name="Normal 2 13 2 29 4" xfId="10527"/>
    <cellStyle name="Normal 2 13 2 29 4 2" xfId="10528"/>
    <cellStyle name="Normal 2 13 2 29 5" xfId="10529"/>
    <cellStyle name="Normal 2 13 2 29 5 2" xfId="10530"/>
    <cellStyle name="Normal 2 13 2 29 6" xfId="10531"/>
    <cellStyle name="Normal 2 13 2 29 6 2" xfId="10532"/>
    <cellStyle name="Normal 2 13 2 29 7" xfId="10533"/>
    <cellStyle name="Normal 2 13 2 29 7 2" xfId="10534"/>
    <cellStyle name="Normal 2 13 2 29 8" xfId="10535"/>
    <cellStyle name="Normal 2 13 2 29 8 2" xfId="10536"/>
    <cellStyle name="Normal 2 13 2 29 9" xfId="10537"/>
    <cellStyle name="Normal 2 13 2 29 9 2" xfId="10538"/>
    <cellStyle name="Normal 2 13 2 3" xfId="10539"/>
    <cellStyle name="Normal 2 13 2 3 10" xfId="10540"/>
    <cellStyle name="Normal 2 13 2 3 10 2" xfId="10541"/>
    <cellStyle name="Normal 2 13 2 3 11" xfId="10542"/>
    <cellStyle name="Normal 2 13 2 3 2" xfId="10543"/>
    <cellStyle name="Normal 2 13 2 3 2 2" xfId="10544"/>
    <cellStyle name="Normal 2 13 2 3 3" xfId="10545"/>
    <cellStyle name="Normal 2 13 2 3 3 2" xfId="10546"/>
    <cellStyle name="Normal 2 13 2 3 4" xfId="10547"/>
    <cellStyle name="Normal 2 13 2 3 4 2" xfId="10548"/>
    <cellStyle name="Normal 2 13 2 3 5" xfId="10549"/>
    <cellStyle name="Normal 2 13 2 3 5 2" xfId="10550"/>
    <cellStyle name="Normal 2 13 2 3 6" xfId="10551"/>
    <cellStyle name="Normal 2 13 2 3 6 2" xfId="10552"/>
    <cellStyle name="Normal 2 13 2 3 7" xfId="10553"/>
    <cellStyle name="Normal 2 13 2 3 7 2" xfId="10554"/>
    <cellStyle name="Normal 2 13 2 3 8" xfId="10555"/>
    <cellStyle name="Normal 2 13 2 3 8 2" xfId="10556"/>
    <cellStyle name="Normal 2 13 2 3 9" xfId="10557"/>
    <cellStyle name="Normal 2 13 2 3 9 2" xfId="10558"/>
    <cellStyle name="Normal 2 13 2 30" xfId="10559"/>
    <cellStyle name="Normal 2 13 2 30 10" xfId="10560"/>
    <cellStyle name="Normal 2 13 2 30 10 2" xfId="10561"/>
    <cellStyle name="Normal 2 13 2 30 11" xfId="10562"/>
    <cellStyle name="Normal 2 13 2 30 2" xfId="10563"/>
    <cellStyle name="Normal 2 13 2 30 2 2" xfId="10564"/>
    <cellStyle name="Normal 2 13 2 30 3" xfId="10565"/>
    <cellStyle name="Normal 2 13 2 30 3 2" xfId="10566"/>
    <cellStyle name="Normal 2 13 2 30 4" xfId="10567"/>
    <cellStyle name="Normal 2 13 2 30 4 2" xfId="10568"/>
    <cellStyle name="Normal 2 13 2 30 5" xfId="10569"/>
    <cellStyle name="Normal 2 13 2 30 5 2" xfId="10570"/>
    <cellStyle name="Normal 2 13 2 30 6" xfId="10571"/>
    <cellStyle name="Normal 2 13 2 30 6 2" xfId="10572"/>
    <cellStyle name="Normal 2 13 2 30 7" xfId="10573"/>
    <cellStyle name="Normal 2 13 2 30 7 2" xfId="10574"/>
    <cellStyle name="Normal 2 13 2 30 8" xfId="10575"/>
    <cellStyle name="Normal 2 13 2 30 8 2" xfId="10576"/>
    <cellStyle name="Normal 2 13 2 30 9" xfId="10577"/>
    <cellStyle name="Normal 2 13 2 30 9 2" xfId="10578"/>
    <cellStyle name="Normal 2 13 2 31" xfId="10579"/>
    <cellStyle name="Normal 2 13 2 31 2" xfId="10580"/>
    <cellStyle name="Normal 2 13 2 31 2 2" xfId="10581"/>
    <cellStyle name="Normal 2 13 2 31 3" xfId="10582"/>
    <cellStyle name="Normal 2 13 2 31 3 2" xfId="10583"/>
    <cellStyle name="Normal 2 13 2 31 4" xfId="10584"/>
    <cellStyle name="Normal 2 13 2 31 4 2" xfId="10585"/>
    <cellStyle name="Normal 2 13 2 31 5" xfId="10586"/>
    <cellStyle name="Normal 2 13 2 32" xfId="10587"/>
    <cellStyle name="Normal 2 13 2 32 2" xfId="10588"/>
    <cellStyle name="Normal 2 13 2 32 2 2" xfId="10589"/>
    <cellStyle name="Normal 2 13 2 32 3" xfId="10590"/>
    <cellStyle name="Normal 2 13 2 32 3 2" xfId="10591"/>
    <cellStyle name="Normal 2 13 2 32 4" xfId="10592"/>
    <cellStyle name="Normal 2 13 2 32 4 2" xfId="10593"/>
    <cellStyle name="Normal 2 13 2 32 5" xfId="10594"/>
    <cellStyle name="Normal 2 13 2 33" xfId="10595"/>
    <cellStyle name="Normal 2 13 2 33 2" xfId="10596"/>
    <cellStyle name="Normal 2 13 2 33 2 2" xfId="10597"/>
    <cellStyle name="Normal 2 13 2 33 3" xfId="10598"/>
    <cellStyle name="Normal 2 13 2 33 3 2" xfId="10599"/>
    <cellStyle name="Normal 2 13 2 33 4" xfId="10600"/>
    <cellStyle name="Normal 2 13 2 33 4 2" xfId="10601"/>
    <cellStyle name="Normal 2 13 2 33 5" xfId="10602"/>
    <cellStyle name="Normal 2 13 2 34" xfId="10603"/>
    <cellStyle name="Normal 2 13 2 34 2" xfId="10604"/>
    <cellStyle name="Normal 2 13 2 34 2 2" xfId="10605"/>
    <cellStyle name="Normal 2 13 2 34 3" xfId="10606"/>
    <cellStyle name="Normal 2 13 2 34 3 2" xfId="10607"/>
    <cellStyle name="Normal 2 13 2 34 4" xfId="10608"/>
    <cellStyle name="Normal 2 13 2 34 4 2" xfId="10609"/>
    <cellStyle name="Normal 2 13 2 34 5" xfId="10610"/>
    <cellStyle name="Normal 2 13 2 35" xfId="10611"/>
    <cellStyle name="Normal 2 13 2 35 2" xfId="10612"/>
    <cellStyle name="Normal 2 13 2 35 2 2" xfId="10613"/>
    <cellStyle name="Normal 2 13 2 35 3" xfId="10614"/>
    <cellStyle name="Normal 2 13 2 35 3 2" xfId="10615"/>
    <cellStyle name="Normal 2 13 2 35 4" xfId="10616"/>
    <cellStyle name="Normal 2 13 2 35 4 2" xfId="10617"/>
    <cellStyle name="Normal 2 13 2 35 5" xfId="10618"/>
    <cellStyle name="Normal 2 13 2 36" xfId="10619"/>
    <cellStyle name="Normal 2 13 2 36 2" xfId="10620"/>
    <cellStyle name="Normal 2 13 2 36 2 2" xfId="10621"/>
    <cellStyle name="Normal 2 13 2 36 3" xfId="10622"/>
    <cellStyle name="Normal 2 13 2 36 3 2" xfId="10623"/>
    <cellStyle name="Normal 2 13 2 36 4" xfId="10624"/>
    <cellStyle name="Normal 2 13 2 36 4 2" xfId="10625"/>
    <cellStyle name="Normal 2 13 2 36 5" xfId="10626"/>
    <cellStyle name="Normal 2 13 2 37" xfId="10627"/>
    <cellStyle name="Normal 2 13 2 37 2" xfId="10628"/>
    <cellStyle name="Normal 2 13 2 37 2 2" xfId="10629"/>
    <cellStyle name="Normal 2 13 2 37 3" xfId="10630"/>
    <cellStyle name="Normal 2 13 2 37 3 2" xfId="10631"/>
    <cellStyle name="Normal 2 13 2 37 4" xfId="10632"/>
    <cellStyle name="Normal 2 13 2 37 4 2" xfId="10633"/>
    <cellStyle name="Normal 2 13 2 37 5" xfId="10634"/>
    <cellStyle name="Normal 2 13 2 38" xfId="10635"/>
    <cellStyle name="Normal 2 13 2 38 2" xfId="10636"/>
    <cellStyle name="Normal 2 13 2 38 2 2" xfId="10637"/>
    <cellStyle name="Normal 2 13 2 38 3" xfId="10638"/>
    <cellStyle name="Normal 2 13 2 38 3 2" xfId="10639"/>
    <cellStyle name="Normal 2 13 2 38 4" xfId="10640"/>
    <cellStyle name="Normal 2 13 2 38 4 2" xfId="10641"/>
    <cellStyle name="Normal 2 13 2 38 5" xfId="10642"/>
    <cellStyle name="Normal 2 13 2 39" xfId="10643"/>
    <cellStyle name="Normal 2 13 2 39 2" xfId="10644"/>
    <cellStyle name="Normal 2 13 2 39 2 2" xfId="10645"/>
    <cellStyle name="Normal 2 13 2 39 3" xfId="10646"/>
    <cellStyle name="Normal 2 13 2 39 3 2" xfId="10647"/>
    <cellStyle name="Normal 2 13 2 39 4" xfId="10648"/>
    <cellStyle name="Normal 2 13 2 39 4 2" xfId="10649"/>
    <cellStyle name="Normal 2 13 2 39 5" xfId="10650"/>
    <cellStyle name="Normal 2 13 2 4" xfId="10651"/>
    <cellStyle name="Normal 2 13 2 4 10" xfId="10652"/>
    <cellStyle name="Normal 2 13 2 4 10 2" xfId="10653"/>
    <cellStyle name="Normal 2 13 2 4 11" xfId="10654"/>
    <cellStyle name="Normal 2 13 2 4 2" xfId="10655"/>
    <cellStyle name="Normal 2 13 2 4 2 2" xfId="10656"/>
    <cellStyle name="Normal 2 13 2 4 3" xfId="10657"/>
    <cellStyle name="Normal 2 13 2 4 3 2" xfId="10658"/>
    <cellStyle name="Normal 2 13 2 4 4" xfId="10659"/>
    <cellStyle name="Normal 2 13 2 4 4 2" xfId="10660"/>
    <cellStyle name="Normal 2 13 2 4 5" xfId="10661"/>
    <cellStyle name="Normal 2 13 2 4 5 2" xfId="10662"/>
    <cellStyle name="Normal 2 13 2 4 6" xfId="10663"/>
    <cellStyle name="Normal 2 13 2 4 6 2" xfId="10664"/>
    <cellStyle name="Normal 2 13 2 4 7" xfId="10665"/>
    <cellStyle name="Normal 2 13 2 4 7 2" xfId="10666"/>
    <cellStyle name="Normal 2 13 2 4 8" xfId="10667"/>
    <cellStyle name="Normal 2 13 2 4 8 2" xfId="10668"/>
    <cellStyle name="Normal 2 13 2 4 9" xfId="10669"/>
    <cellStyle name="Normal 2 13 2 4 9 2" xfId="10670"/>
    <cellStyle name="Normal 2 13 2 40" xfId="10671"/>
    <cellStyle name="Normal 2 13 2 40 2" xfId="10672"/>
    <cellStyle name="Normal 2 13 2 40 2 2" xfId="10673"/>
    <cellStyle name="Normal 2 13 2 40 3" xfId="10674"/>
    <cellStyle name="Normal 2 13 2 40 3 2" xfId="10675"/>
    <cellStyle name="Normal 2 13 2 40 4" xfId="10676"/>
    <cellStyle name="Normal 2 13 2 40 4 2" xfId="10677"/>
    <cellStyle name="Normal 2 13 2 40 5" xfId="10678"/>
    <cellStyle name="Normal 2 13 2 41" xfId="10679"/>
    <cellStyle name="Normal 2 13 2 41 2" xfId="10680"/>
    <cellStyle name="Normal 2 13 2 41 2 2" xfId="10681"/>
    <cellStyle name="Normal 2 13 2 41 3" xfId="10682"/>
    <cellStyle name="Normal 2 13 2 41 3 2" xfId="10683"/>
    <cellStyle name="Normal 2 13 2 41 4" xfId="10684"/>
    <cellStyle name="Normal 2 13 2 41 4 2" xfId="10685"/>
    <cellStyle name="Normal 2 13 2 41 5" xfId="10686"/>
    <cellStyle name="Normal 2 13 2 42" xfId="10687"/>
    <cellStyle name="Normal 2 13 2 42 2" xfId="10688"/>
    <cellStyle name="Normal 2 13 2 42 2 2" xfId="10689"/>
    <cellStyle name="Normal 2 13 2 42 3" xfId="10690"/>
    <cellStyle name="Normal 2 13 2 42 3 2" xfId="10691"/>
    <cellStyle name="Normal 2 13 2 42 4" xfId="10692"/>
    <cellStyle name="Normal 2 13 2 42 4 2" xfId="10693"/>
    <cellStyle name="Normal 2 13 2 42 5" xfId="10694"/>
    <cellStyle name="Normal 2 13 2 43" xfId="10695"/>
    <cellStyle name="Normal 2 13 2 43 2" xfId="10696"/>
    <cellStyle name="Normal 2 13 2 43 2 2" xfId="10697"/>
    <cellStyle name="Normal 2 13 2 43 3" xfId="10698"/>
    <cellStyle name="Normal 2 13 2 43 3 2" xfId="10699"/>
    <cellStyle name="Normal 2 13 2 43 4" xfId="10700"/>
    <cellStyle name="Normal 2 13 2 43 4 2" xfId="10701"/>
    <cellStyle name="Normal 2 13 2 43 5" xfId="10702"/>
    <cellStyle name="Normal 2 13 2 44" xfId="10703"/>
    <cellStyle name="Normal 2 13 2 44 2" xfId="10704"/>
    <cellStyle name="Normal 2 13 2 44 2 2" xfId="10705"/>
    <cellStyle name="Normal 2 13 2 44 3" xfId="10706"/>
    <cellStyle name="Normal 2 13 2 44 3 2" xfId="10707"/>
    <cellStyle name="Normal 2 13 2 44 4" xfId="10708"/>
    <cellStyle name="Normal 2 13 2 44 4 2" xfId="10709"/>
    <cellStyle name="Normal 2 13 2 44 5" xfId="10710"/>
    <cellStyle name="Normal 2 13 2 45" xfId="10711"/>
    <cellStyle name="Normal 2 13 2 45 2" xfId="10712"/>
    <cellStyle name="Normal 2 13 2 45 2 2" xfId="10713"/>
    <cellStyle name="Normal 2 13 2 45 3" xfId="10714"/>
    <cellStyle name="Normal 2 13 2 45 3 2" xfId="10715"/>
    <cellStyle name="Normal 2 13 2 45 4" xfId="10716"/>
    <cellStyle name="Normal 2 13 2 45 4 2" xfId="10717"/>
    <cellStyle name="Normal 2 13 2 45 5" xfId="10718"/>
    <cellStyle name="Normal 2 13 2 46" xfId="10719"/>
    <cellStyle name="Normal 2 13 2 46 2" xfId="10720"/>
    <cellStyle name="Normal 2 13 2 46 2 2" xfId="10721"/>
    <cellStyle name="Normal 2 13 2 46 3" xfId="10722"/>
    <cellStyle name="Normal 2 13 2 46 3 2" xfId="10723"/>
    <cellStyle name="Normal 2 13 2 46 4" xfId="10724"/>
    <cellStyle name="Normal 2 13 2 46 4 2" xfId="10725"/>
    <cellStyle name="Normal 2 13 2 46 5" xfId="10726"/>
    <cellStyle name="Normal 2 13 2 47" xfId="10727"/>
    <cellStyle name="Normal 2 13 2 47 2" xfId="10728"/>
    <cellStyle name="Normal 2 13 2 47 2 2" xfId="10729"/>
    <cellStyle name="Normal 2 13 2 47 3" xfId="10730"/>
    <cellStyle name="Normal 2 13 2 47 3 2" xfId="10731"/>
    <cellStyle name="Normal 2 13 2 47 4" xfId="10732"/>
    <cellStyle name="Normal 2 13 2 47 4 2" xfId="10733"/>
    <cellStyle name="Normal 2 13 2 47 5" xfId="10734"/>
    <cellStyle name="Normal 2 13 2 48" xfId="10735"/>
    <cellStyle name="Normal 2 13 2 48 2" xfId="10736"/>
    <cellStyle name="Normal 2 13 2 48 2 2" xfId="10737"/>
    <cellStyle name="Normal 2 13 2 48 3" xfId="10738"/>
    <cellStyle name="Normal 2 13 2 48 3 2" xfId="10739"/>
    <cellStyle name="Normal 2 13 2 48 4" xfId="10740"/>
    <cellStyle name="Normal 2 13 2 48 4 2" xfId="10741"/>
    <cellStyle name="Normal 2 13 2 48 5" xfId="10742"/>
    <cellStyle name="Normal 2 13 2 49" xfId="10743"/>
    <cellStyle name="Normal 2 13 2 49 2" xfId="10744"/>
    <cellStyle name="Normal 2 13 2 49 2 2" xfId="10745"/>
    <cellStyle name="Normal 2 13 2 49 3" xfId="10746"/>
    <cellStyle name="Normal 2 13 2 49 3 2" xfId="10747"/>
    <cellStyle name="Normal 2 13 2 49 4" xfId="10748"/>
    <cellStyle name="Normal 2 13 2 49 4 2" xfId="10749"/>
    <cellStyle name="Normal 2 13 2 49 5" xfId="10750"/>
    <cellStyle name="Normal 2 13 2 5" xfId="10751"/>
    <cellStyle name="Normal 2 13 2 5 10" xfId="10752"/>
    <cellStyle name="Normal 2 13 2 5 10 2" xfId="10753"/>
    <cellStyle name="Normal 2 13 2 5 11" xfId="10754"/>
    <cellStyle name="Normal 2 13 2 5 2" xfId="10755"/>
    <cellStyle name="Normal 2 13 2 5 2 2" xfId="10756"/>
    <cellStyle name="Normal 2 13 2 5 3" xfId="10757"/>
    <cellStyle name="Normal 2 13 2 5 3 2" xfId="10758"/>
    <cellStyle name="Normal 2 13 2 5 4" xfId="10759"/>
    <cellStyle name="Normal 2 13 2 5 4 2" xfId="10760"/>
    <cellStyle name="Normal 2 13 2 5 5" xfId="10761"/>
    <cellStyle name="Normal 2 13 2 5 5 2" xfId="10762"/>
    <cellStyle name="Normal 2 13 2 5 6" xfId="10763"/>
    <cellStyle name="Normal 2 13 2 5 6 2" xfId="10764"/>
    <cellStyle name="Normal 2 13 2 5 7" xfId="10765"/>
    <cellStyle name="Normal 2 13 2 5 7 2" xfId="10766"/>
    <cellStyle name="Normal 2 13 2 5 8" xfId="10767"/>
    <cellStyle name="Normal 2 13 2 5 8 2" xfId="10768"/>
    <cellStyle name="Normal 2 13 2 5 9" xfId="10769"/>
    <cellStyle name="Normal 2 13 2 5 9 2" xfId="10770"/>
    <cellStyle name="Normal 2 13 2 50" xfId="10771"/>
    <cellStyle name="Normal 2 13 2 50 2" xfId="10772"/>
    <cellStyle name="Normal 2 13 2 51" xfId="10773"/>
    <cellStyle name="Normal 2 13 2 51 2" xfId="10774"/>
    <cellStyle name="Normal 2 13 2 52" xfId="10775"/>
    <cellStyle name="Normal 2 13 2 52 2" xfId="10776"/>
    <cellStyle name="Normal 2 13 2 53" xfId="10777"/>
    <cellStyle name="Normal 2 13 2 53 2" xfId="10778"/>
    <cellStyle name="Normal 2 13 2 54" xfId="10779"/>
    <cellStyle name="Normal 2 13 2 54 2" xfId="10780"/>
    <cellStyle name="Normal 2 13 2 55" xfId="10781"/>
    <cellStyle name="Normal 2 13 2 55 2" xfId="10782"/>
    <cellStyle name="Normal 2 13 2 56" xfId="10783"/>
    <cellStyle name="Normal 2 13 2 56 2" xfId="10784"/>
    <cellStyle name="Normal 2 13 2 57" xfId="10785"/>
    <cellStyle name="Normal 2 13 2 57 2" xfId="10786"/>
    <cellStyle name="Normal 2 13 2 58" xfId="10787"/>
    <cellStyle name="Normal 2 13 2 58 2" xfId="10788"/>
    <cellStyle name="Normal 2 13 2 59" xfId="10789"/>
    <cellStyle name="Normal 2 13 2 59 2" xfId="10790"/>
    <cellStyle name="Normal 2 13 2 6" xfId="10791"/>
    <cellStyle name="Normal 2 13 2 6 10" xfId="10792"/>
    <cellStyle name="Normal 2 13 2 6 10 2" xfId="10793"/>
    <cellStyle name="Normal 2 13 2 6 11" xfId="10794"/>
    <cellStyle name="Normal 2 13 2 6 2" xfId="10795"/>
    <cellStyle name="Normal 2 13 2 6 2 2" xfId="10796"/>
    <cellStyle name="Normal 2 13 2 6 3" xfId="10797"/>
    <cellStyle name="Normal 2 13 2 6 3 2" xfId="10798"/>
    <cellStyle name="Normal 2 13 2 6 4" xfId="10799"/>
    <cellStyle name="Normal 2 13 2 6 4 2" xfId="10800"/>
    <cellStyle name="Normal 2 13 2 6 5" xfId="10801"/>
    <cellStyle name="Normal 2 13 2 6 5 2" xfId="10802"/>
    <cellStyle name="Normal 2 13 2 6 6" xfId="10803"/>
    <cellStyle name="Normal 2 13 2 6 6 2" xfId="10804"/>
    <cellStyle name="Normal 2 13 2 6 7" xfId="10805"/>
    <cellStyle name="Normal 2 13 2 6 7 2" xfId="10806"/>
    <cellStyle name="Normal 2 13 2 6 8" xfId="10807"/>
    <cellStyle name="Normal 2 13 2 6 8 2" xfId="10808"/>
    <cellStyle name="Normal 2 13 2 6 9" xfId="10809"/>
    <cellStyle name="Normal 2 13 2 6 9 2" xfId="10810"/>
    <cellStyle name="Normal 2 13 2 60" xfId="10811"/>
    <cellStyle name="Normal 2 13 2 60 2" xfId="10812"/>
    <cellStyle name="Normal 2 13 2 61" xfId="10813"/>
    <cellStyle name="Normal 2 13 2 61 2" xfId="10814"/>
    <cellStyle name="Normal 2 13 2 62" xfId="10815"/>
    <cellStyle name="Normal 2 13 2 62 2" xfId="10816"/>
    <cellStyle name="Normal 2 13 2 63" xfId="10817"/>
    <cellStyle name="Normal 2 13 2 63 2" xfId="10818"/>
    <cellStyle name="Normal 2 13 2 64" xfId="10819"/>
    <cellStyle name="Normal 2 13 2 64 2" xfId="10820"/>
    <cellStyle name="Normal 2 13 2 65" xfId="10821"/>
    <cellStyle name="Normal 2 13 2 65 2" xfId="10822"/>
    <cellStyle name="Normal 2 13 2 66" xfId="10823"/>
    <cellStyle name="Normal 2 13 2 66 2" xfId="10824"/>
    <cellStyle name="Normal 2 13 2 67" xfId="10825"/>
    <cellStyle name="Normal 2 13 2 67 2" xfId="10826"/>
    <cellStyle name="Normal 2 13 2 68" xfId="10827"/>
    <cellStyle name="Normal 2 13 2 68 2" xfId="10828"/>
    <cellStyle name="Normal 2 13 2 69" xfId="10829"/>
    <cellStyle name="Normal 2 13 2 69 2" xfId="10830"/>
    <cellStyle name="Normal 2 13 2 7" xfId="10831"/>
    <cellStyle name="Normal 2 13 2 7 10" xfId="10832"/>
    <cellStyle name="Normal 2 13 2 7 10 2" xfId="10833"/>
    <cellStyle name="Normal 2 13 2 7 11" xfId="10834"/>
    <cellStyle name="Normal 2 13 2 7 2" xfId="10835"/>
    <cellStyle name="Normal 2 13 2 7 2 2" xfId="10836"/>
    <cellStyle name="Normal 2 13 2 7 3" xfId="10837"/>
    <cellStyle name="Normal 2 13 2 7 3 2" xfId="10838"/>
    <cellStyle name="Normal 2 13 2 7 4" xfId="10839"/>
    <cellStyle name="Normal 2 13 2 7 4 2" xfId="10840"/>
    <cellStyle name="Normal 2 13 2 7 5" xfId="10841"/>
    <cellStyle name="Normal 2 13 2 7 5 2" xfId="10842"/>
    <cellStyle name="Normal 2 13 2 7 6" xfId="10843"/>
    <cellStyle name="Normal 2 13 2 7 6 2" xfId="10844"/>
    <cellStyle name="Normal 2 13 2 7 7" xfId="10845"/>
    <cellStyle name="Normal 2 13 2 7 7 2" xfId="10846"/>
    <cellStyle name="Normal 2 13 2 7 8" xfId="10847"/>
    <cellStyle name="Normal 2 13 2 7 8 2" xfId="10848"/>
    <cellStyle name="Normal 2 13 2 7 9" xfId="10849"/>
    <cellStyle name="Normal 2 13 2 7 9 2" xfId="10850"/>
    <cellStyle name="Normal 2 13 2 70" xfId="10851"/>
    <cellStyle name="Normal 2 13 2 70 2" xfId="10852"/>
    <cellStyle name="Normal 2 13 2 71" xfId="10853"/>
    <cellStyle name="Normal 2 13 2 71 2" xfId="10854"/>
    <cellStyle name="Normal 2 13 2 72" xfId="10855"/>
    <cellStyle name="Normal 2 13 2 72 2" xfId="10856"/>
    <cellStyle name="Normal 2 13 2 73" xfId="10857"/>
    <cellStyle name="Normal 2 13 2 73 2" xfId="10858"/>
    <cellStyle name="Normal 2 13 2 74" xfId="10859"/>
    <cellStyle name="Normal 2 13 2 75" xfId="10860"/>
    <cellStyle name="Normal 2 13 2 76" xfId="10861"/>
    <cellStyle name="Normal 2 13 2 77" xfId="10862"/>
    <cellStyle name="Normal 2 13 2 8" xfId="10863"/>
    <cellStyle name="Normal 2 13 2 8 10" xfId="10864"/>
    <cellStyle name="Normal 2 13 2 8 10 2" xfId="10865"/>
    <cellStyle name="Normal 2 13 2 8 11" xfId="10866"/>
    <cellStyle name="Normal 2 13 2 8 2" xfId="10867"/>
    <cellStyle name="Normal 2 13 2 8 2 2" xfId="10868"/>
    <cellStyle name="Normal 2 13 2 8 3" xfId="10869"/>
    <cellStyle name="Normal 2 13 2 8 3 2" xfId="10870"/>
    <cellStyle name="Normal 2 13 2 8 4" xfId="10871"/>
    <cellStyle name="Normal 2 13 2 8 4 2" xfId="10872"/>
    <cellStyle name="Normal 2 13 2 8 5" xfId="10873"/>
    <cellStyle name="Normal 2 13 2 8 5 2" xfId="10874"/>
    <cellStyle name="Normal 2 13 2 8 6" xfId="10875"/>
    <cellStyle name="Normal 2 13 2 8 6 2" xfId="10876"/>
    <cellStyle name="Normal 2 13 2 8 7" xfId="10877"/>
    <cellStyle name="Normal 2 13 2 8 7 2" xfId="10878"/>
    <cellStyle name="Normal 2 13 2 8 8" xfId="10879"/>
    <cellStyle name="Normal 2 13 2 8 8 2" xfId="10880"/>
    <cellStyle name="Normal 2 13 2 8 9" xfId="10881"/>
    <cellStyle name="Normal 2 13 2 8 9 2" xfId="10882"/>
    <cellStyle name="Normal 2 13 2 9" xfId="10883"/>
    <cellStyle name="Normal 2 13 2 9 10" xfId="10884"/>
    <cellStyle name="Normal 2 13 2 9 10 2" xfId="10885"/>
    <cellStyle name="Normal 2 13 2 9 11" xfId="10886"/>
    <cellStyle name="Normal 2 13 2 9 2" xfId="10887"/>
    <cellStyle name="Normal 2 13 2 9 2 2" xfId="10888"/>
    <cellStyle name="Normal 2 13 2 9 3" xfId="10889"/>
    <cellStyle name="Normal 2 13 2 9 3 2" xfId="10890"/>
    <cellStyle name="Normal 2 13 2 9 4" xfId="10891"/>
    <cellStyle name="Normal 2 13 2 9 4 2" xfId="10892"/>
    <cellStyle name="Normal 2 13 2 9 5" xfId="10893"/>
    <cellStyle name="Normal 2 13 2 9 5 2" xfId="10894"/>
    <cellStyle name="Normal 2 13 2 9 6" xfId="10895"/>
    <cellStyle name="Normal 2 13 2 9 6 2" xfId="10896"/>
    <cellStyle name="Normal 2 13 2 9 7" xfId="10897"/>
    <cellStyle name="Normal 2 13 2 9 7 2" xfId="10898"/>
    <cellStyle name="Normal 2 13 2 9 8" xfId="10899"/>
    <cellStyle name="Normal 2 13 2 9 8 2" xfId="10900"/>
    <cellStyle name="Normal 2 13 2 9 9" xfId="10901"/>
    <cellStyle name="Normal 2 13 2 9 9 2" xfId="10902"/>
    <cellStyle name="Normal 2 13 20" xfId="10903"/>
    <cellStyle name="Normal 2 13 20 2" xfId="10904"/>
    <cellStyle name="Normal 2 13 20 3" xfId="10905"/>
    <cellStyle name="Normal 2 13 20 4" xfId="10906"/>
    <cellStyle name="Normal 2 13 21" xfId="10907"/>
    <cellStyle name="Normal 2 13 21 2" xfId="10908"/>
    <cellStyle name="Normal 2 13 21 3" xfId="10909"/>
    <cellStyle name="Normal 2 13 21 4" xfId="10910"/>
    <cellStyle name="Normal 2 13 22" xfId="10911"/>
    <cellStyle name="Normal 2 13 22 2" xfId="10912"/>
    <cellStyle name="Normal 2 13 22 2 2" xfId="10913"/>
    <cellStyle name="Normal 2 13 22 3" xfId="10914"/>
    <cellStyle name="Normal 2 13 22 4" xfId="10915"/>
    <cellStyle name="Normal 2 13 23" xfId="10916"/>
    <cellStyle name="Normal 2 13 23 2" xfId="10917"/>
    <cellStyle name="Normal 2 13 23 2 2" xfId="10918"/>
    <cellStyle name="Normal 2 13 23 3" xfId="10919"/>
    <cellStyle name="Normal 2 13 23 4" xfId="10920"/>
    <cellStyle name="Normal 2 13 24" xfId="10921"/>
    <cellStyle name="Normal 2 13 24 2" xfId="10922"/>
    <cellStyle name="Normal 2 13 24 2 2" xfId="10923"/>
    <cellStyle name="Normal 2 13 24 3" xfId="10924"/>
    <cellStyle name="Normal 2 13 24 4" xfId="10925"/>
    <cellStyle name="Normal 2 13 25" xfId="10926"/>
    <cellStyle name="Normal 2 13 25 2" xfId="10927"/>
    <cellStyle name="Normal 2 13 25 2 2" xfId="10928"/>
    <cellStyle name="Normal 2 13 25 3" xfId="10929"/>
    <cellStyle name="Normal 2 13 25 4" xfId="10930"/>
    <cellStyle name="Normal 2 13 26" xfId="10931"/>
    <cellStyle name="Normal 2 13 26 2" xfId="10932"/>
    <cellStyle name="Normal 2 13 26 2 2" xfId="10933"/>
    <cellStyle name="Normal 2 13 26 3" xfId="10934"/>
    <cellStyle name="Normal 2 13 26 4" xfId="10935"/>
    <cellStyle name="Normal 2 13 27" xfId="10936"/>
    <cellStyle name="Normal 2 13 27 2" xfId="10937"/>
    <cellStyle name="Normal 2 13 27 2 2" xfId="10938"/>
    <cellStyle name="Normal 2 13 27 3" xfId="10939"/>
    <cellStyle name="Normal 2 13 27 4" xfId="10940"/>
    <cellStyle name="Normal 2 13 28" xfId="10941"/>
    <cellStyle name="Normal 2 13 28 2" xfId="10942"/>
    <cellStyle name="Normal 2 13 28 2 2" xfId="10943"/>
    <cellStyle name="Normal 2 13 28 3" xfId="10944"/>
    <cellStyle name="Normal 2 13 28 4" xfId="10945"/>
    <cellStyle name="Normal 2 13 29" xfId="10946"/>
    <cellStyle name="Normal 2 13 29 2" xfId="10947"/>
    <cellStyle name="Normal 2 13 29 2 2" xfId="10948"/>
    <cellStyle name="Normal 2 13 29 3" xfId="10949"/>
    <cellStyle name="Normal 2 13 29 4" xfId="10950"/>
    <cellStyle name="Normal 2 13 3" xfId="10951"/>
    <cellStyle name="Normal 2 13 3 2" xfId="10952"/>
    <cellStyle name="Normal 2 13 3 3" xfId="10953"/>
    <cellStyle name="Normal 2 13 3 4" xfId="10954"/>
    <cellStyle name="Normal 2 13 30" xfId="10955"/>
    <cellStyle name="Normal 2 13 30 2" xfId="10956"/>
    <cellStyle name="Normal 2 13 30 2 2" xfId="10957"/>
    <cellStyle name="Normal 2 13 30 3" xfId="10958"/>
    <cellStyle name="Normal 2 13 30 4" xfId="10959"/>
    <cellStyle name="Normal 2 13 31" xfId="10960"/>
    <cellStyle name="Normal 2 13 31 2" xfId="10961"/>
    <cellStyle name="Normal 2 13 31 2 2" xfId="10962"/>
    <cellStyle name="Normal 2 13 31 3" xfId="10963"/>
    <cellStyle name="Normal 2 13 31 4" xfId="10964"/>
    <cellStyle name="Normal 2 13 32" xfId="10965"/>
    <cellStyle name="Normal 2 13 32 2" xfId="10966"/>
    <cellStyle name="Normal 2 13 33" xfId="10967"/>
    <cellStyle name="Normal 2 13 33 2" xfId="10968"/>
    <cellStyle name="Normal 2 13 34" xfId="10969"/>
    <cellStyle name="Normal 2 13 34 2" xfId="10970"/>
    <cellStyle name="Normal 2 13 35" xfId="10971"/>
    <cellStyle name="Normal 2 13 35 2" xfId="10972"/>
    <cellStyle name="Normal 2 13 36" xfId="10973"/>
    <cellStyle name="Normal 2 13 36 2" xfId="10974"/>
    <cellStyle name="Normal 2 13 37" xfId="10975"/>
    <cellStyle name="Normal 2 13 37 2" xfId="10976"/>
    <cellStyle name="Normal 2 13 38" xfId="10977"/>
    <cellStyle name="Normal 2 13 38 2" xfId="10978"/>
    <cellStyle name="Normal 2 13 39" xfId="10979"/>
    <cellStyle name="Normal 2 13 39 2" xfId="10980"/>
    <cellStyle name="Normal 2 13 4" xfId="10981"/>
    <cellStyle name="Normal 2 13 4 2" xfId="10982"/>
    <cellStyle name="Normal 2 13 4 3" xfId="10983"/>
    <cellStyle name="Normal 2 13 4 4" xfId="10984"/>
    <cellStyle name="Normal 2 13 40" xfId="10985"/>
    <cellStyle name="Normal 2 13 40 2" xfId="10986"/>
    <cellStyle name="Normal 2 13 41" xfId="10987"/>
    <cellStyle name="Normal 2 13 41 2" xfId="10988"/>
    <cellStyle name="Normal 2 13 42" xfId="10989"/>
    <cellStyle name="Normal 2 13 42 2" xfId="10990"/>
    <cellStyle name="Normal 2 13 43" xfId="10991"/>
    <cellStyle name="Normal 2 13 43 2" xfId="10992"/>
    <cellStyle name="Normal 2 13 44" xfId="10993"/>
    <cellStyle name="Normal 2 13 44 2" xfId="10994"/>
    <cellStyle name="Normal 2 13 45" xfId="10995"/>
    <cellStyle name="Normal 2 13 45 2" xfId="10996"/>
    <cellStyle name="Normal 2 13 46" xfId="10997"/>
    <cellStyle name="Normal 2 13 46 2" xfId="10998"/>
    <cellStyle name="Normal 2 13 47" xfId="10999"/>
    <cellStyle name="Normal 2 13 47 2" xfId="11000"/>
    <cellStyle name="Normal 2 13 48" xfId="11001"/>
    <cellStyle name="Normal 2 13 48 2" xfId="11002"/>
    <cellStyle name="Normal 2 13 49" xfId="11003"/>
    <cellStyle name="Normal 2 13 49 2" xfId="11004"/>
    <cellStyle name="Normal 2 13 5" xfId="11005"/>
    <cellStyle name="Normal 2 13 5 2" xfId="11006"/>
    <cellStyle name="Normal 2 13 5 3" xfId="11007"/>
    <cellStyle name="Normal 2 13 5 4" xfId="11008"/>
    <cellStyle name="Normal 2 13 50" xfId="11009"/>
    <cellStyle name="Normal 2 13 50 2" xfId="11010"/>
    <cellStyle name="Normal 2 13 51" xfId="11011"/>
    <cellStyle name="Normal 2 13 52" xfId="11012"/>
    <cellStyle name="Normal 2 13 53" xfId="11013"/>
    <cellStyle name="Normal 2 13 54" xfId="11014"/>
    <cellStyle name="Normal 2 13 55" xfId="11015"/>
    <cellStyle name="Normal 2 13 56" xfId="11016"/>
    <cellStyle name="Normal 2 13 57" xfId="11017"/>
    <cellStyle name="Normal 2 13 58" xfId="11018"/>
    <cellStyle name="Normal 2 13 59" xfId="11019"/>
    <cellStyle name="Normal 2 13 6" xfId="11020"/>
    <cellStyle name="Normal 2 13 6 2" xfId="11021"/>
    <cellStyle name="Normal 2 13 6 3" xfId="11022"/>
    <cellStyle name="Normal 2 13 6 4" xfId="11023"/>
    <cellStyle name="Normal 2 13 60" xfId="11024"/>
    <cellStyle name="Normal 2 13 61" xfId="11025"/>
    <cellStyle name="Normal 2 13 62" xfId="11026"/>
    <cellStyle name="Normal 2 13 63" xfId="11027"/>
    <cellStyle name="Normal 2 13 64" xfId="11028"/>
    <cellStyle name="Normal 2 13 65" xfId="11029"/>
    <cellStyle name="Normal 2 13 66" xfId="11030"/>
    <cellStyle name="Normal 2 13 67" xfId="11031"/>
    <cellStyle name="Normal 2 13 68" xfId="11032"/>
    <cellStyle name="Normal 2 13 69" xfId="11033"/>
    <cellStyle name="Normal 2 13 7" xfId="11034"/>
    <cellStyle name="Normal 2 13 7 2" xfId="11035"/>
    <cellStyle name="Normal 2 13 7 3" xfId="11036"/>
    <cellStyle name="Normal 2 13 7 4" xfId="11037"/>
    <cellStyle name="Normal 2 13 70" xfId="11038"/>
    <cellStyle name="Normal 2 13 71" xfId="11039"/>
    <cellStyle name="Normal 2 13 72" xfId="11040"/>
    <cellStyle name="Normal 2 13 73" xfId="11041"/>
    <cellStyle name="Normal 2 13 74" xfId="11042"/>
    <cellStyle name="Normal 2 13 75" xfId="11043"/>
    <cellStyle name="Normal 2 13 76" xfId="11044"/>
    <cellStyle name="Normal 2 13 77" xfId="11045"/>
    <cellStyle name="Normal 2 13 78" xfId="11046"/>
    <cellStyle name="Normal 2 13 8" xfId="11047"/>
    <cellStyle name="Normal 2 13 8 2" xfId="11048"/>
    <cellStyle name="Normal 2 13 8 3" xfId="11049"/>
    <cellStyle name="Normal 2 13 8 4" xfId="11050"/>
    <cellStyle name="Normal 2 13 9" xfId="11051"/>
    <cellStyle name="Normal 2 13 9 2" xfId="11052"/>
    <cellStyle name="Normal 2 13 9 3" xfId="11053"/>
    <cellStyle name="Normal 2 13 9 4" xfId="11054"/>
    <cellStyle name="Normal 2 130" xfId="11055"/>
    <cellStyle name="Normal 2 130 2" xfId="11056"/>
    <cellStyle name="Normal 2 131" xfId="11057"/>
    <cellStyle name="Normal 2 131 2" xfId="11058"/>
    <cellStyle name="Normal 2 132" xfId="11059"/>
    <cellStyle name="Normal 2 132 2" xfId="11060"/>
    <cellStyle name="Normal 2 133" xfId="11061"/>
    <cellStyle name="Normal 2 133 2" xfId="11062"/>
    <cellStyle name="Normal 2 134" xfId="11063"/>
    <cellStyle name="Normal 2 134 2" xfId="11064"/>
    <cellStyle name="Normal 2 135" xfId="11065"/>
    <cellStyle name="Normal 2 135 2" xfId="11066"/>
    <cellStyle name="Normal 2 136" xfId="11067"/>
    <cellStyle name="Normal 2 136 2" xfId="11068"/>
    <cellStyle name="Normal 2 137" xfId="11069"/>
    <cellStyle name="Normal 2 137 2" xfId="11070"/>
    <cellStyle name="Normal 2 138" xfId="11071"/>
    <cellStyle name="Normal 2 138 2" xfId="11072"/>
    <cellStyle name="Normal 2 139" xfId="11073"/>
    <cellStyle name="Normal 2 139 2" xfId="11074"/>
    <cellStyle name="Normal 2 14" xfId="11075"/>
    <cellStyle name="Normal 2 14 10" xfId="11076"/>
    <cellStyle name="Normal 2 14 10 2" xfId="11077"/>
    <cellStyle name="Normal 2 14 10 3" xfId="11078"/>
    <cellStyle name="Normal 2 14 10 4" xfId="11079"/>
    <cellStyle name="Normal 2 14 11" xfId="11080"/>
    <cellStyle name="Normal 2 14 11 2" xfId="11081"/>
    <cellStyle name="Normal 2 14 11 3" xfId="11082"/>
    <cellStyle name="Normal 2 14 11 4" xfId="11083"/>
    <cellStyle name="Normal 2 14 12" xfId="11084"/>
    <cellStyle name="Normal 2 14 12 2" xfId="11085"/>
    <cellStyle name="Normal 2 14 12 3" xfId="11086"/>
    <cellStyle name="Normal 2 14 12 4" xfId="11087"/>
    <cellStyle name="Normal 2 14 13" xfId="11088"/>
    <cellStyle name="Normal 2 14 13 2" xfId="11089"/>
    <cellStyle name="Normal 2 14 13 3" xfId="11090"/>
    <cellStyle name="Normal 2 14 13 4" xfId="11091"/>
    <cellStyle name="Normal 2 14 14" xfId="11092"/>
    <cellStyle name="Normal 2 14 14 2" xfId="11093"/>
    <cellStyle name="Normal 2 14 14 3" xfId="11094"/>
    <cellStyle name="Normal 2 14 14 4" xfId="11095"/>
    <cellStyle name="Normal 2 14 15" xfId="11096"/>
    <cellStyle name="Normal 2 14 15 2" xfId="11097"/>
    <cellStyle name="Normal 2 14 15 3" xfId="11098"/>
    <cellStyle name="Normal 2 14 15 4" xfId="11099"/>
    <cellStyle name="Normal 2 14 16" xfId="11100"/>
    <cellStyle name="Normal 2 14 16 2" xfId="11101"/>
    <cellStyle name="Normal 2 14 16 3" xfId="11102"/>
    <cellStyle name="Normal 2 14 16 4" xfId="11103"/>
    <cellStyle name="Normal 2 14 17" xfId="11104"/>
    <cellStyle name="Normal 2 14 17 2" xfId="11105"/>
    <cellStyle name="Normal 2 14 17 3" xfId="11106"/>
    <cellStyle name="Normal 2 14 17 4" xfId="11107"/>
    <cellStyle name="Normal 2 14 18" xfId="11108"/>
    <cellStyle name="Normal 2 14 18 2" xfId="11109"/>
    <cellStyle name="Normal 2 14 18 3" xfId="11110"/>
    <cellStyle name="Normal 2 14 18 4" xfId="11111"/>
    <cellStyle name="Normal 2 14 19" xfId="11112"/>
    <cellStyle name="Normal 2 14 19 2" xfId="11113"/>
    <cellStyle name="Normal 2 14 19 3" xfId="11114"/>
    <cellStyle name="Normal 2 14 19 4" xfId="11115"/>
    <cellStyle name="Normal 2 14 2" xfId="11116"/>
    <cellStyle name="Normal 2 14 2 10" xfId="11117"/>
    <cellStyle name="Normal 2 14 2 10 10" xfId="11118"/>
    <cellStyle name="Normal 2 14 2 10 10 2" xfId="11119"/>
    <cellStyle name="Normal 2 14 2 10 11" xfId="11120"/>
    <cellStyle name="Normal 2 14 2 10 2" xfId="11121"/>
    <cellStyle name="Normal 2 14 2 10 2 2" xfId="11122"/>
    <cellStyle name="Normal 2 14 2 10 3" xfId="11123"/>
    <cellStyle name="Normal 2 14 2 10 3 2" xfId="11124"/>
    <cellStyle name="Normal 2 14 2 10 4" xfId="11125"/>
    <cellStyle name="Normal 2 14 2 10 4 2" xfId="11126"/>
    <cellStyle name="Normal 2 14 2 10 5" xfId="11127"/>
    <cellStyle name="Normal 2 14 2 10 5 2" xfId="11128"/>
    <cellStyle name="Normal 2 14 2 10 6" xfId="11129"/>
    <cellStyle name="Normal 2 14 2 10 6 2" xfId="11130"/>
    <cellStyle name="Normal 2 14 2 10 7" xfId="11131"/>
    <cellStyle name="Normal 2 14 2 10 7 2" xfId="11132"/>
    <cellStyle name="Normal 2 14 2 10 8" xfId="11133"/>
    <cellStyle name="Normal 2 14 2 10 8 2" xfId="11134"/>
    <cellStyle name="Normal 2 14 2 10 9" xfId="11135"/>
    <cellStyle name="Normal 2 14 2 10 9 2" xfId="11136"/>
    <cellStyle name="Normal 2 14 2 11" xfId="11137"/>
    <cellStyle name="Normal 2 14 2 11 10" xfId="11138"/>
    <cellStyle name="Normal 2 14 2 11 10 2" xfId="11139"/>
    <cellStyle name="Normal 2 14 2 11 11" xfId="11140"/>
    <cellStyle name="Normal 2 14 2 11 2" xfId="11141"/>
    <cellStyle name="Normal 2 14 2 11 2 2" xfId="11142"/>
    <cellStyle name="Normal 2 14 2 11 3" xfId="11143"/>
    <cellStyle name="Normal 2 14 2 11 3 2" xfId="11144"/>
    <cellStyle name="Normal 2 14 2 11 4" xfId="11145"/>
    <cellStyle name="Normal 2 14 2 11 4 2" xfId="11146"/>
    <cellStyle name="Normal 2 14 2 11 5" xfId="11147"/>
    <cellStyle name="Normal 2 14 2 11 5 2" xfId="11148"/>
    <cellStyle name="Normal 2 14 2 11 6" xfId="11149"/>
    <cellStyle name="Normal 2 14 2 11 6 2" xfId="11150"/>
    <cellStyle name="Normal 2 14 2 11 7" xfId="11151"/>
    <cellStyle name="Normal 2 14 2 11 7 2" xfId="11152"/>
    <cellStyle name="Normal 2 14 2 11 8" xfId="11153"/>
    <cellStyle name="Normal 2 14 2 11 8 2" xfId="11154"/>
    <cellStyle name="Normal 2 14 2 11 9" xfId="11155"/>
    <cellStyle name="Normal 2 14 2 11 9 2" xfId="11156"/>
    <cellStyle name="Normal 2 14 2 12" xfId="11157"/>
    <cellStyle name="Normal 2 14 2 12 10" xfId="11158"/>
    <cellStyle name="Normal 2 14 2 12 10 2" xfId="11159"/>
    <cellStyle name="Normal 2 14 2 12 11" xfId="11160"/>
    <cellStyle name="Normal 2 14 2 12 2" xfId="11161"/>
    <cellStyle name="Normal 2 14 2 12 2 2" xfId="11162"/>
    <cellStyle name="Normal 2 14 2 12 3" xfId="11163"/>
    <cellStyle name="Normal 2 14 2 12 3 2" xfId="11164"/>
    <cellStyle name="Normal 2 14 2 12 4" xfId="11165"/>
    <cellStyle name="Normal 2 14 2 12 4 2" xfId="11166"/>
    <cellStyle name="Normal 2 14 2 12 5" xfId="11167"/>
    <cellStyle name="Normal 2 14 2 12 5 2" xfId="11168"/>
    <cellStyle name="Normal 2 14 2 12 6" xfId="11169"/>
    <cellStyle name="Normal 2 14 2 12 6 2" xfId="11170"/>
    <cellStyle name="Normal 2 14 2 12 7" xfId="11171"/>
    <cellStyle name="Normal 2 14 2 12 7 2" xfId="11172"/>
    <cellStyle name="Normal 2 14 2 12 8" xfId="11173"/>
    <cellStyle name="Normal 2 14 2 12 8 2" xfId="11174"/>
    <cellStyle name="Normal 2 14 2 12 9" xfId="11175"/>
    <cellStyle name="Normal 2 14 2 12 9 2" xfId="11176"/>
    <cellStyle name="Normal 2 14 2 13" xfId="11177"/>
    <cellStyle name="Normal 2 14 2 13 10" xfId="11178"/>
    <cellStyle name="Normal 2 14 2 13 10 2" xfId="11179"/>
    <cellStyle name="Normal 2 14 2 13 11" xfId="11180"/>
    <cellStyle name="Normal 2 14 2 13 2" xfId="11181"/>
    <cellStyle name="Normal 2 14 2 13 2 2" xfId="11182"/>
    <cellStyle name="Normal 2 14 2 13 3" xfId="11183"/>
    <cellStyle name="Normal 2 14 2 13 3 2" xfId="11184"/>
    <cellStyle name="Normal 2 14 2 13 4" xfId="11185"/>
    <cellStyle name="Normal 2 14 2 13 4 2" xfId="11186"/>
    <cellStyle name="Normal 2 14 2 13 5" xfId="11187"/>
    <cellStyle name="Normal 2 14 2 13 5 2" xfId="11188"/>
    <cellStyle name="Normal 2 14 2 13 6" xfId="11189"/>
    <cellStyle name="Normal 2 14 2 13 6 2" xfId="11190"/>
    <cellStyle name="Normal 2 14 2 13 7" xfId="11191"/>
    <cellStyle name="Normal 2 14 2 13 7 2" xfId="11192"/>
    <cellStyle name="Normal 2 14 2 13 8" xfId="11193"/>
    <cellStyle name="Normal 2 14 2 13 8 2" xfId="11194"/>
    <cellStyle name="Normal 2 14 2 13 9" xfId="11195"/>
    <cellStyle name="Normal 2 14 2 13 9 2" xfId="11196"/>
    <cellStyle name="Normal 2 14 2 14" xfId="11197"/>
    <cellStyle name="Normal 2 14 2 14 10" xfId="11198"/>
    <cellStyle name="Normal 2 14 2 14 10 2" xfId="11199"/>
    <cellStyle name="Normal 2 14 2 14 11" xfId="11200"/>
    <cellStyle name="Normal 2 14 2 14 2" xfId="11201"/>
    <cellStyle name="Normal 2 14 2 14 2 2" xfId="11202"/>
    <cellStyle name="Normal 2 14 2 14 3" xfId="11203"/>
    <cellStyle name="Normal 2 14 2 14 3 2" xfId="11204"/>
    <cellStyle name="Normal 2 14 2 14 4" xfId="11205"/>
    <cellStyle name="Normal 2 14 2 14 4 2" xfId="11206"/>
    <cellStyle name="Normal 2 14 2 14 5" xfId="11207"/>
    <cellStyle name="Normal 2 14 2 14 5 2" xfId="11208"/>
    <cellStyle name="Normal 2 14 2 14 6" xfId="11209"/>
    <cellStyle name="Normal 2 14 2 14 6 2" xfId="11210"/>
    <cellStyle name="Normal 2 14 2 14 7" xfId="11211"/>
    <cellStyle name="Normal 2 14 2 14 7 2" xfId="11212"/>
    <cellStyle name="Normal 2 14 2 14 8" xfId="11213"/>
    <cellStyle name="Normal 2 14 2 14 8 2" xfId="11214"/>
    <cellStyle name="Normal 2 14 2 14 9" xfId="11215"/>
    <cellStyle name="Normal 2 14 2 14 9 2" xfId="11216"/>
    <cellStyle name="Normal 2 14 2 15" xfId="11217"/>
    <cellStyle name="Normal 2 14 2 15 10" xfId="11218"/>
    <cellStyle name="Normal 2 14 2 15 10 2" xfId="11219"/>
    <cellStyle name="Normal 2 14 2 15 11" xfId="11220"/>
    <cellStyle name="Normal 2 14 2 15 2" xfId="11221"/>
    <cellStyle name="Normal 2 14 2 15 2 2" xfId="11222"/>
    <cellStyle name="Normal 2 14 2 15 3" xfId="11223"/>
    <cellStyle name="Normal 2 14 2 15 3 2" xfId="11224"/>
    <cellStyle name="Normal 2 14 2 15 4" xfId="11225"/>
    <cellStyle name="Normal 2 14 2 15 4 2" xfId="11226"/>
    <cellStyle name="Normal 2 14 2 15 5" xfId="11227"/>
    <cellStyle name="Normal 2 14 2 15 5 2" xfId="11228"/>
    <cellStyle name="Normal 2 14 2 15 6" xfId="11229"/>
    <cellStyle name="Normal 2 14 2 15 6 2" xfId="11230"/>
    <cellStyle name="Normal 2 14 2 15 7" xfId="11231"/>
    <cellStyle name="Normal 2 14 2 15 7 2" xfId="11232"/>
    <cellStyle name="Normal 2 14 2 15 8" xfId="11233"/>
    <cellStyle name="Normal 2 14 2 15 8 2" xfId="11234"/>
    <cellStyle name="Normal 2 14 2 15 9" xfId="11235"/>
    <cellStyle name="Normal 2 14 2 15 9 2" xfId="11236"/>
    <cellStyle name="Normal 2 14 2 16" xfId="11237"/>
    <cellStyle name="Normal 2 14 2 16 10" xfId="11238"/>
    <cellStyle name="Normal 2 14 2 16 10 2" xfId="11239"/>
    <cellStyle name="Normal 2 14 2 16 11" xfId="11240"/>
    <cellStyle name="Normal 2 14 2 16 2" xfId="11241"/>
    <cellStyle name="Normal 2 14 2 16 2 2" xfId="11242"/>
    <cellStyle name="Normal 2 14 2 16 3" xfId="11243"/>
    <cellStyle name="Normal 2 14 2 16 3 2" xfId="11244"/>
    <cellStyle name="Normal 2 14 2 16 4" xfId="11245"/>
    <cellStyle name="Normal 2 14 2 16 4 2" xfId="11246"/>
    <cellStyle name="Normal 2 14 2 16 5" xfId="11247"/>
    <cellStyle name="Normal 2 14 2 16 5 2" xfId="11248"/>
    <cellStyle name="Normal 2 14 2 16 6" xfId="11249"/>
    <cellStyle name="Normal 2 14 2 16 6 2" xfId="11250"/>
    <cellStyle name="Normal 2 14 2 16 7" xfId="11251"/>
    <cellStyle name="Normal 2 14 2 16 7 2" xfId="11252"/>
    <cellStyle name="Normal 2 14 2 16 8" xfId="11253"/>
    <cellStyle name="Normal 2 14 2 16 8 2" xfId="11254"/>
    <cellStyle name="Normal 2 14 2 16 9" xfId="11255"/>
    <cellStyle name="Normal 2 14 2 16 9 2" xfId="11256"/>
    <cellStyle name="Normal 2 14 2 17" xfId="11257"/>
    <cellStyle name="Normal 2 14 2 17 10" xfId="11258"/>
    <cellStyle name="Normal 2 14 2 17 10 2" xfId="11259"/>
    <cellStyle name="Normal 2 14 2 17 11" xfId="11260"/>
    <cellStyle name="Normal 2 14 2 17 2" xfId="11261"/>
    <cellStyle name="Normal 2 14 2 17 2 2" xfId="11262"/>
    <cellStyle name="Normal 2 14 2 17 3" xfId="11263"/>
    <cellStyle name="Normal 2 14 2 17 3 2" xfId="11264"/>
    <cellStyle name="Normal 2 14 2 17 4" xfId="11265"/>
    <cellStyle name="Normal 2 14 2 17 4 2" xfId="11266"/>
    <cellStyle name="Normal 2 14 2 17 5" xfId="11267"/>
    <cellStyle name="Normal 2 14 2 17 5 2" xfId="11268"/>
    <cellStyle name="Normal 2 14 2 17 6" xfId="11269"/>
    <cellStyle name="Normal 2 14 2 17 6 2" xfId="11270"/>
    <cellStyle name="Normal 2 14 2 17 7" xfId="11271"/>
    <cellStyle name="Normal 2 14 2 17 7 2" xfId="11272"/>
    <cellStyle name="Normal 2 14 2 17 8" xfId="11273"/>
    <cellStyle name="Normal 2 14 2 17 8 2" xfId="11274"/>
    <cellStyle name="Normal 2 14 2 17 9" xfId="11275"/>
    <cellStyle name="Normal 2 14 2 17 9 2" xfId="11276"/>
    <cellStyle name="Normal 2 14 2 18" xfId="11277"/>
    <cellStyle name="Normal 2 14 2 18 10" xfId="11278"/>
    <cellStyle name="Normal 2 14 2 18 10 2" xfId="11279"/>
    <cellStyle name="Normal 2 14 2 18 11" xfId="11280"/>
    <cellStyle name="Normal 2 14 2 18 2" xfId="11281"/>
    <cellStyle name="Normal 2 14 2 18 2 2" xfId="11282"/>
    <cellStyle name="Normal 2 14 2 18 3" xfId="11283"/>
    <cellStyle name="Normal 2 14 2 18 3 2" xfId="11284"/>
    <cellStyle name="Normal 2 14 2 18 4" xfId="11285"/>
    <cellStyle name="Normal 2 14 2 18 4 2" xfId="11286"/>
    <cellStyle name="Normal 2 14 2 18 5" xfId="11287"/>
    <cellStyle name="Normal 2 14 2 18 5 2" xfId="11288"/>
    <cellStyle name="Normal 2 14 2 18 6" xfId="11289"/>
    <cellStyle name="Normal 2 14 2 18 6 2" xfId="11290"/>
    <cellStyle name="Normal 2 14 2 18 7" xfId="11291"/>
    <cellStyle name="Normal 2 14 2 18 7 2" xfId="11292"/>
    <cellStyle name="Normal 2 14 2 18 8" xfId="11293"/>
    <cellStyle name="Normal 2 14 2 18 8 2" xfId="11294"/>
    <cellStyle name="Normal 2 14 2 18 9" xfId="11295"/>
    <cellStyle name="Normal 2 14 2 18 9 2" xfId="11296"/>
    <cellStyle name="Normal 2 14 2 19" xfId="11297"/>
    <cellStyle name="Normal 2 14 2 19 10" xfId="11298"/>
    <cellStyle name="Normal 2 14 2 19 10 2" xfId="11299"/>
    <cellStyle name="Normal 2 14 2 19 11" xfId="11300"/>
    <cellStyle name="Normal 2 14 2 19 2" xfId="11301"/>
    <cellStyle name="Normal 2 14 2 19 2 2" xfId="11302"/>
    <cellStyle name="Normal 2 14 2 19 3" xfId="11303"/>
    <cellStyle name="Normal 2 14 2 19 3 2" xfId="11304"/>
    <cellStyle name="Normal 2 14 2 19 4" xfId="11305"/>
    <cellStyle name="Normal 2 14 2 19 4 2" xfId="11306"/>
    <cellStyle name="Normal 2 14 2 19 5" xfId="11307"/>
    <cellStyle name="Normal 2 14 2 19 5 2" xfId="11308"/>
    <cellStyle name="Normal 2 14 2 19 6" xfId="11309"/>
    <cellStyle name="Normal 2 14 2 19 6 2" xfId="11310"/>
    <cellStyle name="Normal 2 14 2 19 7" xfId="11311"/>
    <cellStyle name="Normal 2 14 2 19 7 2" xfId="11312"/>
    <cellStyle name="Normal 2 14 2 19 8" xfId="11313"/>
    <cellStyle name="Normal 2 14 2 19 8 2" xfId="11314"/>
    <cellStyle name="Normal 2 14 2 19 9" xfId="11315"/>
    <cellStyle name="Normal 2 14 2 19 9 2" xfId="11316"/>
    <cellStyle name="Normal 2 14 2 2" xfId="11317"/>
    <cellStyle name="Normal 2 14 2 2 10" xfId="11318"/>
    <cellStyle name="Normal 2 14 2 2 10 2" xfId="11319"/>
    <cellStyle name="Normal 2 14 2 2 11" xfId="11320"/>
    <cellStyle name="Normal 2 14 2 2 2" xfId="11321"/>
    <cellStyle name="Normal 2 14 2 2 2 2" xfId="11322"/>
    <cellStyle name="Normal 2 14 2 2 3" xfId="11323"/>
    <cellStyle name="Normal 2 14 2 2 3 2" xfId="11324"/>
    <cellStyle name="Normal 2 14 2 2 4" xfId="11325"/>
    <cellStyle name="Normal 2 14 2 2 4 2" xfId="11326"/>
    <cellStyle name="Normal 2 14 2 2 5" xfId="11327"/>
    <cellStyle name="Normal 2 14 2 2 5 2" xfId="11328"/>
    <cellStyle name="Normal 2 14 2 2 6" xfId="11329"/>
    <cellStyle name="Normal 2 14 2 2 6 2" xfId="11330"/>
    <cellStyle name="Normal 2 14 2 2 7" xfId="11331"/>
    <cellStyle name="Normal 2 14 2 2 7 2" xfId="11332"/>
    <cellStyle name="Normal 2 14 2 2 8" xfId="11333"/>
    <cellStyle name="Normal 2 14 2 2 8 2" xfId="11334"/>
    <cellStyle name="Normal 2 14 2 2 9" xfId="11335"/>
    <cellStyle name="Normal 2 14 2 2 9 2" xfId="11336"/>
    <cellStyle name="Normal 2 14 2 20" xfId="11337"/>
    <cellStyle name="Normal 2 14 2 20 10" xfId="11338"/>
    <cellStyle name="Normal 2 14 2 20 10 2" xfId="11339"/>
    <cellStyle name="Normal 2 14 2 20 11" xfId="11340"/>
    <cellStyle name="Normal 2 14 2 20 2" xfId="11341"/>
    <cellStyle name="Normal 2 14 2 20 2 2" xfId="11342"/>
    <cellStyle name="Normal 2 14 2 20 3" xfId="11343"/>
    <cellStyle name="Normal 2 14 2 20 3 2" xfId="11344"/>
    <cellStyle name="Normal 2 14 2 20 4" xfId="11345"/>
    <cellStyle name="Normal 2 14 2 20 4 2" xfId="11346"/>
    <cellStyle name="Normal 2 14 2 20 5" xfId="11347"/>
    <cellStyle name="Normal 2 14 2 20 5 2" xfId="11348"/>
    <cellStyle name="Normal 2 14 2 20 6" xfId="11349"/>
    <cellStyle name="Normal 2 14 2 20 6 2" xfId="11350"/>
    <cellStyle name="Normal 2 14 2 20 7" xfId="11351"/>
    <cellStyle name="Normal 2 14 2 20 7 2" xfId="11352"/>
    <cellStyle name="Normal 2 14 2 20 8" xfId="11353"/>
    <cellStyle name="Normal 2 14 2 20 8 2" xfId="11354"/>
    <cellStyle name="Normal 2 14 2 20 9" xfId="11355"/>
    <cellStyle name="Normal 2 14 2 20 9 2" xfId="11356"/>
    <cellStyle name="Normal 2 14 2 21" xfId="11357"/>
    <cellStyle name="Normal 2 14 2 21 10" xfId="11358"/>
    <cellStyle name="Normal 2 14 2 21 10 2" xfId="11359"/>
    <cellStyle name="Normal 2 14 2 21 11" xfId="11360"/>
    <cellStyle name="Normal 2 14 2 21 2" xfId="11361"/>
    <cellStyle name="Normal 2 14 2 21 2 2" xfId="11362"/>
    <cellStyle name="Normal 2 14 2 21 3" xfId="11363"/>
    <cellStyle name="Normal 2 14 2 21 3 2" xfId="11364"/>
    <cellStyle name="Normal 2 14 2 21 4" xfId="11365"/>
    <cellStyle name="Normal 2 14 2 21 4 2" xfId="11366"/>
    <cellStyle name="Normal 2 14 2 21 5" xfId="11367"/>
    <cellStyle name="Normal 2 14 2 21 5 2" xfId="11368"/>
    <cellStyle name="Normal 2 14 2 21 6" xfId="11369"/>
    <cellStyle name="Normal 2 14 2 21 6 2" xfId="11370"/>
    <cellStyle name="Normal 2 14 2 21 7" xfId="11371"/>
    <cellStyle name="Normal 2 14 2 21 7 2" xfId="11372"/>
    <cellStyle name="Normal 2 14 2 21 8" xfId="11373"/>
    <cellStyle name="Normal 2 14 2 21 8 2" xfId="11374"/>
    <cellStyle name="Normal 2 14 2 21 9" xfId="11375"/>
    <cellStyle name="Normal 2 14 2 21 9 2" xfId="11376"/>
    <cellStyle name="Normal 2 14 2 22" xfId="11377"/>
    <cellStyle name="Normal 2 14 2 22 10" xfId="11378"/>
    <cellStyle name="Normal 2 14 2 22 10 2" xfId="11379"/>
    <cellStyle name="Normal 2 14 2 22 11" xfId="11380"/>
    <cellStyle name="Normal 2 14 2 22 2" xfId="11381"/>
    <cellStyle name="Normal 2 14 2 22 2 2" xfId="11382"/>
    <cellStyle name="Normal 2 14 2 22 3" xfId="11383"/>
    <cellStyle name="Normal 2 14 2 22 3 2" xfId="11384"/>
    <cellStyle name="Normal 2 14 2 22 4" xfId="11385"/>
    <cellStyle name="Normal 2 14 2 22 4 2" xfId="11386"/>
    <cellStyle name="Normal 2 14 2 22 5" xfId="11387"/>
    <cellStyle name="Normal 2 14 2 22 5 2" xfId="11388"/>
    <cellStyle name="Normal 2 14 2 22 6" xfId="11389"/>
    <cellStyle name="Normal 2 14 2 22 6 2" xfId="11390"/>
    <cellStyle name="Normal 2 14 2 22 7" xfId="11391"/>
    <cellStyle name="Normal 2 14 2 22 7 2" xfId="11392"/>
    <cellStyle name="Normal 2 14 2 22 8" xfId="11393"/>
    <cellStyle name="Normal 2 14 2 22 8 2" xfId="11394"/>
    <cellStyle name="Normal 2 14 2 22 9" xfId="11395"/>
    <cellStyle name="Normal 2 14 2 22 9 2" xfId="11396"/>
    <cellStyle name="Normal 2 14 2 23" xfId="11397"/>
    <cellStyle name="Normal 2 14 2 23 10" xfId="11398"/>
    <cellStyle name="Normal 2 14 2 23 10 2" xfId="11399"/>
    <cellStyle name="Normal 2 14 2 23 11" xfId="11400"/>
    <cellStyle name="Normal 2 14 2 23 2" xfId="11401"/>
    <cellStyle name="Normal 2 14 2 23 2 2" xfId="11402"/>
    <cellStyle name="Normal 2 14 2 23 3" xfId="11403"/>
    <cellStyle name="Normal 2 14 2 23 3 2" xfId="11404"/>
    <cellStyle name="Normal 2 14 2 23 4" xfId="11405"/>
    <cellStyle name="Normal 2 14 2 23 4 2" xfId="11406"/>
    <cellStyle name="Normal 2 14 2 23 5" xfId="11407"/>
    <cellStyle name="Normal 2 14 2 23 5 2" xfId="11408"/>
    <cellStyle name="Normal 2 14 2 23 6" xfId="11409"/>
    <cellStyle name="Normal 2 14 2 23 6 2" xfId="11410"/>
    <cellStyle name="Normal 2 14 2 23 7" xfId="11411"/>
    <cellStyle name="Normal 2 14 2 23 7 2" xfId="11412"/>
    <cellStyle name="Normal 2 14 2 23 8" xfId="11413"/>
    <cellStyle name="Normal 2 14 2 23 8 2" xfId="11414"/>
    <cellStyle name="Normal 2 14 2 23 9" xfId="11415"/>
    <cellStyle name="Normal 2 14 2 23 9 2" xfId="11416"/>
    <cellStyle name="Normal 2 14 2 24" xfId="11417"/>
    <cellStyle name="Normal 2 14 2 24 10" xfId="11418"/>
    <cellStyle name="Normal 2 14 2 24 10 2" xfId="11419"/>
    <cellStyle name="Normal 2 14 2 24 11" xfId="11420"/>
    <cellStyle name="Normal 2 14 2 24 2" xfId="11421"/>
    <cellStyle name="Normal 2 14 2 24 2 2" xfId="11422"/>
    <cellStyle name="Normal 2 14 2 24 3" xfId="11423"/>
    <cellStyle name="Normal 2 14 2 24 3 2" xfId="11424"/>
    <cellStyle name="Normal 2 14 2 24 4" xfId="11425"/>
    <cellStyle name="Normal 2 14 2 24 4 2" xfId="11426"/>
    <cellStyle name="Normal 2 14 2 24 5" xfId="11427"/>
    <cellStyle name="Normal 2 14 2 24 5 2" xfId="11428"/>
    <cellStyle name="Normal 2 14 2 24 6" xfId="11429"/>
    <cellStyle name="Normal 2 14 2 24 6 2" xfId="11430"/>
    <cellStyle name="Normal 2 14 2 24 7" xfId="11431"/>
    <cellStyle name="Normal 2 14 2 24 7 2" xfId="11432"/>
    <cellStyle name="Normal 2 14 2 24 8" xfId="11433"/>
    <cellStyle name="Normal 2 14 2 24 8 2" xfId="11434"/>
    <cellStyle name="Normal 2 14 2 24 9" xfId="11435"/>
    <cellStyle name="Normal 2 14 2 24 9 2" xfId="11436"/>
    <cellStyle name="Normal 2 14 2 25" xfId="11437"/>
    <cellStyle name="Normal 2 14 2 25 10" xfId="11438"/>
    <cellStyle name="Normal 2 14 2 25 10 2" xfId="11439"/>
    <cellStyle name="Normal 2 14 2 25 11" xfId="11440"/>
    <cellStyle name="Normal 2 14 2 25 2" xfId="11441"/>
    <cellStyle name="Normal 2 14 2 25 2 2" xfId="11442"/>
    <cellStyle name="Normal 2 14 2 25 3" xfId="11443"/>
    <cellStyle name="Normal 2 14 2 25 3 2" xfId="11444"/>
    <cellStyle name="Normal 2 14 2 25 4" xfId="11445"/>
    <cellStyle name="Normal 2 14 2 25 4 2" xfId="11446"/>
    <cellStyle name="Normal 2 14 2 25 5" xfId="11447"/>
    <cellStyle name="Normal 2 14 2 25 5 2" xfId="11448"/>
    <cellStyle name="Normal 2 14 2 25 6" xfId="11449"/>
    <cellStyle name="Normal 2 14 2 25 6 2" xfId="11450"/>
    <cellStyle name="Normal 2 14 2 25 7" xfId="11451"/>
    <cellStyle name="Normal 2 14 2 25 7 2" xfId="11452"/>
    <cellStyle name="Normal 2 14 2 25 8" xfId="11453"/>
    <cellStyle name="Normal 2 14 2 25 8 2" xfId="11454"/>
    <cellStyle name="Normal 2 14 2 25 9" xfId="11455"/>
    <cellStyle name="Normal 2 14 2 25 9 2" xfId="11456"/>
    <cellStyle name="Normal 2 14 2 26" xfId="11457"/>
    <cellStyle name="Normal 2 14 2 26 10" xfId="11458"/>
    <cellStyle name="Normal 2 14 2 26 10 2" xfId="11459"/>
    <cellStyle name="Normal 2 14 2 26 11" xfId="11460"/>
    <cellStyle name="Normal 2 14 2 26 2" xfId="11461"/>
    <cellStyle name="Normal 2 14 2 26 2 2" xfId="11462"/>
    <cellStyle name="Normal 2 14 2 26 3" xfId="11463"/>
    <cellStyle name="Normal 2 14 2 26 3 2" xfId="11464"/>
    <cellStyle name="Normal 2 14 2 26 4" xfId="11465"/>
    <cellStyle name="Normal 2 14 2 26 4 2" xfId="11466"/>
    <cellStyle name="Normal 2 14 2 26 5" xfId="11467"/>
    <cellStyle name="Normal 2 14 2 26 5 2" xfId="11468"/>
    <cellStyle name="Normal 2 14 2 26 6" xfId="11469"/>
    <cellStyle name="Normal 2 14 2 26 6 2" xfId="11470"/>
    <cellStyle name="Normal 2 14 2 26 7" xfId="11471"/>
    <cellStyle name="Normal 2 14 2 26 7 2" xfId="11472"/>
    <cellStyle name="Normal 2 14 2 26 8" xfId="11473"/>
    <cellStyle name="Normal 2 14 2 26 8 2" xfId="11474"/>
    <cellStyle name="Normal 2 14 2 26 9" xfId="11475"/>
    <cellStyle name="Normal 2 14 2 26 9 2" xfId="11476"/>
    <cellStyle name="Normal 2 14 2 27" xfId="11477"/>
    <cellStyle name="Normal 2 14 2 27 10" xfId="11478"/>
    <cellStyle name="Normal 2 14 2 27 10 2" xfId="11479"/>
    <cellStyle name="Normal 2 14 2 27 11" xfId="11480"/>
    <cellStyle name="Normal 2 14 2 27 2" xfId="11481"/>
    <cellStyle name="Normal 2 14 2 27 2 2" xfId="11482"/>
    <cellStyle name="Normal 2 14 2 27 3" xfId="11483"/>
    <cellStyle name="Normal 2 14 2 27 3 2" xfId="11484"/>
    <cellStyle name="Normal 2 14 2 27 4" xfId="11485"/>
    <cellStyle name="Normal 2 14 2 27 4 2" xfId="11486"/>
    <cellStyle name="Normal 2 14 2 27 5" xfId="11487"/>
    <cellStyle name="Normal 2 14 2 27 5 2" xfId="11488"/>
    <cellStyle name="Normal 2 14 2 27 6" xfId="11489"/>
    <cellStyle name="Normal 2 14 2 27 6 2" xfId="11490"/>
    <cellStyle name="Normal 2 14 2 27 7" xfId="11491"/>
    <cellStyle name="Normal 2 14 2 27 7 2" xfId="11492"/>
    <cellStyle name="Normal 2 14 2 27 8" xfId="11493"/>
    <cellStyle name="Normal 2 14 2 27 8 2" xfId="11494"/>
    <cellStyle name="Normal 2 14 2 27 9" xfId="11495"/>
    <cellStyle name="Normal 2 14 2 27 9 2" xfId="11496"/>
    <cellStyle name="Normal 2 14 2 28" xfId="11497"/>
    <cellStyle name="Normal 2 14 2 28 10" xfId="11498"/>
    <cellStyle name="Normal 2 14 2 28 10 2" xfId="11499"/>
    <cellStyle name="Normal 2 14 2 28 11" xfId="11500"/>
    <cellStyle name="Normal 2 14 2 28 2" xfId="11501"/>
    <cellStyle name="Normal 2 14 2 28 2 2" xfId="11502"/>
    <cellStyle name="Normal 2 14 2 28 3" xfId="11503"/>
    <cellStyle name="Normal 2 14 2 28 3 2" xfId="11504"/>
    <cellStyle name="Normal 2 14 2 28 4" xfId="11505"/>
    <cellStyle name="Normal 2 14 2 28 4 2" xfId="11506"/>
    <cellStyle name="Normal 2 14 2 28 5" xfId="11507"/>
    <cellStyle name="Normal 2 14 2 28 5 2" xfId="11508"/>
    <cellStyle name="Normal 2 14 2 28 6" xfId="11509"/>
    <cellStyle name="Normal 2 14 2 28 6 2" xfId="11510"/>
    <cellStyle name="Normal 2 14 2 28 7" xfId="11511"/>
    <cellStyle name="Normal 2 14 2 28 7 2" xfId="11512"/>
    <cellStyle name="Normal 2 14 2 28 8" xfId="11513"/>
    <cellStyle name="Normal 2 14 2 28 8 2" xfId="11514"/>
    <cellStyle name="Normal 2 14 2 28 9" xfId="11515"/>
    <cellStyle name="Normal 2 14 2 28 9 2" xfId="11516"/>
    <cellStyle name="Normal 2 14 2 29" xfId="11517"/>
    <cellStyle name="Normal 2 14 2 29 10" xfId="11518"/>
    <cellStyle name="Normal 2 14 2 29 10 2" xfId="11519"/>
    <cellStyle name="Normal 2 14 2 29 11" xfId="11520"/>
    <cellStyle name="Normal 2 14 2 29 2" xfId="11521"/>
    <cellStyle name="Normal 2 14 2 29 2 2" xfId="11522"/>
    <cellStyle name="Normal 2 14 2 29 3" xfId="11523"/>
    <cellStyle name="Normal 2 14 2 29 3 2" xfId="11524"/>
    <cellStyle name="Normal 2 14 2 29 4" xfId="11525"/>
    <cellStyle name="Normal 2 14 2 29 4 2" xfId="11526"/>
    <cellStyle name="Normal 2 14 2 29 5" xfId="11527"/>
    <cellStyle name="Normal 2 14 2 29 5 2" xfId="11528"/>
    <cellStyle name="Normal 2 14 2 29 6" xfId="11529"/>
    <cellStyle name="Normal 2 14 2 29 6 2" xfId="11530"/>
    <cellStyle name="Normal 2 14 2 29 7" xfId="11531"/>
    <cellStyle name="Normal 2 14 2 29 7 2" xfId="11532"/>
    <cellStyle name="Normal 2 14 2 29 8" xfId="11533"/>
    <cellStyle name="Normal 2 14 2 29 8 2" xfId="11534"/>
    <cellStyle name="Normal 2 14 2 29 9" xfId="11535"/>
    <cellStyle name="Normal 2 14 2 29 9 2" xfId="11536"/>
    <cellStyle name="Normal 2 14 2 3" xfId="11537"/>
    <cellStyle name="Normal 2 14 2 3 10" xfId="11538"/>
    <cellStyle name="Normal 2 14 2 3 10 2" xfId="11539"/>
    <cellStyle name="Normal 2 14 2 3 11" xfId="11540"/>
    <cellStyle name="Normal 2 14 2 3 2" xfId="11541"/>
    <cellStyle name="Normal 2 14 2 3 2 2" xfId="11542"/>
    <cellStyle name="Normal 2 14 2 3 3" xfId="11543"/>
    <cellStyle name="Normal 2 14 2 3 3 2" xfId="11544"/>
    <cellStyle name="Normal 2 14 2 3 4" xfId="11545"/>
    <cellStyle name="Normal 2 14 2 3 4 2" xfId="11546"/>
    <cellStyle name="Normal 2 14 2 3 5" xfId="11547"/>
    <cellStyle name="Normal 2 14 2 3 5 2" xfId="11548"/>
    <cellStyle name="Normal 2 14 2 3 6" xfId="11549"/>
    <cellStyle name="Normal 2 14 2 3 6 2" xfId="11550"/>
    <cellStyle name="Normal 2 14 2 3 7" xfId="11551"/>
    <cellStyle name="Normal 2 14 2 3 7 2" xfId="11552"/>
    <cellStyle name="Normal 2 14 2 3 8" xfId="11553"/>
    <cellStyle name="Normal 2 14 2 3 8 2" xfId="11554"/>
    <cellStyle name="Normal 2 14 2 3 9" xfId="11555"/>
    <cellStyle name="Normal 2 14 2 3 9 2" xfId="11556"/>
    <cellStyle name="Normal 2 14 2 30" xfId="11557"/>
    <cellStyle name="Normal 2 14 2 30 10" xfId="11558"/>
    <cellStyle name="Normal 2 14 2 30 10 2" xfId="11559"/>
    <cellStyle name="Normal 2 14 2 30 11" xfId="11560"/>
    <cellStyle name="Normal 2 14 2 30 2" xfId="11561"/>
    <cellStyle name="Normal 2 14 2 30 2 2" xfId="11562"/>
    <cellStyle name="Normal 2 14 2 30 3" xfId="11563"/>
    <cellStyle name="Normal 2 14 2 30 3 2" xfId="11564"/>
    <cellStyle name="Normal 2 14 2 30 4" xfId="11565"/>
    <cellStyle name="Normal 2 14 2 30 4 2" xfId="11566"/>
    <cellStyle name="Normal 2 14 2 30 5" xfId="11567"/>
    <cellStyle name="Normal 2 14 2 30 5 2" xfId="11568"/>
    <cellStyle name="Normal 2 14 2 30 6" xfId="11569"/>
    <cellStyle name="Normal 2 14 2 30 6 2" xfId="11570"/>
    <cellStyle name="Normal 2 14 2 30 7" xfId="11571"/>
    <cellStyle name="Normal 2 14 2 30 7 2" xfId="11572"/>
    <cellStyle name="Normal 2 14 2 30 8" xfId="11573"/>
    <cellStyle name="Normal 2 14 2 30 8 2" xfId="11574"/>
    <cellStyle name="Normal 2 14 2 30 9" xfId="11575"/>
    <cellStyle name="Normal 2 14 2 30 9 2" xfId="11576"/>
    <cellStyle name="Normal 2 14 2 31" xfId="11577"/>
    <cellStyle name="Normal 2 14 2 31 2" xfId="11578"/>
    <cellStyle name="Normal 2 14 2 31 2 2" xfId="11579"/>
    <cellStyle name="Normal 2 14 2 31 3" xfId="11580"/>
    <cellStyle name="Normal 2 14 2 31 3 2" xfId="11581"/>
    <cellStyle name="Normal 2 14 2 31 4" xfId="11582"/>
    <cellStyle name="Normal 2 14 2 31 4 2" xfId="11583"/>
    <cellStyle name="Normal 2 14 2 31 5" xfId="11584"/>
    <cellStyle name="Normal 2 14 2 32" xfId="11585"/>
    <cellStyle name="Normal 2 14 2 32 2" xfId="11586"/>
    <cellStyle name="Normal 2 14 2 32 2 2" xfId="11587"/>
    <cellStyle name="Normal 2 14 2 32 3" xfId="11588"/>
    <cellStyle name="Normal 2 14 2 32 3 2" xfId="11589"/>
    <cellStyle name="Normal 2 14 2 32 4" xfId="11590"/>
    <cellStyle name="Normal 2 14 2 32 4 2" xfId="11591"/>
    <cellStyle name="Normal 2 14 2 32 5" xfId="11592"/>
    <cellStyle name="Normal 2 14 2 33" xfId="11593"/>
    <cellStyle name="Normal 2 14 2 33 2" xfId="11594"/>
    <cellStyle name="Normal 2 14 2 33 2 2" xfId="11595"/>
    <cellStyle name="Normal 2 14 2 33 3" xfId="11596"/>
    <cellStyle name="Normal 2 14 2 33 3 2" xfId="11597"/>
    <cellStyle name="Normal 2 14 2 33 4" xfId="11598"/>
    <cellStyle name="Normal 2 14 2 33 4 2" xfId="11599"/>
    <cellStyle name="Normal 2 14 2 33 5" xfId="11600"/>
    <cellStyle name="Normal 2 14 2 34" xfId="11601"/>
    <cellStyle name="Normal 2 14 2 34 2" xfId="11602"/>
    <cellStyle name="Normal 2 14 2 34 2 2" xfId="11603"/>
    <cellStyle name="Normal 2 14 2 34 3" xfId="11604"/>
    <cellStyle name="Normal 2 14 2 34 3 2" xfId="11605"/>
    <cellStyle name="Normal 2 14 2 34 4" xfId="11606"/>
    <cellStyle name="Normal 2 14 2 34 4 2" xfId="11607"/>
    <cellStyle name="Normal 2 14 2 34 5" xfId="11608"/>
    <cellStyle name="Normal 2 14 2 35" xfId="11609"/>
    <cellStyle name="Normal 2 14 2 35 2" xfId="11610"/>
    <cellStyle name="Normal 2 14 2 35 2 2" xfId="11611"/>
    <cellStyle name="Normal 2 14 2 35 3" xfId="11612"/>
    <cellStyle name="Normal 2 14 2 35 3 2" xfId="11613"/>
    <cellStyle name="Normal 2 14 2 35 4" xfId="11614"/>
    <cellStyle name="Normal 2 14 2 35 4 2" xfId="11615"/>
    <cellStyle name="Normal 2 14 2 35 5" xfId="11616"/>
    <cellStyle name="Normal 2 14 2 36" xfId="11617"/>
    <cellStyle name="Normal 2 14 2 36 2" xfId="11618"/>
    <cellStyle name="Normal 2 14 2 36 2 2" xfId="11619"/>
    <cellStyle name="Normal 2 14 2 36 3" xfId="11620"/>
    <cellStyle name="Normal 2 14 2 36 3 2" xfId="11621"/>
    <cellStyle name="Normal 2 14 2 36 4" xfId="11622"/>
    <cellStyle name="Normal 2 14 2 36 4 2" xfId="11623"/>
    <cellStyle name="Normal 2 14 2 36 5" xfId="11624"/>
    <cellStyle name="Normal 2 14 2 37" xfId="11625"/>
    <cellStyle name="Normal 2 14 2 37 2" xfId="11626"/>
    <cellStyle name="Normal 2 14 2 37 2 2" xfId="11627"/>
    <cellStyle name="Normal 2 14 2 37 3" xfId="11628"/>
    <cellStyle name="Normal 2 14 2 37 3 2" xfId="11629"/>
    <cellStyle name="Normal 2 14 2 37 4" xfId="11630"/>
    <cellStyle name="Normal 2 14 2 37 4 2" xfId="11631"/>
    <cellStyle name="Normal 2 14 2 37 5" xfId="11632"/>
    <cellStyle name="Normal 2 14 2 38" xfId="11633"/>
    <cellStyle name="Normal 2 14 2 38 2" xfId="11634"/>
    <cellStyle name="Normal 2 14 2 38 2 2" xfId="11635"/>
    <cellStyle name="Normal 2 14 2 38 3" xfId="11636"/>
    <cellStyle name="Normal 2 14 2 38 3 2" xfId="11637"/>
    <cellStyle name="Normal 2 14 2 38 4" xfId="11638"/>
    <cellStyle name="Normal 2 14 2 38 4 2" xfId="11639"/>
    <cellStyle name="Normal 2 14 2 38 5" xfId="11640"/>
    <cellStyle name="Normal 2 14 2 39" xfId="11641"/>
    <cellStyle name="Normal 2 14 2 39 2" xfId="11642"/>
    <cellStyle name="Normal 2 14 2 39 2 2" xfId="11643"/>
    <cellStyle name="Normal 2 14 2 39 3" xfId="11644"/>
    <cellStyle name="Normal 2 14 2 39 3 2" xfId="11645"/>
    <cellStyle name="Normal 2 14 2 39 4" xfId="11646"/>
    <cellStyle name="Normal 2 14 2 39 4 2" xfId="11647"/>
    <cellStyle name="Normal 2 14 2 39 5" xfId="11648"/>
    <cellStyle name="Normal 2 14 2 4" xfId="11649"/>
    <cellStyle name="Normal 2 14 2 4 10" xfId="11650"/>
    <cellStyle name="Normal 2 14 2 4 10 2" xfId="11651"/>
    <cellStyle name="Normal 2 14 2 4 11" xfId="11652"/>
    <cellStyle name="Normal 2 14 2 4 2" xfId="11653"/>
    <cellStyle name="Normal 2 14 2 4 2 2" xfId="11654"/>
    <cellStyle name="Normal 2 14 2 4 3" xfId="11655"/>
    <cellStyle name="Normal 2 14 2 4 3 2" xfId="11656"/>
    <cellStyle name="Normal 2 14 2 4 4" xfId="11657"/>
    <cellStyle name="Normal 2 14 2 4 4 2" xfId="11658"/>
    <cellStyle name="Normal 2 14 2 4 5" xfId="11659"/>
    <cellStyle name="Normal 2 14 2 4 5 2" xfId="11660"/>
    <cellStyle name="Normal 2 14 2 4 6" xfId="11661"/>
    <cellStyle name="Normal 2 14 2 4 6 2" xfId="11662"/>
    <cellStyle name="Normal 2 14 2 4 7" xfId="11663"/>
    <cellStyle name="Normal 2 14 2 4 7 2" xfId="11664"/>
    <cellStyle name="Normal 2 14 2 4 8" xfId="11665"/>
    <cellStyle name="Normal 2 14 2 4 8 2" xfId="11666"/>
    <cellStyle name="Normal 2 14 2 4 9" xfId="11667"/>
    <cellStyle name="Normal 2 14 2 4 9 2" xfId="11668"/>
    <cellStyle name="Normal 2 14 2 40" xfId="11669"/>
    <cellStyle name="Normal 2 14 2 40 2" xfId="11670"/>
    <cellStyle name="Normal 2 14 2 40 2 2" xfId="11671"/>
    <cellStyle name="Normal 2 14 2 40 3" xfId="11672"/>
    <cellStyle name="Normal 2 14 2 40 3 2" xfId="11673"/>
    <cellStyle name="Normal 2 14 2 40 4" xfId="11674"/>
    <cellStyle name="Normal 2 14 2 40 4 2" xfId="11675"/>
    <cellStyle name="Normal 2 14 2 40 5" xfId="11676"/>
    <cellStyle name="Normal 2 14 2 41" xfId="11677"/>
    <cellStyle name="Normal 2 14 2 41 2" xfId="11678"/>
    <cellStyle name="Normal 2 14 2 41 2 2" xfId="11679"/>
    <cellStyle name="Normal 2 14 2 41 3" xfId="11680"/>
    <cellStyle name="Normal 2 14 2 41 3 2" xfId="11681"/>
    <cellStyle name="Normal 2 14 2 41 4" xfId="11682"/>
    <cellStyle name="Normal 2 14 2 41 4 2" xfId="11683"/>
    <cellStyle name="Normal 2 14 2 41 5" xfId="11684"/>
    <cellStyle name="Normal 2 14 2 42" xfId="11685"/>
    <cellStyle name="Normal 2 14 2 42 2" xfId="11686"/>
    <cellStyle name="Normal 2 14 2 42 2 2" xfId="11687"/>
    <cellStyle name="Normal 2 14 2 42 3" xfId="11688"/>
    <cellStyle name="Normal 2 14 2 42 3 2" xfId="11689"/>
    <cellStyle name="Normal 2 14 2 42 4" xfId="11690"/>
    <cellStyle name="Normal 2 14 2 42 4 2" xfId="11691"/>
    <cellStyle name="Normal 2 14 2 42 5" xfId="11692"/>
    <cellStyle name="Normal 2 14 2 43" xfId="11693"/>
    <cellStyle name="Normal 2 14 2 43 2" xfId="11694"/>
    <cellStyle name="Normal 2 14 2 43 2 2" xfId="11695"/>
    <cellStyle name="Normal 2 14 2 43 3" xfId="11696"/>
    <cellStyle name="Normal 2 14 2 43 3 2" xfId="11697"/>
    <cellStyle name="Normal 2 14 2 43 4" xfId="11698"/>
    <cellStyle name="Normal 2 14 2 43 4 2" xfId="11699"/>
    <cellStyle name="Normal 2 14 2 43 5" xfId="11700"/>
    <cellStyle name="Normal 2 14 2 44" xfId="11701"/>
    <cellStyle name="Normal 2 14 2 44 2" xfId="11702"/>
    <cellStyle name="Normal 2 14 2 44 2 2" xfId="11703"/>
    <cellStyle name="Normal 2 14 2 44 3" xfId="11704"/>
    <cellStyle name="Normal 2 14 2 44 3 2" xfId="11705"/>
    <cellStyle name="Normal 2 14 2 44 4" xfId="11706"/>
    <cellStyle name="Normal 2 14 2 44 4 2" xfId="11707"/>
    <cellStyle name="Normal 2 14 2 44 5" xfId="11708"/>
    <cellStyle name="Normal 2 14 2 45" xfId="11709"/>
    <cellStyle name="Normal 2 14 2 45 2" xfId="11710"/>
    <cellStyle name="Normal 2 14 2 45 2 2" xfId="11711"/>
    <cellStyle name="Normal 2 14 2 45 3" xfId="11712"/>
    <cellStyle name="Normal 2 14 2 45 3 2" xfId="11713"/>
    <cellStyle name="Normal 2 14 2 45 4" xfId="11714"/>
    <cellStyle name="Normal 2 14 2 45 4 2" xfId="11715"/>
    <cellStyle name="Normal 2 14 2 45 5" xfId="11716"/>
    <cellStyle name="Normal 2 14 2 46" xfId="11717"/>
    <cellStyle name="Normal 2 14 2 46 2" xfId="11718"/>
    <cellStyle name="Normal 2 14 2 46 2 2" xfId="11719"/>
    <cellStyle name="Normal 2 14 2 46 3" xfId="11720"/>
    <cellStyle name="Normal 2 14 2 46 3 2" xfId="11721"/>
    <cellStyle name="Normal 2 14 2 46 4" xfId="11722"/>
    <cellStyle name="Normal 2 14 2 46 4 2" xfId="11723"/>
    <cellStyle name="Normal 2 14 2 46 5" xfId="11724"/>
    <cellStyle name="Normal 2 14 2 47" xfId="11725"/>
    <cellStyle name="Normal 2 14 2 47 2" xfId="11726"/>
    <cellStyle name="Normal 2 14 2 47 2 2" xfId="11727"/>
    <cellStyle name="Normal 2 14 2 47 3" xfId="11728"/>
    <cellStyle name="Normal 2 14 2 47 3 2" xfId="11729"/>
    <cellStyle name="Normal 2 14 2 47 4" xfId="11730"/>
    <cellStyle name="Normal 2 14 2 47 4 2" xfId="11731"/>
    <cellStyle name="Normal 2 14 2 47 5" xfId="11732"/>
    <cellStyle name="Normal 2 14 2 48" xfId="11733"/>
    <cellStyle name="Normal 2 14 2 48 2" xfId="11734"/>
    <cellStyle name="Normal 2 14 2 48 2 2" xfId="11735"/>
    <cellStyle name="Normal 2 14 2 48 3" xfId="11736"/>
    <cellStyle name="Normal 2 14 2 48 3 2" xfId="11737"/>
    <cellStyle name="Normal 2 14 2 48 4" xfId="11738"/>
    <cellStyle name="Normal 2 14 2 48 4 2" xfId="11739"/>
    <cellStyle name="Normal 2 14 2 48 5" xfId="11740"/>
    <cellStyle name="Normal 2 14 2 49" xfId="11741"/>
    <cellStyle name="Normal 2 14 2 49 2" xfId="11742"/>
    <cellStyle name="Normal 2 14 2 49 2 2" xfId="11743"/>
    <cellStyle name="Normal 2 14 2 49 3" xfId="11744"/>
    <cellStyle name="Normal 2 14 2 49 3 2" xfId="11745"/>
    <cellStyle name="Normal 2 14 2 49 4" xfId="11746"/>
    <cellStyle name="Normal 2 14 2 49 4 2" xfId="11747"/>
    <cellStyle name="Normal 2 14 2 49 5" xfId="11748"/>
    <cellStyle name="Normal 2 14 2 5" xfId="11749"/>
    <cellStyle name="Normal 2 14 2 5 10" xfId="11750"/>
    <cellStyle name="Normal 2 14 2 5 10 2" xfId="11751"/>
    <cellStyle name="Normal 2 14 2 5 11" xfId="11752"/>
    <cellStyle name="Normal 2 14 2 5 2" xfId="11753"/>
    <cellStyle name="Normal 2 14 2 5 2 2" xfId="11754"/>
    <cellStyle name="Normal 2 14 2 5 3" xfId="11755"/>
    <cellStyle name="Normal 2 14 2 5 3 2" xfId="11756"/>
    <cellStyle name="Normal 2 14 2 5 4" xfId="11757"/>
    <cellStyle name="Normal 2 14 2 5 4 2" xfId="11758"/>
    <cellStyle name="Normal 2 14 2 5 5" xfId="11759"/>
    <cellStyle name="Normal 2 14 2 5 5 2" xfId="11760"/>
    <cellStyle name="Normal 2 14 2 5 6" xfId="11761"/>
    <cellStyle name="Normal 2 14 2 5 6 2" xfId="11762"/>
    <cellStyle name="Normal 2 14 2 5 7" xfId="11763"/>
    <cellStyle name="Normal 2 14 2 5 7 2" xfId="11764"/>
    <cellStyle name="Normal 2 14 2 5 8" xfId="11765"/>
    <cellStyle name="Normal 2 14 2 5 8 2" xfId="11766"/>
    <cellStyle name="Normal 2 14 2 5 9" xfId="11767"/>
    <cellStyle name="Normal 2 14 2 5 9 2" xfId="11768"/>
    <cellStyle name="Normal 2 14 2 50" xfId="11769"/>
    <cellStyle name="Normal 2 14 2 50 2" xfId="11770"/>
    <cellStyle name="Normal 2 14 2 51" xfId="11771"/>
    <cellStyle name="Normal 2 14 2 51 2" xfId="11772"/>
    <cellStyle name="Normal 2 14 2 52" xfId="11773"/>
    <cellStyle name="Normal 2 14 2 52 2" xfId="11774"/>
    <cellStyle name="Normal 2 14 2 53" xfId="11775"/>
    <cellStyle name="Normal 2 14 2 53 2" xfId="11776"/>
    <cellStyle name="Normal 2 14 2 54" xfId="11777"/>
    <cellStyle name="Normal 2 14 2 54 2" xfId="11778"/>
    <cellStyle name="Normal 2 14 2 55" xfId="11779"/>
    <cellStyle name="Normal 2 14 2 55 2" xfId="11780"/>
    <cellStyle name="Normal 2 14 2 56" xfId="11781"/>
    <cellStyle name="Normal 2 14 2 56 2" xfId="11782"/>
    <cellStyle name="Normal 2 14 2 57" xfId="11783"/>
    <cellStyle name="Normal 2 14 2 57 2" xfId="11784"/>
    <cellStyle name="Normal 2 14 2 58" xfId="11785"/>
    <cellStyle name="Normal 2 14 2 58 2" xfId="11786"/>
    <cellStyle name="Normal 2 14 2 59" xfId="11787"/>
    <cellStyle name="Normal 2 14 2 59 2" xfId="11788"/>
    <cellStyle name="Normal 2 14 2 6" xfId="11789"/>
    <cellStyle name="Normal 2 14 2 6 10" xfId="11790"/>
    <cellStyle name="Normal 2 14 2 6 10 2" xfId="11791"/>
    <cellStyle name="Normal 2 14 2 6 11" xfId="11792"/>
    <cellStyle name="Normal 2 14 2 6 2" xfId="11793"/>
    <cellStyle name="Normal 2 14 2 6 2 2" xfId="11794"/>
    <cellStyle name="Normal 2 14 2 6 3" xfId="11795"/>
    <cellStyle name="Normal 2 14 2 6 3 2" xfId="11796"/>
    <cellStyle name="Normal 2 14 2 6 4" xfId="11797"/>
    <cellStyle name="Normal 2 14 2 6 4 2" xfId="11798"/>
    <cellStyle name="Normal 2 14 2 6 5" xfId="11799"/>
    <cellStyle name="Normal 2 14 2 6 5 2" xfId="11800"/>
    <cellStyle name="Normal 2 14 2 6 6" xfId="11801"/>
    <cellStyle name="Normal 2 14 2 6 6 2" xfId="11802"/>
    <cellStyle name="Normal 2 14 2 6 7" xfId="11803"/>
    <cellStyle name="Normal 2 14 2 6 7 2" xfId="11804"/>
    <cellStyle name="Normal 2 14 2 6 8" xfId="11805"/>
    <cellStyle name="Normal 2 14 2 6 8 2" xfId="11806"/>
    <cellStyle name="Normal 2 14 2 6 9" xfId="11807"/>
    <cellStyle name="Normal 2 14 2 6 9 2" xfId="11808"/>
    <cellStyle name="Normal 2 14 2 60" xfId="11809"/>
    <cellStyle name="Normal 2 14 2 60 2" xfId="11810"/>
    <cellStyle name="Normal 2 14 2 61" xfId="11811"/>
    <cellStyle name="Normal 2 14 2 61 2" xfId="11812"/>
    <cellStyle name="Normal 2 14 2 62" xfId="11813"/>
    <cellStyle name="Normal 2 14 2 62 2" xfId="11814"/>
    <cellStyle name="Normal 2 14 2 63" xfId="11815"/>
    <cellStyle name="Normal 2 14 2 63 2" xfId="11816"/>
    <cellStyle name="Normal 2 14 2 64" xfId="11817"/>
    <cellStyle name="Normal 2 14 2 64 2" xfId="11818"/>
    <cellStyle name="Normal 2 14 2 65" xfId="11819"/>
    <cellStyle name="Normal 2 14 2 65 2" xfId="11820"/>
    <cellStyle name="Normal 2 14 2 66" xfId="11821"/>
    <cellStyle name="Normal 2 14 2 66 2" xfId="11822"/>
    <cellStyle name="Normal 2 14 2 67" xfId="11823"/>
    <cellStyle name="Normal 2 14 2 67 2" xfId="11824"/>
    <cellStyle name="Normal 2 14 2 68" xfId="11825"/>
    <cellStyle name="Normal 2 14 2 68 2" xfId="11826"/>
    <cellStyle name="Normal 2 14 2 69" xfId="11827"/>
    <cellStyle name="Normal 2 14 2 69 2" xfId="11828"/>
    <cellStyle name="Normal 2 14 2 7" xfId="11829"/>
    <cellStyle name="Normal 2 14 2 7 10" xfId="11830"/>
    <cellStyle name="Normal 2 14 2 7 10 2" xfId="11831"/>
    <cellStyle name="Normal 2 14 2 7 11" xfId="11832"/>
    <cellStyle name="Normal 2 14 2 7 2" xfId="11833"/>
    <cellStyle name="Normal 2 14 2 7 2 2" xfId="11834"/>
    <cellStyle name="Normal 2 14 2 7 3" xfId="11835"/>
    <cellStyle name="Normal 2 14 2 7 3 2" xfId="11836"/>
    <cellStyle name="Normal 2 14 2 7 4" xfId="11837"/>
    <cellStyle name="Normal 2 14 2 7 4 2" xfId="11838"/>
    <cellStyle name="Normal 2 14 2 7 5" xfId="11839"/>
    <cellStyle name="Normal 2 14 2 7 5 2" xfId="11840"/>
    <cellStyle name="Normal 2 14 2 7 6" xfId="11841"/>
    <cellStyle name="Normal 2 14 2 7 6 2" xfId="11842"/>
    <cellStyle name="Normal 2 14 2 7 7" xfId="11843"/>
    <cellStyle name="Normal 2 14 2 7 7 2" xfId="11844"/>
    <cellStyle name="Normal 2 14 2 7 8" xfId="11845"/>
    <cellStyle name="Normal 2 14 2 7 8 2" xfId="11846"/>
    <cellStyle name="Normal 2 14 2 7 9" xfId="11847"/>
    <cellStyle name="Normal 2 14 2 7 9 2" xfId="11848"/>
    <cellStyle name="Normal 2 14 2 70" xfId="11849"/>
    <cellStyle name="Normal 2 14 2 70 2" xfId="11850"/>
    <cellStyle name="Normal 2 14 2 71" xfId="11851"/>
    <cellStyle name="Normal 2 14 2 71 2" xfId="11852"/>
    <cellStyle name="Normal 2 14 2 72" xfId="11853"/>
    <cellStyle name="Normal 2 14 2 72 2" xfId="11854"/>
    <cellStyle name="Normal 2 14 2 73" xfId="11855"/>
    <cellStyle name="Normal 2 14 2 73 2" xfId="11856"/>
    <cellStyle name="Normal 2 14 2 74" xfId="11857"/>
    <cellStyle name="Normal 2 14 2 75" xfId="11858"/>
    <cellStyle name="Normal 2 14 2 76" xfId="11859"/>
    <cellStyle name="Normal 2 14 2 77" xfId="11860"/>
    <cellStyle name="Normal 2 14 2 8" xfId="11861"/>
    <cellStyle name="Normal 2 14 2 8 10" xfId="11862"/>
    <cellStyle name="Normal 2 14 2 8 10 2" xfId="11863"/>
    <cellStyle name="Normal 2 14 2 8 11" xfId="11864"/>
    <cellStyle name="Normal 2 14 2 8 2" xfId="11865"/>
    <cellStyle name="Normal 2 14 2 8 2 2" xfId="11866"/>
    <cellStyle name="Normal 2 14 2 8 3" xfId="11867"/>
    <cellStyle name="Normal 2 14 2 8 3 2" xfId="11868"/>
    <cellStyle name="Normal 2 14 2 8 4" xfId="11869"/>
    <cellStyle name="Normal 2 14 2 8 4 2" xfId="11870"/>
    <cellStyle name="Normal 2 14 2 8 5" xfId="11871"/>
    <cellStyle name="Normal 2 14 2 8 5 2" xfId="11872"/>
    <cellStyle name="Normal 2 14 2 8 6" xfId="11873"/>
    <cellStyle name="Normal 2 14 2 8 6 2" xfId="11874"/>
    <cellStyle name="Normal 2 14 2 8 7" xfId="11875"/>
    <cellStyle name="Normal 2 14 2 8 7 2" xfId="11876"/>
    <cellStyle name="Normal 2 14 2 8 8" xfId="11877"/>
    <cellStyle name="Normal 2 14 2 8 8 2" xfId="11878"/>
    <cellStyle name="Normal 2 14 2 8 9" xfId="11879"/>
    <cellStyle name="Normal 2 14 2 8 9 2" xfId="11880"/>
    <cellStyle name="Normal 2 14 2 9" xfId="11881"/>
    <cellStyle name="Normal 2 14 2 9 10" xfId="11882"/>
    <cellStyle name="Normal 2 14 2 9 10 2" xfId="11883"/>
    <cellStyle name="Normal 2 14 2 9 11" xfId="11884"/>
    <cellStyle name="Normal 2 14 2 9 2" xfId="11885"/>
    <cellStyle name="Normal 2 14 2 9 2 2" xfId="11886"/>
    <cellStyle name="Normal 2 14 2 9 3" xfId="11887"/>
    <cellStyle name="Normal 2 14 2 9 3 2" xfId="11888"/>
    <cellStyle name="Normal 2 14 2 9 4" xfId="11889"/>
    <cellStyle name="Normal 2 14 2 9 4 2" xfId="11890"/>
    <cellStyle name="Normal 2 14 2 9 5" xfId="11891"/>
    <cellStyle name="Normal 2 14 2 9 5 2" xfId="11892"/>
    <cellStyle name="Normal 2 14 2 9 6" xfId="11893"/>
    <cellStyle name="Normal 2 14 2 9 6 2" xfId="11894"/>
    <cellStyle name="Normal 2 14 2 9 7" xfId="11895"/>
    <cellStyle name="Normal 2 14 2 9 7 2" xfId="11896"/>
    <cellStyle name="Normal 2 14 2 9 8" xfId="11897"/>
    <cellStyle name="Normal 2 14 2 9 8 2" xfId="11898"/>
    <cellStyle name="Normal 2 14 2 9 9" xfId="11899"/>
    <cellStyle name="Normal 2 14 2 9 9 2" xfId="11900"/>
    <cellStyle name="Normal 2 14 20" xfId="11901"/>
    <cellStyle name="Normal 2 14 20 2" xfId="11902"/>
    <cellStyle name="Normal 2 14 20 3" xfId="11903"/>
    <cellStyle name="Normal 2 14 20 4" xfId="11904"/>
    <cellStyle name="Normal 2 14 21" xfId="11905"/>
    <cellStyle name="Normal 2 14 21 2" xfId="11906"/>
    <cellStyle name="Normal 2 14 21 3" xfId="11907"/>
    <cellStyle name="Normal 2 14 21 4" xfId="11908"/>
    <cellStyle name="Normal 2 14 22" xfId="11909"/>
    <cellStyle name="Normal 2 14 22 2" xfId="11910"/>
    <cellStyle name="Normal 2 14 22 2 2" xfId="11911"/>
    <cellStyle name="Normal 2 14 22 3" xfId="11912"/>
    <cellStyle name="Normal 2 14 22 4" xfId="11913"/>
    <cellStyle name="Normal 2 14 23" xfId="11914"/>
    <cellStyle name="Normal 2 14 23 2" xfId="11915"/>
    <cellStyle name="Normal 2 14 23 2 2" xfId="11916"/>
    <cellStyle name="Normal 2 14 23 3" xfId="11917"/>
    <cellStyle name="Normal 2 14 23 4" xfId="11918"/>
    <cellStyle name="Normal 2 14 24" xfId="11919"/>
    <cellStyle name="Normal 2 14 24 2" xfId="11920"/>
    <cellStyle name="Normal 2 14 24 2 2" xfId="11921"/>
    <cellStyle name="Normal 2 14 24 3" xfId="11922"/>
    <cellStyle name="Normal 2 14 24 4" xfId="11923"/>
    <cellStyle name="Normal 2 14 25" xfId="11924"/>
    <cellStyle name="Normal 2 14 25 2" xfId="11925"/>
    <cellStyle name="Normal 2 14 25 2 2" xfId="11926"/>
    <cellStyle name="Normal 2 14 25 3" xfId="11927"/>
    <cellStyle name="Normal 2 14 25 4" xfId="11928"/>
    <cellStyle name="Normal 2 14 26" xfId="11929"/>
    <cellStyle name="Normal 2 14 26 2" xfId="11930"/>
    <cellStyle name="Normal 2 14 26 2 2" xfId="11931"/>
    <cellStyle name="Normal 2 14 26 3" xfId="11932"/>
    <cellStyle name="Normal 2 14 26 4" xfId="11933"/>
    <cellStyle name="Normal 2 14 27" xfId="11934"/>
    <cellStyle name="Normal 2 14 27 2" xfId="11935"/>
    <cellStyle name="Normal 2 14 27 2 2" xfId="11936"/>
    <cellStyle name="Normal 2 14 27 3" xfId="11937"/>
    <cellStyle name="Normal 2 14 27 4" xfId="11938"/>
    <cellStyle name="Normal 2 14 28" xfId="11939"/>
    <cellStyle name="Normal 2 14 28 2" xfId="11940"/>
    <cellStyle name="Normal 2 14 28 2 2" xfId="11941"/>
    <cellStyle name="Normal 2 14 28 3" xfId="11942"/>
    <cellStyle name="Normal 2 14 28 4" xfId="11943"/>
    <cellStyle name="Normal 2 14 29" xfId="11944"/>
    <cellStyle name="Normal 2 14 29 2" xfId="11945"/>
    <cellStyle name="Normal 2 14 29 2 2" xfId="11946"/>
    <cellStyle name="Normal 2 14 29 3" xfId="11947"/>
    <cellStyle name="Normal 2 14 29 4" xfId="11948"/>
    <cellStyle name="Normal 2 14 3" xfId="11949"/>
    <cellStyle name="Normal 2 14 3 2" xfId="11950"/>
    <cellStyle name="Normal 2 14 3 3" xfId="11951"/>
    <cellStyle name="Normal 2 14 3 4" xfId="11952"/>
    <cellStyle name="Normal 2 14 30" xfId="11953"/>
    <cellStyle name="Normal 2 14 30 2" xfId="11954"/>
    <cellStyle name="Normal 2 14 30 2 2" xfId="11955"/>
    <cellStyle name="Normal 2 14 30 3" xfId="11956"/>
    <cellStyle name="Normal 2 14 30 4" xfId="11957"/>
    <cellStyle name="Normal 2 14 31" xfId="11958"/>
    <cellStyle name="Normal 2 14 31 2" xfId="11959"/>
    <cellStyle name="Normal 2 14 31 2 2" xfId="11960"/>
    <cellStyle name="Normal 2 14 31 3" xfId="11961"/>
    <cellStyle name="Normal 2 14 31 4" xfId="11962"/>
    <cellStyle name="Normal 2 14 32" xfId="11963"/>
    <cellStyle name="Normal 2 14 32 2" xfId="11964"/>
    <cellStyle name="Normal 2 14 33" xfId="11965"/>
    <cellStyle name="Normal 2 14 33 2" xfId="11966"/>
    <cellStyle name="Normal 2 14 34" xfId="11967"/>
    <cellStyle name="Normal 2 14 34 2" xfId="11968"/>
    <cellStyle name="Normal 2 14 35" xfId="11969"/>
    <cellStyle name="Normal 2 14 35 2" xfId="11970"/>
    <cellStyle name="Normal 2 14 36" xfId="11971"/>
    <cellStyle name="Normal 2 14 36 2" xfId="11972"/>
    <cellStyle name="Normal 2 14 37" xfId="11973"/>
    <cellStyle name="Normal 2 14 37 2" xfId="11974"/>
    <cellStyle name="Normal 2 14 38" xfId="11975"/>
    <cellStyle name="Normal 2 14 38 2" xfId="11976"/>
    <cellStyle name="Normal 2 14 39" xfId="11977"/>
    <cellStyle name="Normal 2 14 39 2" xfId="11978"/>
    <cellStyle name="Normal 2 14 4" xfId="11979"/>
    <cellStyle name="Normal 2 14 4 2" xfId="11980"/>
    <cellStyle name="Normal 2 14 4 3" xfId="11981"/>
    <cellStyle name="Normal 2 14 4 4" xfId="11982"/>
    <cellStyle name="Normal 2 14 40" xfId="11983"/>
    <cellStyle name="Normal 2 14 40 2" xfId="11984"/>
    <cellStyle name="Normal 2 14 41" xfId="11985"/>
    <cellStyle name="Normal 2 14 41 2" xfId="11986"/>
    <cellStyle name="Normal 2 14 42" xfId="11987"/>
    <cellStyle name="Normal 2 14 42 2" xfId="11988"/>
    <cellStyle name="Normal 2 14 43" xfId="11989"/>
    <cellStyle name="Normal 2 14 43 2" xfId="11990"/>
    <cellStyle name="Normal 2 14 44" xfId="11991"/>
    <cellStyle name="Normal 2 14 44 2" xfId="11992"/>
    <cellStyle name="Normal 2 14 45" xfId="11993"/>
    <cellStyle name="Normal 2 14 45 2" xfId="11994"/>
    <cellStyle name="Normal 2 14 46" xfId="11995"/>
    <cellStyle name="Normal 2 14 46 2" xfId="11996"/>
    <cellStyle name="Normal 2 14 47" xfId="11997"/>
    <cellStyle name="Normal 2 14 47 2" xfId="11998"/>
    <cellStyle name="Normal 2 14 48" xfId="11999"/>
    <cellStyle name="Normal 2 14 48 2" xfId="12000"/>
    <cellStyle name="Normal 2 14 49" xfId="12001"/>
    <cellStyle name="Normal 2 14 49 2" xfId="12002"/>
    <cellStyle name="Normal 2 14 5" xfId="12003"/>
    <cellStyle name="Normal 2 14 5 2" xfId="12004"/>
    <cellStyle name="Normal 2 14 5 3" xfId="12005"/>
    <cellStyle name="Normal 2 14 5 4" xfId="12006"/>
    <cellStyle name="Normal 2 14 50" xfId="12007"/>
    <cellStyle name="Normal 2 14 50 2" xfId="12008"/>
    <cellStyle name="Normal 2 14 51" xfId="12009"/>
    <cellStyle name="Normal 2 14 52" xfId="12010"/>
    <cellStyle name="Normal 2 14 53" xfId="12011"/>
    <cellStyle name="Normal 2 14 54" xfId="12012"/>
    <cellStyle name="Normal 2 14 55" xfId="12013"/>
    <cellStyle name="Normal 2 14 56" xfId="12014"/>
    <cellStyle name="Normal 2 14 57" xfId="12015"/>
    <cellStyle name="Normal 2 14 58" xfId="12016"/>
    <cellStyle name="Normal 2 14 59" xfId="12017"/>
    <cellStyle name="Normal 2 14 6" xfId="12018"/>
    <cellStyle name="Normal 2 14 6 2" xfId="12019"/>
    <cellStyle name="Normal 2 14 6 3" xfId="12020"/>
    <cellStyle name="Normal 2 14 6 4" xfId="12021"/>
    <cellStyle name="Normal 2 14 60" xfId="12022"/>
    <cellStyle name="Normal 2 14 61" xfId="12023"/>
    <cellStyle name="Normal 2 14 62" xfId="12024"/>
    <cellStyle name="Normal 2 14 63" xfId="12025"/>
    <cellStyle name="Normal 2 14 64" xfId="12026"/>
    <cellStyle name="Normal 2 14 65" xfId="12027"/>
    <cellStyle name="Normal 2 14 66" xfId="12028"/>
    <cellStyle name="Normal 2 14 67" xfId="12029"/>
    <cellStyle name="Normal 2 14 68" xfId="12030"/>
    <cellStyle name="Normal 2 14 69" xfId="12031"/>
    <cellStyle name="Normal 2 14 7" xfId="12032"/>
    <cellStyle name="Normal 2 14 7 2" xfId="12033"/>
    <cellStyle name="Normal 2 14 7 3" xfId="12034"/>
    <cellStyle name="Normal 2 14 7 4" xfId="12035"/>
    <cellStyle name="Normal 2 14 70" xfId="12036"/>
    <cellStyle name="Normal 2 14 71" xfId="12037"/>
    <cellStyle name="Normal 2 14 72" xfId="12038"/>
    <cellStyle name="Normal 2 14 73" xfId="12039"/>
    <cellStyle name="Normal 2 14 74" xfId="12040"/>
    <cellStyle name="Normal 2 14 75" xfId="12041"/>
    <cellStyle name="Normal 2 14 76" xfId="12042"/>
    <cellStyle name="Normal 2 14 77" xfId="12043"/>
    <cellStyle name="Normal 2 14 78" xfId="12044"/>
    <cellStyle name="Normal 2 14 8" xfId="12045"/>
    <cellStyle name="Normal 2 14 8 2" xfId="12046"/>
    <cellStyle name="Normal 2 14 8 3" xfId="12047"/>
    <cellStyle name="Normal 2 14 8 4" xfId="12048"/>
    <cellStyle name="Normal 2 14 9" xfId="12049"/>
    <cellStyle name="Normal 2 14 9 2" xfId="12050"/>
    <cellStyle name="Normal 2 14 9 3" xfId="12051"/>
    <cellStyle name="Normal 2 14 9 4" xfId="12052"/>
    <cellStyle name="Normal 2 140" xfId="12053"/>
    <cellStyle name="Normal 2 141" xfId="12054"/>
    <cellStyle name="Normal 2 142" xfId="12055"/>
    <cellStyle name="Normal 2 143" xfId="12056"/>
    <cellStyle name="Normal 2 15" xfId="12057"/>
    <cellStyle name="Normal 2 15 10" xfId="12058"/>
    <cellStyle name="Normal 2 15 10 2" xfId="12059"/>
    <cellStyle name="Normal 2 15 10 3" xfId="12060"/>
    <cellStyle name="Normal 2 15 10 4" xfId="12061"/>
    <cellStyle name="Normal 2 15 11" xfId="12062"/>
    <cellStyle name="Normal 2 15 11 2" xfId="12063"/>
    <cellStyle name="Normal 2 15 11 3" xfId="12064"/>
    <cellStyle name="Normal 2 15 11 4" xfId="12065"/>
    <cellStyle name="Normal 2 15 12" xfId="12066"/>
    <cellStyle name="Normal 2 15 12 2" xfId="12067"/>
    <cellStyle name="Normal 2 15 12 3" xfId="12068"/>
    <cellStyle name="Normal 2 15 12 4" xfId="12069"/>
    <cellStyle name="Normal 2 15 13" xfId="12070"/>
    <cellStyle name="Normal 2 15 13 2" xfId="12071"/>
    <cellStyle name="Normal 2 15 13 3" xfId="12072"/>
    <cellStyle name="Normal 2 15 13 4" xfId="12073"/>
    <cellStyle name="Normal 2 15 14" xfId="12074"/>
    <cellStyle name="Normal 2 15 14 2" xfId="12075"/>
    <cellStyle name="Normal 2 15 14 3" xfId="12076"/>
    <cellStyle name="Normal 2 15 14 4" xfId="12077"/>
    <cellStyle name="Normal 2 15 15" xfId="12078"/>
    <cellStyle name="Normal 2 15 15 2" xfId="12079"/>
    <cellStyle name="Normal 2 15 15 3" xfId="12080"/>
    <cellStyle name="Normal 2 15 15 4" xfId="12081"/>
    <cellStyle name="Normal 2 15 16" xfId="12082"/>
    <cellStyle name="Normal 2 15 16 2" xfId="12083"/>
    <cellStyle name="Normal 2 15 16 3" xfId="12084"/>
    <cellStyle name="Normal 2 15 16 4" xfId="12085"/>
    <cellStyle name="Normal 2 15 17" xfId="12086"/>
    <cellStyle name="Normal 2 15 17 2" xfId="12087"/>
    <cellStyle name="Normal 2 15 17 3" xfId="12088"/>
    <cellStyle name="Normal 2 15 17 4" xfId="12089"/>
    <cellStyle name="Normal 2 15 18" xfId="12090"/>
    <cellStyle name="Normal 2 15 18 2" xfId="12091"/>
    <cellStyle name="Normal 2 15 18 3" xfId="12092"/>
    <cellStyle name="Normal 2 15 18 4" xfId="12093"/>
    <cellStyle name="Normal 2 15 19" xfId="12094"/>
    <cellStyle name="Normal 2 15 19 2" xfId="12095"/>
    <cellStyle name="Normal 2 15 19 3" xfId="12096"/>
    <cellStyle name="Normal 2 15 19 4" xfId="12097"/>
    <cellStyle name="Normal 2 15 2" xfId="12098"/>
    <cellStyle name="Normal 2 15 2 10" xfId="12099"/>
    <cellStyle name="Normal 2 15 2 10 10" xfId="12100"/>
    <cellStyle name="Normal 2 15 2 10 10 2" xfId="12101"/>
    <cellStyle name="Normal 2 15 2 10 11" xfId="12102"/>
    <cellStyle name="Normal 2 15 2 10 2" xfId="12103"/>
    <cellStyle name="Normal 2 15 2 10 2 2" xfId="12104"/>
    <cellStyle name="Normal 2 15 2 10 3" xfId="12105"/>
    <cellStyle name="Normal 2 15 2 10 3 2" xfId="12106"/>
    <cellStyle name="Normal 2 15 2 10 4" xfId="12107"/>
    <cellStyle name="Normal 2 15 2 10 4 2" xfId="12108"/>
    <cellStyle name="Normal 2 15 2 10 5" xfId="12109"/>
    <cellStyle name="Normal 2 15 2 10 5 2" xfId="12110"/>
    <cellStyle name="Normal 2 15 2 10 6" xfId="12111"/>
    <cellStyle name="Normal 2 15 2 10 6 2" xfId="12112"/>
    <cellStyle name="Normal 2 15 2 10 7" xfId="12113"/>
    <cellStyle name="Normal 2 15 2 10 7 2" xfId="12114"/>
    <cellStyle name="Normal 2 15 2 10 8" xfId="12115"/>
    <cellStyle name="Normal 2 15 2 10 8 2" xfId="12116"/>
    <cellStyle name="Normal 2 15 2 10 9" xfId="12117"/>
    <cellStyle name="Normal 2 15 2 10 9 2" xfId="12118"/>
    <cellStyle name="Normal 2 15 2 11" xfId="12119"/>
    <cellStyle name="Normal 2 15 2 11 10" xfId="12120"/>
    <cellStyle name="Normal 2 15 2 11 10 2" xfId="12121"/>
    <cellStyle name="Normal 2 15 2 11 11" xfId="12122"/>
    <cellStyle name="Normal 2 15 2 11 2" xfId="12123"/>
    <cellStyle name="Normal 2 15 2 11 2 2" xfId="12124"/>
    <cellStyle name="Normal 2 15 2 11 3" xfId="12125"/>
    <cellStyle name="Normal 2 15 2 11 3 2" xfId="12126"/>
    <cellStyle name="Normal 2 15 2 11 4" xfId="12127"/>
    <cellStyle name="Normal 2 15 2 11 4 2" xfId="12128"/>
    <cellStyle name="Normal 2 15 2 11 5" xfId="12129"/>
    <cellStyle name="Normal 2 15 2 11 5 2" xfId="12130"/>
    <cellStyle name="Normal 2 15 2 11 6" xfId="12131"/>
    <cellStyle name="Normal 2 15 2 11 6 2" xfId="12132"/>
    <cellStyle name="Normal 2 15 2 11 7" xfId="12133"/>
    <cellStyle name="Normal 2 15 2 11 7 2" xfId="12134"/>
    <cellStyle name="Normal 2 15 2 11 8" xfId="12135"/>
    <cellStyle name="Normal 2 15 2 11 8 2" xfId="12136"/>
    <cellStyle name="Normal 2 15 2 11 9" xfId="12137"/>
    <cellStyle name="Normal 2 15 2 11 9 2" xfId="12138"/>
    <cellStyle name="Normal 2 15 2 12" xfId="12139"/>
    <cellStyle name="Normal 2 15 2 12 10" xfId="12140"/>
    <cellStyle name="Normal 2 15 2 12 10 2" xfId="12141"/>
    <cellStyle name="Normal 2 15 2 12 11" xfId="12142"/>
    <cellStyle name="Normal 2 15 2 12 2" xfId="12143"/>
    <cellStyle name="Normal 2 15 2 12 2 2" xfId="12144"/>
    <cellStyle name="Normal 2 15 2 12 3" xfId="12145"/>
    <cellStyle name="Normal 2 15 2 12 3 2" xfId="12146"/>
    <cellStyle name="Normal 2 15 2 12 4" xfId="12147"/>
    <cellStyle name="Normal 2 15 2 12 4 2" xfId="12148"/>
    <cellStyle name="Normal 2 15 2 12 5" xfId="12149"/>
    <cellStyle name="Normal 2 15 2 12 5 2" xfId="12150"/>
    <cellStyle name="Normal 2 15 2 12 6" xfId="12151"/>
    <cellStyle name="Normal 2 15 2 12 6 2" xfId="12152"/>
    <cellStyle name="Normal 2 15 2 12 7" xfId="12153"/>
    <cellStyle name="Normal 2 15 2 12 7 2" xfId="12154"/>
    <cellStyle name="Normal 2 15 2 12 8" xfId="12155"/>
    <cellStyle name="Normal 2 15 2 12 8 2" xfId="12156"/>
    <cellStyle name="Normal 2 15 2 12 9" xfId="12157"/>
    <cellStyle name="Normal 2 15 2 12 9 2" xfId="12158"/>
    <cellStyle name="Normal 2 15 2 13" xfId="12159"/>
    <cellStyle name="Normal 2 15 2 13 10" xfId="12160"/>
    <cellStyle name="Normal 2 15 2 13 10 2" xfId="12161"/>
    <cellStyle name="Normal 2 15 2 13 11" xfId="12162"/>
    <cellStyle name="Normal 2 15 2 13 2" xfId="12163"/>
    <cellStyle name="Normal 2 15 2 13 2 2" xfId="12164"/>
    <cellStyle name="Normal 2 15 2 13 3" xfId="12165"/>
    <cellStyle name="Normal 2 15 2 13 3 2" xfId="12166"/>
    <cellStyle name="Normal 2 15 2 13 4" xfId="12167"/>
    <cellStyle name="Normal 2 15 2 13 4 2" xfId="12168"/>
    <cellStyle name="Normal 2 15 2 13 5" xfId="12169"/>
    <cellStyle name="Normal 2 15 2 13 5 2" xfId="12170"/>
    <cellStyle name="Normal 2 15 2 13 6" xfId="12171"/>
    <cellStyle name="Normal 2 15 2 13 6 2" xfId="12172"/>
    <cellStyle name="Normal 2 15 2 13 7" xfId="12173"/>
    <cellStyle name="Normal 2 15 2 13 7 2" xfId="12174"/>
    <cellStyle name="Normal 2 15 2 13 8" xfId="12175"/>
    <cellStyle name="Normal 2 15 2 13 8 2" xfId="12176"/>
    <cellStyle name="Normal 2 15 2 13 9" xfId="12177"/>
    <cellStyle name="Normal 2 15 2 13 9 2" xfId="12178"/>
    <cellStyle name="Normal 2 15 2 14" xfId="12179"/>
    <cellStyle name="Normal 2 15 2 14 10" xfId="12180"/>
    <cellStyle name="Normal 2 15 2 14 10 2" xfId="12181"/>
    <cellStyle name="Normal 2 15 2 14 11" xfId="12182"/>
    <cellStyle name="Normal 2 15 2 14 2" xfId="12183"/>
    <cellStyle name="Normal 2 15 2 14 2 2" xfId="12184"/>
    <cellStyle name="Normal 2 15 2 14 3" xfId="12185"/>
    <cellStyle name="Normal 2 15 2 14 3 2" xfId="12186"/>
    <cellStyle name="Normal 2 15 2 14 4" xfId="12187"/>
    <cellStyle name="Normal 2 15 2 14 4 2" xfId="12188"/>
    <cellStyle name="Normal 2 15 2 14 5" xfId="12189"/>
    <cellStyle name="Normal 2 15 2 14 5 2" xfId="12190"/>
    <cellStyle name="Normal 2 15 2 14 6" xfId="12191"/>
    <cellStyle name="Normal 2 15 2 14 6 2" xfId="12192"/>
    <cellStyle name="Normal 2 15 2 14 7" xfId="12193"/>
    <cellStyle name="Normal 2 15 2 14 7 2" xfId="12194"/>
    <cellStyle name="Normal 2 15 2 14 8" xfId="12195"/>
    <cellStyle name="Normal 2 15 2 14 8 2" xfId="12196"/>
    <cellStyle name="Normal 2 15 2 14 9" xfId="12197"/>
    <cellStyle name="Normal 2 15 2 14 9 2" xfId="12198"/>
    <cellStyle name="Normal 2 15 2 15" xfId="12199"/>
    <cellStyle name="Normal 2 15 2 15 10" xfId="12200"/>
    <cellStyle name="Normal 2 15 2 15 10 2" xfId="12201"/>
    <cellStyle name="Normal 2 15 2 15 11" xfId="12202"/>
    <cellStyle name="Normal 2 15 2 15 2" xfId="12203"/>
    <cellStyle name="Normal 2 15 2 15 2 2" xfId="12204"/>
    <cellStyle name="Normal 2 15 2 15 3" xfId="12205"/>
    <cellStyle name="Normal 2 15 2 15 3 2" xfId="12206"/>
    <cellStyle name="Normal 2 15 2 15 4" xfId="12207"/>
    <cellStyle name="Normal 2 15 2 15 4 2" xfId="12208"/>
    <cellStyle name="Normal 2 15 2 15 5" xfId="12209"/>
    <cellStyle name="Normal 2 15 2 15 5 2" xfId="12210"/>
    <cellStyle name="Normal 2 15 2 15 6" xfId="12211"/>
    <cellStyle name="Normal 2 15 2 15 6 2" xfId="12212"/>
    <cellStyle name="Normal 2 15 2 15 7" xfId="12213"/>
    <cellStyle name="Normal 2 15 2 15 7 2" xfId="12214"/>
    <cellStyle name="Normal 2 15 2 15 8" xfId="12215"/>
    <cellStyle name="Normal 2 15 2 15 8 2" xfId="12216"/>
    <cellStyle name="Normal 2 15 2 15 9" xfId="12217"/>
    <cellStyle name="Normal 2 15 2 15 9 2" xfId="12218"/>
    <cellStyle name="Normal 2 15 2 16" xfId="12219"/>
    <cellStyle name="Normal 2 15 2 16 10" xfId="12220"/>
    <cellStyle name="Normal 2 15 2 16 10 2" xfId="12221"/>
    <cellStyle name="Normal 2 15 2 16 11" xfId="12222"/>
    <cellStyle name="Normal 2 15 2 16 2" xfId="12223"/>
    <cellStyle name="Normal 2 15 2 16 2 2" xfId="12224"/>
    <cellStyle name="Normal 2 15 2 16 3" xfId="12225"/>
    <cellStyle name="Normal 2 15 2 16 3 2" xfId="12226"/>
    <cellStyle name="Normal 2 15 2 16 4" xfId="12227"/>
    <cellStyle name="Normal 2 15 2 16 4 2" xfId="12228"/>
    <cellStyle name="Normal 2 15 2 16 5" xfId="12229"/>
    <cellStyle name="Normal 2 15 2 16 5 2" xfId="12230"/>
    <cellStyle name="Normal 2 15 2 16 6" xfId="12231"/>
    <cellStyle name="Normal 2 15 2 16 6 2" xfId="12232"/>
    <cellStyle name="Normal 2 15 2 16 7" xfId="12233"/>
    <cellStyle name="Normal 2 15 2 16 7 2" xfId="12234"/>
    <cellStyle name="Normal 2 15 2 16 8" xfId="12235"/>
    <cellStyle name="Normal 2 15 2 16 8 2" xfId="12236"/>
    <cellStyle name="Normal 2 15 2 16 9" xfId="12237"/>
    <cellStyle name="Normal 2 15 2 16 9 2" xfId="12238"/>
    <cellStyle name="Normal 2 15 2 17" xfId="12239"/>
    <cellStyle name="Normal 2 15 2 17 10" xfId="12240"/>
    <cellStyle name="Normal 2 15 2 17 10 2" xfId="12241"/>
    <cellStyle name="Normal 2 15 2 17 11" xfId="12242"/>
    <cellStyle name="Normal 2 15 2 17 2" xfId="12243"/>
    <cellStyle name="Normal 2 15 2 17 2 2" xfId="12244"/>
    <cellStyle name="Normal 2 15 2 17 3" xfId="12245"/>
    <cellStyle name="Normal 2 15 2 17 3 2" xfId="12246"/>
    <cellStyle name="Normal 2 15 2 17 4" xfId="12247"/>
    <cellStyle name="Normal 2 15 2 17 4 2" xfId="12248"/>
    <cellStyle name="Normal 2 15 2 17 5" xfId="12249"/>
    <cellStyle name="Normal 2 15 2 17 5 2" xfId="12250"/>
    <cellStyle name="Normal 2 15 2 17 6" xfId="12251"/>
    <cellStyle name="Normal 2 15 2 17 6 2" xfId="12252"/>
    <cellStyle name="Normal 2 15 2 17 7" xfId="12253"/>
    <cellStyle name="Normal 2 15 2 17 7 2" xfId="12254"/>
    <cellStyle name="Normal 2 15 2 17 8" xfId="12255"/>
    <cellStyle name="Normal 2 15 2 17 8 2" xfId="12256"/>
    <cellStyle name="Normal 2 15 2 17 9" xfId="12257"/>
    <cellStyle name="Normal 2 15 2 17 9 2" xfId="12258"/>
    <cellStyle name="Normal 2 15 2 18" xfId="12259"/>
    <cellStyle name="Normal 2 15 2 18 10" xfId="12260"/>
    <cellStyle name="Normal 2 15 2 18 10 2" xfId="12261"/>
    <cellStyle name="Normal 2 15 2 18 11" xfId="12262"/>
    <cellStyle name="Normal 2 15 2 18 2" xfId="12263"/>
    <cellStyle name="Normal 2 15 2 18 2 2" xfId="12264"/>
    <cellStyle name="Normal 2 15 2 18 3" xfId="12265"/>
    <cellStyle name="Normal 2 15 2 18 3 2" xfId="12266"/>
    <cellStyle name="Normal 2 15 2 18 4" xfId="12267"/>
    <cellStyle name="Normal 2 15 2 18 4 2" xfId="12268"/>
    <cellStyle name="Normal 2 15 2 18 5" xfId="12269"/>
    <cellStyle name="Normal 2 15 2 18 5 2" xfId="12270"/>
    <cellStyle name="Normal 2 15 2 18 6" xfId="12271"/>
    <cellStyle name="Normal 2 15 2 18 6 2" xfId="12272"/>
    <cellStyle name="Normal 2 15 2 18 7" xfId="12273"/>
    <cellStyle name="Normal 2 15 2 18 7 2" xfId="12274"/>
    <cellStyle name="Normal 2 15 2 18 8" xfId="12275"/>
    <cellStyle name="Normal 2 15 2 18 8 2" xfId="12276"/>
    <cellStyle name="Normal 2 15 2 18 9" xfId="12277"/>
    <cellStyle name="Normal 2 15 2 18 9 2" xfId="12278"/>
    <cellStyle name="Normal 2 15 2 19" xfId="12279"/>
    <cellStyle name="Normal 2 15 2 19 10" xfId="12280"/>
    <cellStyle name="Normal 2 15 2 19 10 2" xfId="12281"/>
    <cellStyle name="Normal 2 15 2 19 11" xfId="12282"/>
    <cellStyle name="Normal 2 15 2 19 2" xfId="12283"/>
    <cellStyle name="Normal 2 15 2 19 2 2" xfId="12284"/>
    <cellStyle name="Normal 2 15 2 19 3" xfId="12285"/>
    <cellStyle name="Normal 2 15 2 19 3 2" xfId="12286"/>
    <cellStyle name="Normal 2 15 2 19 4" xfId="12287"/>
    <cellStyle name="Normal 2 15 2 19 4 2" xfId="12288"/>
    <cellStyle name="Normal 2 15 2 19 5" xfId="12289"/>
    <cellStyle name="Normal 2 15 2 19 5 2" xfId="12290"/>
    <cellStyle name="Normal 2 15 2 19 6" xfId="12291"/>
    <cellStyle name="Normal 2 15 2 19 6 2" xfId="12292"/>
    <cellStyle name="Normal 2 15 2 19 7" xfId="12293"/>
    <cellStyle name="Normal 2 15 2 19 7 2" xfId="12294"/>
    <cellStyle name="Normal 2 15 2 19 8" xfId="12295"/>
    <cellStyle name="Normal 2 15 2 19 8 2" xfId="12296"/>
    <cellStyle name="Normal 2 15 2 19 9" xfId="12297"/>
    <cellStyle name="Normal 2 15 2 19 9 2" xfId="12298"/>
    <cellStyle name="Normal 2 15 2 2" xfId="12299"/>
    <cellStyle name="Normal 2 15 2 2 10" xfId="12300"/>
    <cellStyle name="Normal 2 15 2 2 10 2" xfId="12301"/>
    <cellStyle name="Normal 2 15 2 2 11" xfId="12302"/>
    <cellStyle name="Normal 2 15 2 2 2" xfId="12303"/>
    <cellStyle name="Normal 2 15 2 2 2 2" xfId="12304"/>
    <cellStyle name="Normal 2 15 2 2 3" xfId="12305"/>
    <cellStyle name="Normal 2 15 2 2 3 2" xfId="12306"/>
    <cellStyle name="Normal 2 15 2 2 4" xfId="12307"/>
    <cellStyle name="Normal 2 15 2 2 4 2" xfId="12308"/>
    <cellStyle name="Normal 2 15 2 2 5" xfId="12309"/>
    <cellStyle name="Normal 2 15 2 2 5 2" xfId="12310"/>
    <cellStyle name="Normal 2 15 2 2 6" xfId="12311"/>
    <cellStyle name="Normal 2 15 2 2 6 2" xfId="12312"/>
    <cellStyle name="Normal 2 15 2 2 7" xfId="12313"/>
    <cellStyle name="Normal 2 15 2 2 7 2" xfId="12314"/>
    <cellStyle name="Normal 2 15 2 2 8" xfId="12315"/>
    <cellStyle name="Normal 2 15 2 2 8 2" xfId="12316"/>
    <cellStyle name="Normal 2 15 2 2 9" xfId="12317"/>
    <cellStyle name="Normal 2 15 2 2 9 2" xfId="12318"/>
    <cellStyle name="Normal 2 15 2 20" xfId="12319"/>
    <cellStyle name="Normal 2 15 2 20 10" xfId="12320"/>
    <cellStyle name="Normal 2 15 2 20 10 2" xfId="12321"/>
    <cellStyle name="Normal 2 15 2 20 11" xfId="12322"/>
    <cellStyle name="Normal 2 15 2 20 2" xfId="12323"/>
    <cellStyle name="Normal 2 15 2 20 2 2" xfId="12324"/>
    <cellStyle name="Normal 2 15 2 20 3" xfId="12325"/>
    <cellStyle name="Normal 2 15 2 20 3 2" xfId="12326"/>
    <cellStyle name="Normal 2 15 2 20 4" xfId="12327"/>
    <cellStyle name="Normal 2 15 2 20 4 2" xfId="12328"/>
    <cellStyle name="Normal 2 15 2 20 5" xfId="12329"/>
    <cellStyle name="Normal 2 15 2 20 5 2" xfId="12330"/>
    <cellStyle name="Normal 2 15 2 20 6" xfId="12331"/>
    <cellStyle name="Normal 2 15 2 20 6 2" xfId="12332"/>
    <cellStyle name="Normal 2 15 2 20 7" xfId="12333"/>
    <cellStyle name="Normal 2 15 2 20 7 2" xfId="12334"/>
    <cellStyle name="Normal 2 15 2 20 8" xfId="12335"/>
    <cellStyle name="Normal 2 15 2 20 8 2" xfId="12336"/>
    <cellStyle name="Normal 2 15 2 20 9" xfId="12337"/>
    <cellStyle name="Normal 2 15 2 20 9 2" xfId="12338"/>
    <cellStyle name="Normal 2 15 2 21" xfId="12339"/>
    <cellStyle name="Normal 2 15 2 21 10" xfId="12340"/>
    <cellStyle name="Normal 2 15 2 21 10 2" xfId="12341"/>
    <cellStyle name="Normal 2 15 2 21 11" xfId="12342"/>
    <cellStyle name="Normal 2 15 2 21 2" xfId="12343"/>
    <cellStyle name="Normal 2 15 2 21 2 2" xfId="12344"/>
    <cellStyle name="Normal 2 15 2 21 3" xfId="12345"/>
    <cellStyle name="Normal 2 15 2 21 3 2" xfId="12346"/>
    <cellStyle name="Normal 2 15 2 21 4" xfId="12347"/>
    <cellStyle name="Normal 2 15 2 21 4 2" xfId="12348"/>
    <cellStyle name="Normal 2 15 2 21 5" xfId="12349"/>
    <cellStyle name="Normal 2 15 2 21 5 2" xfId="12350"/>
    <cellStyle name="Normal 2 15 2 21 6" xfId="12351"/>
    <cellStyle name="Normal 2 15 2 21 6 2" xfId="12352"/>
    <cellStyle name="Normal 2 15 2 21 7" xfId="12353"/>
    <cellStyle name="Normal 2 15 2 21 7 2" xfId="12354"/>
    <cellStyle name="Normal 2 15 2 21 8" xfId="12355"/>
    <cellStyle name="Normal 2 15 2 21 8 2" xfId="12356"/>
    <cellStyle name="Normal 2 15 2 21 9" xfId="12357"/>
    <cellStyle name="Normal 2 15 2 21 9 2" xfId="12358"/>
    <cellStyle name="Normal 2 15 2 22" xfId="12359"/>
    <cellStyle name="Normal 2 15 2 22 10" xfId="12360"/>
    <cellStyle name="Normal 2 15 2 22 10 2" xfId="12361"/>
    <cellStyle name="Normal 2 15 2 22 11" xfId="12362"/>
    <cellStyle name="Normal 2 15 2 22 2" xfId="12363"/>
    <cellStyle name="Normal 2 15 2 22 2 2" xfId="12364"/>
    <cellStyle name="Normal 2 15 2 22 3" xfId="12365"/>
    <cellStyle name="Normal 2 15 2 22 3 2" xfId="12366"/>
    <cellStyle name="Normal 2 15 2 22 4" xfId="12367"/>
    <cellStyle name="Normal 2 15 2 22 4 2" xfId="12368"/>
    <cellStyle name="Normal 2 15 2 22 5" xfId="12369"/>
    <cellStyle name="Normal 2 15 2 22 5 2" xfId="12370"/>
    <cellStyle name="Normal 2 15 2 22 6" xfId="12371"/>
    <cellStyle name="Normal 2 15 2 22 6 2" xfId="12372"/>
    <cellStyle name="Normal 2 15 2 22 7" xfId="12373"/>
    <cellStyle name="Normal 2 15 2 22 7 2" xfId="12374"/>
    <cellStyle name="Normal 2 15 2 22 8" xfId="12375"/>
    <cellStyle name="Normal 2 15 2 22 8 2" xfId="12376"/>
    <cellStyle name="Normal 2 15 2 22 9" xfId="12377"/>
    <cellStyle name="Normal 2 15 2 22 9 2" xfId="12378"/>
    <cellStyle name="Normal 2 15 2 23" xfId="12379"/>
    <cellStyle name="Normal 2 15 2 23 10" xfId="12380"/>
    <cellStyle name="Normal 2 15 2 23 10 2" xfId="12381"/>
    <cellStyle name="Normal 2 15 2 23 11" xfId="12382"/>
    <cellStyle name="Normal 2 15 2 23 2" xfId="12383"/>
    <cellStyle name="Normal 2 15 2 23 2 2" xfId="12384"/>
    <cellStyle name="Normal 2 15 2 23 3" xfId="12385"/>
    <cellStyle name="Normal 2 15 2 23 3 2" xfId="12386"/>
    <cellStyle name="Normal 2 15 2 23 4" xfId="12387"/>
    <cellStyle name="Normal 2 15 2 23 4 2" xfId="12388"/>
    <cellStyle name="Normal 2 15 2 23 5" xfId="12389"/>
    <cellStyle name="Normal 2 15 2 23 5 2" xfId="12390"/>
    <cellStyle name="Normal 2 15 2 23 6" xfId="12391"/>
    <cellStyle name="Normal 2 15 2 23 6 2" xfId="12392"/>
    <cellStyle name="Normal 2 15 2 23 7" xfId="12393"/>
    <cellStyle name="Normal 2 15 2 23 7 2" xfId="12394"/>
    <cellStyle name="Normal 2 15 2 23 8" xfId="12395"/>
    <cellStyle name="Normal 2 15 2 23 8 2" xfId="12396"/>
    <cellStyle name="Normal 2 15 2 23 9" xfId="12397"/>
    <cellStyle name="Normal 2 15 2 23 9 2" xfId="12398"/>
    <cellStyle name="Normal 2 15 2 24" xfId="12399"/>
    <cellStyle name="Normal 2 15 2 24 10" xfId="12400"/>
    <cellStyle name="Normal 2 15 2 24 10 2" xfId="12401"/>
    <cellStyle name="Normal 2 15 2 24 11" xfId="12402"/>
    <cellStyle name="Normal 2 15 2 24 2" xfId="12403"/>
    <cellStyle name="Normal 2 15 2 24 2 2" xfId="12404"/>
    <cellStyle name="Normal 2 15 2 24 3" xfId="12405"/>
    <cellStyle name="Normal 2 15 2 24 3 2" xfId="12406"/>
    <cellStyle name="Normal 2 15 2 24 4" xfId="12407"/>
    <cellStyle name="Normal 2 15 2 24 4 2" xfId="12408"/>
    <cellStyle name="Normal 2 15 2 24 5" xfId="12409"/>
    <cellStyle name="Normal 2 15 2 24 5 2" xfId="12410"/>
    <cellStyle name="Normal 2 15 2 24 6" xfId="12411"/>
    <cellStyle name="Normal 2 15 2 24 6 2" xfId="12412"/>
    <cellStyle name="Normal 2 15 2 24 7" xfId="12413"/>
    <cellStyle name="Normal 2 15 2 24 7 2" xfId="12414"/>
    <cellStyle name="Normal 2 15 2 24 8" xfId="12415"/>
    <cellStyle name="Normal 2 15 2 24 8 2" xfId="12416"/>
    <cellStyle name="Normal 2 15 2 24 9" xfId="12417"/>
    <cellStyle name="Normal 2 15 2 24 9 2" xfId="12418"/>
    <cellStyle name="Normal 2 15 2 25" xfId="12419"/>
    <cellStyle name="Normal 2 15 2 25 10" xfId="12420"/>
    <cellStyle name="Normal 2 15 2 25 10 2" xfId="12421"/>
    <cellStyle name="Normal 2 15 2 25 11" xfId="12422"/>
    <cellStyle name="Normal 2 15 2 25 2" xfId="12423"/>
    <cellStyle name="Normal 2 15 2 25 2 2" xfId="12424"/>
    <cellStyle name="Normal 2 15 2 25 3" xfId="12425"/>
    <cellStyle name="Normal 2 15 2 25 3 2" xfId="12426"/>
    <cellStyle name="Normal 2 15 2 25 4" xfId="12427"/>
    <cellStyle name="Normal 2 15 2 25 4 2" xfId="12428"/>
    <cellStyle name="Normal 2 15 2 25 5" xfId="12429"/>
    <cellStyle name="Normal 2 15 2 25 5 2" xfId="12430"/>
    <cellStyle name="Normal 2 15 2 25 6" xfId="12431"/>
    <cellStyle name="Normal 2 15 2 25 6 2" xfId="12432"/>
    <cellStyle name="Normal 2 15 2 25 7" xfId="12433"/>
    <cellStyle name="Normal 2 15 2 25 7 2" xfId="12434"/>
    <cellStyle name="Normal 2 15 2 25 8" xfId="12435"/>
    <cellStyle name="Normal 2 15 2 25 8 2" xfId="12436"/>
    <cellStyle name="Normal 2 15 2 25 9" xfId="12437"/>
    <cellStyle name="Normal 2 15 2 25 9 2" xfId="12438"/>
    <cellStyle name="Normal 2 15 2 26" xfId="12439"/>
    <cellStyle name="Normal 2 15 2 26 10" xfId="12440"/>
    <cellStyle name="Normal 2 15 2 26 10 2" xfId="12441"/>
    <cellStyle name="Normal 2 15 2 26 11" xfId="12442"/>
    <cellStyle name="Normal 2 15 2 26 2" xfId="12443"/>
    <cellStyle name="Normal 2 15 2 26 2 2" xfId="12444"/>
    <cellStyle name="Normal 2 15 2 26 3" xfId="12445"/>
    <cellStyle name="Normal 2 15 2 26 3 2" xfId="12446"/>
    <cellStyle name="Normal 2 15 2 26 4" xfId="12447"/>
    <cellStyle name="Normal 2 15 2 26 4 2" xfId="12448"/>
    <cellStyle name="Normal 2 15 2 26 5" xfId="12449"/>
    <cellStyle name="Normal 2 15 2 26 5 2" xfId="12450"/>
    <cellStyle name="Normal 2 15 2 26 6" xfId="12451"/>
    <cellStyle name="Normal 2 15 2 26 6 2" xfId="12452"/>
    <cellStyle name="Normal 2 15 2 26 7" xfId="12453"/>
    <cellStyle name="Normal 2 15 2 26 7 2" xfId="12454"/>
    <cellStyle name="Normal 2 15 2 26 8" xfId="12455"/>
    <cellStyle name="Normal 2 15 2 26 8 2" xfId="12456"/>
    <cellStyle name="Normal 2 15 2 26 9" xfId="12457"/>
    <cellStyle name="Normal 2 15 2 26 9 2" xfId="12458"/>
    <cellStyle name="Normal 2 15 2 27" xfId="12459"/>
    <cellStyle name="Normal 2 15 2 27 10" xfId="12460"/>
    <cellStyle name="Normal 2 15 2 27 10 2" xfId="12461"/>
    <cellStyle name="Normal 2 15 2 27 11" xfId="12462"/>
    <cellStyle name="Normal 2 15 2 27 2" xfId="12463"/>
    <cellStyle name="Normal 2 15 2 27 2 2" xfId="12464"/>
    <cellStyle name="Normal 2 15 2 27 3" xfId="12465"/>
    <cellStyle name="Normal 2 15 2 27 3 2" xfId="12466"/>
    <cellStyle name="Normal 2 15 2 27 4" xfId="12467"/>
    <cellStyle name="Normal 2 15 2 27 4 2" xfId="12468"/>
    <cellStyle name="Normal 2 15 2 27 5" xfId="12469"/>
    <cellStyle name="Normal 2 15 2 27 5 2" xfId="12470"/>
    <cellStyle name="Normal 2 15 2 27 6" xfId="12471"/>
    <cellStyle name="Normal 2 15 2 27 6 2" xfId="12472"/>
    <cellStyle name="Normal 2 15 2 27 7" xfId="12473"/>
    <cellStyle name="Normal 2 15 2 27 7 2" xfId="12474"/>
    <cellStyle name="Normal 2 15 2 27 8" xfId="12475"/>
    <cellStyle name="Normal 2 15 2 27 8 2" xfId="12476"/>
    <cellStyle name="Normal 2 15 2 27 9" xfId="12477"/>
    <cellStyle name="Normal 2 15 2 27 9 2" xfId="12478"/>
    <cellStyle name="Normal 2 15 2 28" xfId="12479"/>
    <cellStyle name="Normal 2 15 2 28 10" xfId="12480"/>
    <cellStyle name="Normal 2 15 2 28 10 2" xfId="12481"/>
    <cellStyle name="Normal 2 15 2 28 11" xfId="12482"/>
    <cellStyle name="Normal 2 15 2 28 2" xfId="12483"/>
    <cellStyle name="Normal 2 15 2 28 2 2" xfId="12484"/>
    <cellStyle name="Normal 2 15 2 28 3" xfId="12485"/>
    <cellStyle name="Normal 2 15 2 28 3 2" xfId="12486"/>
    <cellStyle name="Normal 2 15 2 28 4" xfId="12487"/>
    <cellStyle name="Normal 2 15 2 28 4 2" xfId="12488"/>
    <cellStyle name="Normal 2 15 2 28 5" xfId="12489"/>
    <cellStyle name="Normal 2 15 2 28 5 2" xfId="12490"/>
    <cellStyle name="Normal 2 15 2 28 6" xfId="12491"/>
    <cellStyle name="Normal 2 15 2 28 6 2" xfId="12492"/>
    <cellStyle name="Normal 2 15 2 28 7" xfId="12493"/>
    <cellStyle name="Normal 2 15 2 28 7 2" xfId="12494"/>
    <cellStyle name="Normal 2 15 2 28 8" xfId="12495"/>
    <cellStyle name="Normal 2 15 2 28 8 2" xfId="12496"/>
    <cellStyle name="Normal 2 15 2 28 9" xfId="12497"/>
    <cellStyle name="Normal 2 15 2 28 9 2" xfId="12498"/>
    <cellStyle name="Normal 2 15 2 29" xfId="12499"/>
    <cellStyle name="Normal 2 15 2 29 10" xfId="12500"/>
    <cellStyle name="Normal 2 15 2 29 10 2" xfId="12501"/>
    <cellStyle name="Normal 2 15 2 29 11" xfId="12502"/>
    <cellStyle name="Normal 2 15 2 29 2" xfId="12503"/>
    <cellStyle name="Normal 2 15 2 29 2 2" xfId="12504"/>
    <cellStyle name="Normal 2 15 2 29 3" xfId="12505"/>
    <cellStyle name="Normal 2 15 2 29 3 2" xfId="12506"/>
    <cellStyle name="Normal 2 15 2 29 4" xfId="12507"/>
    <cellStyle name="Normal 2 15 2 29 4 2" xfId="12508"/>
    <cellStyle name="Normal 2 15 2 29 5" xfId="12509"/>
    <cellStyle name="Normal 2 15 2 29 5 2" xfId="12510"/>
    <cellStyle name="Normal 2 15 2 29 6" xfId="12511"/>
    <cellStyle name="Normal 2 15 2 29 6 2" xfId="12512"/>
    <cellStyle name="Normal 2 15 2 29 7" xfId="12513"/>
    <cellStyle name="Normal 2 15 2 29 7 2" xfId="12514"/>
    <cellStyle name="Normal 2 15 2 29 8" xfId="12515"/>
    <cellStyle name="Normal 2 15 2 29 8 2" xfId="12516"/>
    <cellStyle name="Normal 2 15 2 29 9" xfId="12517"/>
    <cellStyle name="Normal 2 15 2 29 9 2" xfId="12518"/>
    <cellStyle name="Normal 2 15 2 3" xfId="12519"/>
    <cellStyle name="Normal 2 15 2 3 10" xfId="12520"/>
    <cellStyle name="Normal 2 15 2 3 10 2" xfId="12521"/>
    <cellStyle name="Normal 2 15 2 3 11" xfId="12522"/>
    <cellStyle name="Normal 2 15 2 3 2" xfId="12523"/>
    <cellStyle name="Normal 2 15 2 3 2 2" xfId="12524"/>
    <cellStyle name="Normal 2 15 2 3 3" xfId="12525"/>
    <cellStyle name="Normal 2 15 2 3 3 2" xfId="12526"/>
    <cellStyle name="Normal 2 15 2 3 4" xfId="12527"/>
    <cellStyle name="Normal 2 15 2 3 4 2" xfId="12528"/>
    <cellStyle name="Normal 2 15 2 3 5" xfId="12529"/>
    <cellStyle name="Normal 2 15 2 3 5 2" xfId="12530"/>
    <cellStyle name="Normal 2 15 2 3 6" xfId="12531"/>
    <cellStyle name="Normal 2 15 2 3 6 2" xfId="12532"/>
    <cellStyle name="Normal 2 15 2 3 7" xfId="12533"/>
    <cellStyle name="Normal 2 15 2 3 7 2" xfId="12534"/>
    <cellStyle name="Normal 2 15 2 3 8" xfId="12535"/>
    <cellStyle name="Normal 2 15 2 3 8 2" xfId="12536"/>
    <cellStyle name="Normal 2 15 2 3 9" xfId="12537"/>
    <cellStyle name="Normal 2 15 2 3 9 2" xfId="12538"/>
    <cellStyle name="Normal 2 15 2 30" xfId="12539"/>
    <cellStyle name="Normal 2 15 2 30 10" xfId="12540"/>
    <cellStyle name="Normal 2 15 2 30 10 2" xfId="12541"/>
    <cellStyle name="Normal 2 15 2 30 11" xfId="12542"/>
    <cellStyle name="Normal 2 15 2 30 2" xfId="12543"/>
    <cellStyle name="Normal 2 15 2 30 2 2" xfId="12544"/>
    <cellStyle name="Normal 2 15 2 30 3" xfId="12545"/>
    <cellStyle name="Normal 2 15 2 30 3 2" xfId="12546"/>
    <cellStyle name="Normal 2 15 2 30 4" xfId="12547"/>
    <cellStyle name="Normal 2 15 2 30 4 2" xfId="12548"/>
    <cellStyle name="Normal 2 15 2 30 5" xfId="12549"/>
    <cellStyle name="Normal 2 15 2 30 5 2" xfId="12550"/>
    <cellStyle name="Normal 2 15 2 30 6" xfId="12551"/>
    <cellStyle name="Normal 2 15 2 30 6 2" xfId="12552"/>
    <cellStyle name="Normal 2 15 2 30 7" xfId="12553"/>
    <cellStyle name="Normal 2 15 2 30 7 2" xfId="12554"/>
    <cellStyle name="Normal 2 15 2 30 8" xfId="12555"/>
    <cellStyle name="Normal 2 15 2 30 8 2" xfId="12556"/>
    <cellStyle name="Normal 2 15 2 30 9" xfId="12557"/>
    <cellStyle name="Normal 2 15 2 30 9 2" xfId="12558"/>
    <cellStyle name="Normal 2 15 2 31" xfId="12559"/>
    <cellStyle name="Normal 2 15 2 31 2" xfId="12560"/>
    <cellStyle name="Normal 2 15 2 31 2 2" xfId="12561"/>
    <cellStyle name="Normal 2 15 2 31 3" xfId="12562"/>
    <cellStyle name="Normal 2 15 2 31 3 2" xfId="12563"/>
    <cellStyle name="Normal 2 15 2 31 4" xfId="12564"/>
    <cellStyle name="Normal 2 15 2 31 4 2" xfId="12565"/>
    <cellStyle name="Normal 2 15 2 31 5" xfId="12566"/>
    <cellStyle name="Normal 2 15 2 32" xfId="12567"/>
    <cellStyle name="Normal 2 15 2 32 2" xfId="12568"/>
    <cellStyle name="Normal 2 15 2 32 2 2" xfId="12569"/>
    <cellStyle name="Normal 2 15 2 32 3" xfId="12570"/>
    <cellStyle name="Normal 2 15 2 32 3 2" xfId="12571"/>
    <cellStyle name="Normal 2 15 2 32 4" xfId="12572"/>
    <cellStyle name="Normal 2 15 2 32 4 2" xfId="12573"/>
    <cellStyle name="Normal 2 15 2 32 5" xfId="12574"/>
    <cellStyle name="Normal 2 15 2 33" xfId="12575"/>
    <cellStyle name="Normal 2 15 2 33 2" xfId="12576"/>
    <cellStyle name="Normal 2 15 2 33 2 2" xfId="12577"/>
    <cellStyle name="Normal 2 15 2 33 3" xfId="12578"/>
    <cellStyle name="Normal 2 15 2 33 3 2" xfId="12579"/>
    <cellStyle name="Normal 2 15 2 33 4" xfId="12580"/>
    <cellStyle name="Normal 2 15 2 33 4 2" xfId="12581"/>
    <cellStyle name="Normal 2 15 2 33 5" xfId="12582"/>
    <cellStyle name="Normal 2 15 2 34" xfId="12583"/>
    <cellStyle name="Normal 2 15 2 34 2" xfId="12584"/>
    <cellStyle name="Normal 2 15 2 34 2 2" xfId="12585"/>
    <cellStyle name="Normal 2 15 2 34 3" xfId="12586"/>
    <cellStyle name="Normal 2 15 2 34 3 2" xfId="12587"/>
    <cellStyle name="Normal 2 15 2 34 4" xfId="12588"/>
    <cellStyle name="Normal 2 15 2 34 4 2" xfId="12589"/>
    <cellStyle name="Normal 2 15 2 34 5" xfId="12590"/>
    <cellStyle name="Normal 2 15 2 35" xfId="12591"/>
    <cellStyle name="Normal 2 15 2 35 2" xfId="12592"/>
    <cellStyle name="Normal 2 15 2 35 2 2" xfId="12593"/>
    <cellStyle name="Normal 2 15 2 35 3" xfId="12594"/>
    <cellStyle name="Normal 2 15 2 35 3 2" xfId="12595"/>
    <cellStyle name="Normal 2 15 2 35 4" xfId="12596"/>
    <cellStyle name="Normal 2 15 2 35 4 2" xfId="12597"/>
    <cellStyle name="Normal 2 15 2 35 5" xfId="12598"/>
    <cellStyle name="Normal 2 15 2 36" xfId="12599"/>
    <cellStyle name="Normal 2 15 2 36 2" xfId="12600"/>
    <cellStyle name="Normal 2 15 2 36 2 2" xfId="12601"/>
    <cellStyle name="Normal 2 15 2 36 3" xfId="12602"/>
    <cellStyle name="Normal 2 15 2 36 3 2" xfId="12603"/>
    <cellStyle name="Normal 2 15 2 36 4" xfId="12604"/>
    <cellStyle name="Normal 2 15 2 36 4 2" xfId="12605"/>
    <cellStyle name="Normal 2 15 2 36 5" xfId="12606"/>
    <cellStyle name="Normal 2 15 2 37" xfId="12607"/>
    <cellStyle name="Normal 2 15 2 37 2" xfId="12608"/>
    <cellStyle name="Normal 2 15 2 37 2 2" xfId="12609"/>
    <cellStyle name="Normal 2 15 2 37 3" xfId="12610"/>
    <cellStyle name="Normal 2 15 2 37 3 2" xfId="12611"/>
    <cellStyle name="Normal 2 15 2 37 4" xfId="12612"/>
    <cellStyle name="Normal 2 15 2 37 4 2" xfId="12613"/>
    <cellStyle name="Normal 2 15 2 37 5" xfId="12614"/>
    <cellStyle name="Normal 2 15 2 38" xfId="12615"/>
    <cellStyle name="Normal 2 15 2 38 2" xfId="12616"/>
    <cellStyle name="Normal 2 15 2 38 2 2" xfId="12617"/>
    <cellStyle name="Normal 2 15 2 38 3" xfId="12618"/>
    <cellStyle name="Normal 2 15 2 38 3 2" xfId="12619"/>
    <cellStyle name="Normal 2 15 2 38 4" xfId="12620"/>
    <cellStyle name="Normal 2 15 2 38 4 2" xfId="12621"/>
    <cellStyle name="Normal 2 15 2 38 5" xfId="12622"/>
    <cellStyle name="Normal 2 15 2 39" xfId="12623"/>
    <cellStyle name="Normal 2 15 2 39 2" xfId="12624"/>
    <cellStyle name="Normal 2 15 2 39 2 2" xfId="12625"/>
    <cellStyle name="Normal 2 15 2 39 3" xfId="12626"/>
    <cellStyle name="Normal 2 15 2 39 3 2" xfId="12627"/>
    <cellStyle name="Normal 2 15 2 39 4" xfId="12628"/>
    <cellStyle name="Normal 2 15 2 39 4 2" xfId="12629"/>
    <cellStyle name="Normal 2 15 2 39 5" xfId="12630"/>
    <cellStyle name="Normal 2 15 2 4" xfId="12631"/>
    <cellStyle name="Normal 2 15 2 4 10" xfId="12632"/>
    <cellStyle name="Normal 2 15 2 4 10 2" xfId="12633"/>
    <cellStyle name="Normal 2 15 2 4 11" xfId="12634"/>
    <cellStyle name="Normal 2 15 2 4 2" xfId="12635"/>
    <cellStyle name="Normal 2 15 2 4 2 2" xfId="12636"/>
    <cellStyle name="Normal 2 15 2 4 3" xfId="12637"/>
    <cellStyle name="Normal 2 15 2 4 3 2" xfId="12638"/>
    <cellStyle name="Normal 2 15 2 4 4" xfId="12639"/>
    <cellStyle name="Normal 2 15 2 4 4 2" xfId="12640"/>
    <cellStyle name="Normal 2 15 2 4 5" xfId="12641"/>
    <cellStyle name="Normal 2 15 2 4 5 2" xfId="12642"/>
    <cellStyle name="Normal 2 15 2 4 6" xfId="12643"/>
    <cellStyle name="Normal 2 15 2 4 6 2" xfId="12644"/>
    <cellStyle name="Normal 2 15 2 4 7" xfId="12645"/>
    <cellStyle name="Normal 2 15 2 4 7 2" xfId="12646"/>
    <cellStyle name="Normal 2 15 2 4 8" xfId="12647"/>
    <cellStyle name="Normal 2 15 2 4 8 2" xfId="12648"/>
    <cellStyle name="Normal 2 15 2 4 9" xfId="12649"/>
    <cellStyle name="Normal 2 15 2 4 9 2" xfId="12650"/>
    <cellStyle name="Normal 2 15 2 40" xfId="12651"/>
    <cellStyle name="Normal 2 15 2 40 2" xfId="12652"/>
    <cellStyle name="Normal 2 15 2 40 2 2" xfId="12653"/>
    <cellStyle name="Normal 2 15 2 40 3" xfId="12654"/>
    <cellStyle name="Normal 2 15 2 40 3 2" xfId="12655"/>
    <cellStyle name="Normal 2 15 2 40 4" xfId="12656"/>
    <cellStyle name="Normal 2 15 2 40 4 2" xfId="12657"/>
    <cellStyle name="Normal 2 15 2 40 5" xfId="12658"/>
    <cellStyle name="Normal 2 15 2 41" xfId="12659"/>
    <cellStyle name="Normal 2 15 2 41 2" xfId="12660"/>
    <cellStyle name="Normal 2 15 2 41 2 2" xfId="12661"/>
    <cellStyle name="Normal 2 15 2 41 3" xfId="12662"/>
    <cellStyle name="Normal 2 15 2 41 3 2" xfId="12663"/>
    <cellStyle name="Normal 2 15 2 41 4" xfId="12664"/>
    <cellStyle name="Normal 2 15 2 41 4 2" xfId="12665"/>
    <cellStyle name="Normal 2 15 2 41 5" xfId="12666"/>
    <cellStyle name="Normal 2 15 2 42" xfId="12667"/>
    <cellStyle name="Normal 2 15 2 42 2" xfId="12668"/>
    <cellStyle name="Normal 2 15 2 42 2 2" xfId="12669"/>
    <cellStyle name="Normal 2 15 2 42 3" xfId="12670"/>
    <cellStyle name="Normal 2 15 2 42 3 2" xfId="12671"/>
    <cellStyle name="Normal 2 15 2 42 4" xfId="12672"/>
    <cellStyle name="Normal 2 15 2 42 4 2" xfId="12673"/>
    <cellStyle name="Normal 2 15 2 42 5" xfId="12674"/>
    <cellStyle name="Normal 2 15 2 43" xfId="12675"/>
    <cellStyle name="Normal 2 15 2 43 2" xfId="12676"/>
    <cellStyle name="Normal 2 15 2 43 2 2" xfId="12677"/>
    <cellStyle name="Normal 2 15 2 43 3" xfId="12678"/>
    <cellStyle name="Normal 2 15 2 43 3 2" xfId="12679"/>
    <cellStyle name="Normal 2 15 2 43 4" xfId="12680"/>
    <cellStyle name="Normal 2 15 2 43 4 2" xfId="12681"/>
    <cellStyle name="Normal 2 15 2 43 5" xfId="12682"/>
    <cellStyle name="Normal 2 15 2 44" xfId="12683"/>
    <cellStyle name="Normal 2 15 2 44 2" xfId="12684"/>
    <cellStyle name="Normal 2 15 2 44 2 2" xfId="12685"/>
    <cellStyle name="Normal 2 15 2 44 3" xfId="12686"/>
    <cellStyle name="Normal 2 15 2 44 3 2" xfId="12687"/>
    <cellStyle name="Normal 2 15 2 44 4" xfId="12688"/>
    <cellStyle name="Normal 2 15 2 44 4 2" xfId="12689"/>
    <cellStyle name="Normal 2 15 2 44 5" xfId="12690"/>
    <cellStyle name="Normal 2 15 2 45" xfId="12691"/>
    <cellStyle name="Normal 2 15 2 45 2" xfId="12692"/>
    <cellStyle name="Normal 2 15 2 45 2 2" xfId="12693"/>
    <cellStyle name="Normal 2 15 2 45 3" xfId="12694"/>
    <cellStyle name="Normal 2 15 2 45 3 2" xfId="12695"/>
    <cellStyle name="Normal 2 15 2 45 4" xfId="12696"/>
    <cellStyle name="Normal 2 15 2 45 4 2" xfId="12697"/>
    <cellStyle name="Normal 2 15 2 45 5" xfId="12698"/>
    <cellStyle name="Normal 2 15 2 46" xfId="12699"/>
    <cellStyle name="Normal 2 15 2 46 2" xfId="12700"/>
    <cellStyle name="Normal 2 15 2 46 2 2" xfId="12701"/>
    <cellStyle name="Normal 2 15 2 46 3" xfId="12702"/>
    <cellStyle name="Normal 2 15 2 46 3 2" xfId="12703"/>
    <cellStyle name="Normal 2 15 2 46 4" xfId="12704"/>
    <cellStyle name="Normal 2 15 2 46 4 2" xfId="12705"/>
    <cellStyle name="Normal 2 15 2 46 5" xfId="12706"/>
    <cellStyle name="Normal 2 15 2 47" xfId="12707"/>
    <cellStyle name="Normal 2 15 2 47 2" xfId="12708"/>
    <cellStyle name="Normal 2 15 2 47 2 2" xfId="12709"/>
    <cellStyle name="Normal 2 15 2 47 3" xfId="12710"/>
    <cellStyle name="Normal 2 15 2 47 3 2" xfId="12711"/>
    <cellStyle name="Normal 2 15 2 47 4" xfId="12712"/>
    <cellStyle name="Normal 2 15 2 47 4 2" xfId="12713"/>
    <cellStyle name="Normal 2 15 2 47 5" xfId="12714"/>
    <cellStyle name="Normal 2 15 2 48" xfId="12715"/>
    <cellStyle name="Normal 2 15 2 48 2" xfId="12716"/>
    <cellStyle name="Normal 2 15 2 48 2 2" xfId="12717"/>
    <cellStyle name="Normal 2 15 2 48 3" xfId="12718"/>
    <cellStyle name="Normal 2 15 2 48 3 2" xfId="12719"/>
    <cellStyle name="Normal 2 15 2 48 4" xfId="12720"/>
    <cellStyle name="Normal 2 15 2 48 4 2" xfId="12721"/>
    <cellStyle name="Normal 2 15 2 48 5" xfId="12722"/>
    <cellStyle name="Normal 2 15 2 49" xfId="12723"/>
    <cellStyle name="Normal 2 15 2 49 2" xfId="12724"/>
    <cellStyle name="Normal 2 15 2 49 2 2" xfId="12725"/>
    <cellStyle name="Normal 2 15 2 49 3" xfId="12726"/>
    <cellStyle name="Normal 2 15 2 49 3 2" xfId="12727"/>
    <cellStyle name="Normal 2 15 2 49 4" xfId="12728"/>
    <cellStyle name="Normal 2 15 2 49 4 2" xfId="12729"/>
    <cellStyle name="Normal 2 15 2 49 5" xfId="12730"/>
    <cellStyle name="Normal 2 15 2 5" xfId="12731"/>
    <cellStyle name="Normal 2 15 2 5 10" xfId="12732"/>
    <cellStyle name="Normal 2 15 2 5 10 2" xfId="12733"/>
    <cellStyle name="Normal 2 15 2 5 11" xfId="12734"/>
    <cellStyle name="Normal 2 15 2 5 2" xfId="12735"/>
    <cellStyle name="Normal 2 15 2 5 2 2" xfId="12736"/>
    <cellStyle name="Normal 2 15 2 5 3" xfId="12737"/>
    <cellStyle name="Normal 2 15 2 5 3 2" xfId="12738"/>
    <cellStyle name="Normal 2 15 2 5 4" xfId="12739"/>
    <cellStyle name="Normal 2 15 2 5 4 2" xfId="12740"/>
    <cellStyle name="Normal 2 15 2 5 5" xfId="12741"/>
    <cellStyle name="Normal 2 15 2 5 5 2" xfId="12742"/>
    <cellStyle name="Normal 2 15 2 5 6" xfId="12743"/>
    <cellStyle name="Normal 2 15 2 5 6 2" xfId="12744"/>
    <cellStyle name="Normal 2 15 2 5 7" xfId="12745"/>
    <cellStyle name="Normal 2 15 2 5 7 2" xfId="12746"/>
    <cellStyle name="Normal 2 15 2 5 8" xfId="12747"/>
    <cellStyle name="Normal 2 15 2 5 8 2" xfId="12748"/>
    <cellStyle name="Normal 2 15 2 5 9" xfId="12749"/>
    <cellStyle name="Normal 2 15 2 5 9 2" xfId="12750"/>
    <cellStyle name="Normal 2 15 2 50" xfId="12751"/>
    <cellStyle name="Normal 2 15 2 50 2" xfId="12752"/>
    <cellStyle name="Normal 2 15 2 51" xfId="12753"/>
    <cellStyle name="Normal 2 15 2 51 2" xfId="12754"/>
    <cellStyle name="Normal 2 15 2 52" xfId="12755"/>
    <cellStyle name="Normal 2 15 2 52 2" xfId="12756"/>
    <cellStyle name="Normal 2 15 2 53" xfId="12757"/>
    <cellStyle name="Normal 2 15 2 53 2" xfId="12758"/>
    <cellStyle name="Normal 2 15 2 54" xfId="12759"/>
    <cellStyle name="Normal 2 15 2 54 2" xfId="12760"/>
    <cellStyle name="Normal 2 15 2 55" xfId="12761"/>
    <cellStyle name="Normal 2 15 2 55 2" xfId="12762"/>
    <cellStyle name="Normal 2 15 2 56" xfId="12763"/>
    <cellStyle name="Normal 2 15 2 56 2" xfId="12764"/>
    <cellStyle name="Normal 2 15 2 57" xfId="12765"/>
    <cellStyle name="Normal 2 15 2 57 2" xfId="12766"/>
    <cellStyle name="Normal 2 15 2 58" xfId="12767"/>
    <cellStyle name="Normal 2 15 2 58 2" xfId="12768"/>
    <cellStyle name="Normal 2 15 2 59" xfId="12769"/>
    <cellStyle name="Normal 2 15 2 59 2" xfId="12770"/>
    <cellStyle name="Normal 2 15 2 6" xfId="12771"/>
    <cellStyle name="Normal 2 15 2 6 10" xfId="12772"/>
    <cellStyle name="Normal 2 15 2 6 10 2" xfId="12773"/>
    <cellStyle name="Normal 2 15 2 6 11" xfId="12774"/>
    <cellStyle name="Normal 2 15 2 6 2" xfId="12775"/>
    <cellStyle name="Normal 2 15 2 6 2 2" xfId="12776"/>
    <cellStyle name="Normal 2 15 2 6 3" xfId="12777"/>
    <cellStyle name="Normal 2 15 2 6 3 2" xfId="12778"/>
    <cellStyle name="Normal 2 15 2 6 4" xfId="12779"/>
    <cellStyle name="Normal 2 15 2 6 4 2" xfId="12780"/>
    <cellStyle name="Normal 2 15 2 6 5" xfId="12781"/>
    <cellStyle name="Normal 2 15 2 6 5 2" xfId="12782"/>
    <cellStyle name="Normal 2 15 2 6 6" xfId="12783"/>
    <cellStyle name="Normal 2 15 2 6 6 2" xfId="12784"/>
    <cellStyle name="Normal 2 15 2 6 7" xfId="12785"/>
    <cellStyle name="Normal 2 15 2 6 7 2" xfId="12786"/>
    <cellStyle name="Normal 2 15 2 6 8" xfId="12787"/>
    <cellStyle name="Normal 2 15 2 6 8 2" xfId="12788"/>
    <cellStyle name="Normal 2 15 2 6 9" xfId="12789"/>
    <cellStyle name="Normal 2 15 2 6 9 2" xfId="12790"/>
    <cellStyle name="Normal 2 15 2 60" xfId="12791"/>
    <cellStyle name="Normal 2 15 2 60 2" xfId="12792"/>
    <cellStyle name="Normal 2 15 2 61" xfId="12793"/>
    <cellStyle name="Normal 2 15 2 61 2" xfId="12794"/>
    <cellStyle name="Normal 2 15 2 62" xfId="12795"/>
    <cellStyle name="Normal 2 15 2 62 2" xfId="12796"/>
    <cellStyle name="Normal 2 15 2 63" xfId="12797"/>
    <cellStyle name="Normal 2 15 2 63 2" xfId="12798"/>
    <cellStyle name="Normal 2 15 2 64" xfId="12799"/>
    <cellStyle name="Normal 2 15 2 64 2" xfId="12800"/>
    <cellStyle name="Normal 2 15 2 65" xfId="12801"/>
    <cellStyle name="Normal 2 15 2 65 2" xfId="12802"/>
    <cellStyle name="Normal 2 15 2 66" xfId="12803"/>
    <cellStyle name="Normal 2 15 2 66 2" xfId="12804"/>
    <cellStyle name="Normal 2 15 2 67" xfId="12805"/>
    <cellStyle name="Normal 2 15 2 67 2" xfId="12806"/>
    <cellStyle name="Normal 2 15 2 68" xfId="12807"/>
    <cellStyle name="Normal 2 15 2 68 2" xfId="12808"/>
    <cellStyle name="Normal 2 15 2 69" xfId="12809"/>
    <cellStyle name="Normal 2 15 2 69 2" xfId="12810"/>
    <cellStyle name="Normal 2 15 2 7" xfId="12811"/>
    <cellStyle name="Normal 2 15 2 7 10" xfId="12812"/>
    <cellStyle name="Normal 2 15 2 7 10 2" xfId="12813"/>
    <cellStyle name="Normal 2 15 2 7 11" xfId="12814"/>
    <cellStyle name="Normal 2 15 2 7 2" xfId="12815"/>
    <cellStyle name="Normal 2 15 2 7 2 2" xfId="12816"/>
    <cellStyle name="Normal 2 15 2 7 3" xfId="12817"/>
    <cellStyle name="Normal 2 15 2 7 3 2" xfId="12818"/>
    <cellStyle name="Normal 2 15 2 7 4" xfId="12819"/>
    <cellStyle name="Normal 2 15 2 7 4 2" xfId="12820"/>
    <cellStyle name="Normal 2 15 2 7 5" xfId="12821"/>
    <cellStyle name="Normal 2 15 2 7 5 2" xfId="12822"/>
    <cellStyle name="Normal 2 15 2 7 6" xfId="12823"/>
    <cellStyle name="Normal 2 15 2 7 6 2" xfId="12824"/>
    <cellStyle name="Normal 2 15 2 7 7" xfId="12825"/>
    <cellStyle name="Normal 2 15 2 7 7 2" xfId="12826"/>
    <cellStyle name="Normal 2 15 2 7 8" xfId="12827"/>
    <cellStyle name="Normal 2 15 2 7 8 2" xfId="12828"/>
    <cellStyle name="Normal 2 15 2 7 9" xfId="12829"/>
    <cellStyle name="Normal 2 15 2 7 9 2" xfId="12830"/>
    <cellStyle name="Normal 2 15 2 70" xfId="12831"/>
    <cellStyle name="Normal 2 15 2 70 2" xfId="12832"/>
    <cellStyle name="Normal 2 15 2 71" xfId="12833"/>
    <cellStyle name="Normal 2 15 2 71 2" xfId="12834"/>
    <cellStyle name="Normal 2 15 2 72" xfId="12835"/>
    <cellStyle name="Normal 2 15 2 72 2" xfId="12836"/>
    <cellStyle name="Normal 2 15 2 73" xfId="12837"/>
    <cellStyle name="Normal 2 15 2 73 2" xfId="12838"/>
    <cellStyle name="Normal 2 15 2 74" xfId="12839"/>
    <cellStyle name="Normal 2 15 2 75" xfId="12840"/>
    <cellStyle name="Normal 2 15 2 76" xfId="12841"/>
    <cellStyle name="Normal 2 15 2 77" xfId="12842"/>
    <cellStyle name="Normal 2 15 2 8" xfId="12843"/>
    <cellStyle name="Normal 2 15 2 8 10" xfId="12844"/>
    <cellStyle name="Normal 2 15 2 8 10 2" xfId="12845"/>
    <cellStyle name="Normal 2 15 2 8 11" xfId="12846"/>
    <cellStyle name="Normal 2 15 2 8 2" xfId="12847"/>
    <cellStyle name="Normal 2 15 2 8 2 2" xfId="12848"/>
    <cellStyle name="Normal 2 15 2 8 3" xfId="12849"/>
    <cellStyle name="Normal 2 15 2 8 3 2" xfId="12850"/>
    <cellStyle name="Normal 2 15 2 8 4" xfId="12851"/>
    <cellStyle name="Normal 2 15 2 8 4 2" xfId="12852"/>
    <cellStyle name="Normal 2 15 2 8 5" xfId="12853"/>
    <cellStyle name="Normal 2 15 2 8 5 2" xfId="12854"/>
    <cellStyle name="Normal 2 15 2 8 6" xfId="12855"/>
    <cellStyle name="Normal 2 15 2 8 6 2" xfId="12856"/>
    <cellStyle name="Normal 2 15 2 8 7" xfId="12857"/>
    <cellStyle name="Normal 2 15 2 8 7 2" xfId="12858"/>
    <cellStyle name="Normal 2 15 2 8 8" xfId="12859"/>
    <cellStyle name="Normal 2 15 2 8 8 2" xfId="12860"/>
    <cellStyle name="Normal 2 15 2 8 9" xfId="12861"/>
    <cellStyle name="Normal 2 15 2 8 9 2" xfId="12862"/>
    <cellStyle name="Normal 2 15 2 9" xfId="12863"/>
    <cellStyle name="Normal 2 15 2 9 10" xfId="12864"/>
    <cellStyle name="Normal 2 15 2 9 10 2" xfId="12865"/>
    <cellStyle name="Normal 2 15 2 9 11" xfId="12866"/>
    <cellStyle name="Normal 2 15 2 9 2" xfId="12867"/>
    <cellStyle name="Normal 2 15 2 9 2 2" xfId="12868"/>
    <cellStyle name="Normal 2 15 2 9 3" xfId="12869"/>
    <cellStyle name="Normal 2 15 2 9 3 2" xfId="12870"/>
    <cellStyle name="Normal 2 15 2 9 4" xfId="12871"/>
    <cellStyle name="Normal 2 15 2 9 4 2" xfId="12872"/>
    <cellStyle name="Normal 2 15 2 9 5" xfId="12873"/>
    <cellStyle name="Normal 2 15 2 9 5 2" xfId="12874"/>
    <cellStyle name="Normal 2 15 2 9 6" xfId="12875"/>
    <cellStyle name="Normal 2 15 2 9 6 2" xfId="12876"/>
    <cellStyle name="Normal 2 15 2 9 7" xfId="12877"/>
    <cellStyle name="Normal 2 15 2 9 7 2" xfId="12878"/>
    <cellStyle name="Normal 2 15 2 9 8" xfId="12879"/>
    <cellStyle name="Normal 2 15 2 9 8 2" xfId="12880"/>
    <cellStyle name="Normal 2 15 2 9 9" xfId="12881"/>
    <cellStyle name="Normal 2 15 2 9 9 2" xfId="12882"/>
    <cellStyle name="Normal 2 15 20" xfId="12883"/>
    <cellStyle name="Normal 2 15 20 2" xfId="12884"/>
    <cellStyle name="Normal 2 15 20 3" xfId="12885"/>
    <cellStyle name="Normal 2 15 20 4" xfId="12886"/>
    <cellStyle name="Normal 2 15 21" xfId="12887"/>
    <cellStyle name="Normal 2 15 21 2" xfId="12888"/>
    <cellStyle name="Normal 2 15 21 3" xfId="12889"/>
    <cellStyle name="Normal 2 15 21 4" xfId="12890"/>
    <cellStyle name="Normal 2 15 22" xfId="12891"/>
    <cellStyle name="Normal 2 15 22 2" xfId="12892"/>
    <cellStyle name="Normal 2 15 22 2 2" xfId="12893"/>
    <cellStyle name="Normal 2 15 22 3" xfId="12894"/>
    <cellStyle name="Normal 2 15 22 4" xfId="12895"/>
    <cellStyle name="Normal 2 15 23" xfId="12896"/>
    <cellStyle name="Normal 2 15 23 2" xfId="12897"/>
    <cellStyle name="Normal 2 15 23 2 2" xfId="12898"/>
    <cellStyle name="Normal 2 15 23 3" xfId="12899"/>
    <cellStyle name="Normal 2 15 23 4" xfId="12900"/>
    <cellStyle name="Normal 2 15 24" xfId="12901"/>
    <cellStyle name="Normal 2 15 24 2" xfId="12902"/>
    <cellStyle name="Normal 2 15 24 2 2" xfId="12903"/>
    <cellStyle name="Normal 2 15 24 3" xfId="12904"/>
    <cellStyle name="Normal 2 15 24 4" xfId="12905"/>
    <cellStyle name="Normal 2 15 25" xfId="12906"/>
    <cellStyle name="Normal 2 15 25 2" xfId="12907"/>
    <cellStyle name="Normal 2 15 25 2 2" xfId="12908"/>
    <cellStyle name="Normal 2 15 25 3" xfId="12909"/>
    <cellStyle name="Normal 2 15 25 4" xfId="12910"/>
    <cellStyle name="Normal 2 15 26" xfId="12911"/>
    <cellStyle name="Normal 2 15 26 2" xfId="12912"/>
    <cellStyle name="Normal 2 15 26 2 2" xfId="12913"/>
    <cellStyle name="Normal 2 15 26 3" xfId="12914"/>
    <cellStyle name="Normal 2 15 26 4" xfId="12915"/>
    <cellStyle name="Normal 2 15 27" xfId="12916"/>
    <cellStyle name="Normal 2 15 27 2" xfId="12917"/>
    <cellStyle name="Normal 2 15 27 2 2" xfId="12918"/>
    <cellStyle name="Normal 2 15 27 3" xfId="12919"/>
    <cellStyle name="Normal 2 15 27 4" xfId="12920"/>
    <cellStyle name="Normal 2 15 28" xfId="12921"/>
    <cellStyle name="Normal 2 15 28 2" xfId="12922"/>
    <cellStyle name="Normal 2 15 28 2 2" xfId="12923"/>
    <cellStyle name="Normal 2 15 28 3" xfId="12924"/>
    <cellStyle name="Normal 2 15 28 4" xfId="12925"/>
    <cellStyle name="Normal 2 15 29" xfId="12926"/>
    <cellStyle name="Normal 2 15 29 2" xfId="12927"/>
    <cellStyle name="Normal 2 15 29 2 2" xfId="12928"/>
    <cellStyle name="Normal 2 15 29 3" xfId="12929"/>
    <cellStyle name="Normal 2 15 29 4" xfId="12930"/>
    <cellStyle name="Normal 2 15 3" xfId="12931"/>
    <cellStyle name="Normal 2 15 3 2" xfId="12932"/>
    <cellStyle name="Normal 2 15 3 3" xfId="12933"/>
    <cellStyle name="Normal 2 15 3 4" xfId="12934"/>
    <cellStyle name="Normal 2 15 30" xfId="12935"/>
    <cellStyle name="Normal 2 15 30 2" xfId="12936"/>
    <cellStyle name="Normal 2 15 30 2 2" xfId="12937"/>
    <cellStyle name="Normal 2 15 30 3" xfId="12938"/>
    <cellStyle name="Normal 2 15 30 4" xfId="12939"/>
    <cellStyle name="Normal 2 15 31" xfId="12940"/>
    <cellStyle name="Normal 2 15 31 2" xfId="12941"/>
    <cellStyle name="Normal 2 15 31 2 2" xfId="12942"/>
    <cellStyle name="Normal 2 15 31 3" xfId="12943"/>
    <cellStyle name="Normal 2 15 31 4" xfId="12944"/>
    <cellStyle name="Normal 2 15 32" xfId="12945"/>
    <cellStyle name="Normal 2 15 32 2" xfId="12946"/>
    <cellStyle name="Normal 2 15 33" xfId="12947"/>
    <cellStyle name="Normal 2 15 33 2" xfId="12948"/>
    <cellStyle name="Normal 2 15 34" xfId="12949"/>
    <cellStyle name="Normal 2 15 34 2" xfId="12950"/>
    <cellStyle name="Normal 2 15 35" xfId="12951"/>
    <cellStyle name="Normal 2 15 35 2" xfId="12952"/>
    <cellStyle name="Normal 2 15 36" xfId="12953"/>
    <cellStyle name="Normal 2 15 36 2" xfId="12954"/>
    <cellStyle name="Normal 2 15 37" xfId="12955"/>
    <cellStyle name="Normal 2 15 37 2" xfId="12956"/>
    <cellStyle name="Normal 2 15 38" xfId="12957"/>
    <cellStyle name="Normal 2 15 38 2" xfId="12958"/>
    <cellStyle name="Normal 2 15 39" xfId="12959"/>
    <cellStyle name="Normal 2 15 39 2" xfId="12960"/>
    <cellStyle name="Normal 2 15 4" xfId="12961"/>
    <cellStyle name="Normal 2 15 4 2" xfId="12962"/>
    <cellStyle name="Normal 2 15 4 3" xfId="12963"/>
    <cellStyle name="Normal 2 15 4 4" xfId="12964"/>
    <cellStyle name="Normal 2 15 40" xfId="12965"/>
    <cellStyle name="Normal 2 15 40 2" xfId="12966"/>
    <cellStyle name="Normal 2 15 41" xfId="12967"/>
    <cellStyle name="Normal 2 15 41 2" xfId="12968"/>
    <cellStyle name="Normal 2 15 42" xfId="12969"/>
    <cellStyle name="Normal 2 15 42 2" xfId="12970"/>
    <cellStyle name="Normal 2 15 43" xfId="12971"/>
    <cellStyle name="Normal 2 15 43 2" xfId="12972"/>
    <cellStyle name="Normal 2 15 44" xfId="12973"/>
    <cellStyle name="Normal 2 15 44 2" xfId="12974"/>
    <cellStyle name="Normal 2 15 45" xfId="12975"/>
    <cellStyle name="Normal 2 15 45 2" xfId="12976"/>
    <cellStyle name="Normal 2 15 46" xfId="12977"/>
    <cellStyle name="Normal 2 15 46 2" xfId="12978"/>
    <cellStyle name="Normal 2 15 47" xfId="12979"/>
    <cellStyle name="Normal 2 15 47 2" xfId="12980"/>
    <cellStyle name="Normal 2 15 48" xfId="12981"/>
    <cellStyle name="Normal 2 15 48 2" xfId="12982"/>
    <cellStyle name="Normal 2 15 49" xfId="12983"/>
    <cellStyle name="Normal 2 15 49 2" xfId="12984"/>
    <cellStyle name="Normal 2 15 5" xfId="12985"/>
    <cellStyle name="Normal 2 15 5 2" xfId="12986"/>
    <cellStyle name="Normal 2 15 5 3" xfId="12987"/>
    <cellStyle name="Normal 2 15 5 4" xfId="12988"/>
    <cellStyle name="Normal 2 15 50" xfId="12989"/>
    <cellStyle name="Normal 2 15 50 2" xfId="12990"/>
    <cellStyle name="Normal 2 15 51" xfId="12991"/>
    <cellStyle name="Normal 2 15 52" xfId="12992"/>
    <cellStyle name="Normal 2 15 53" xfId="12993"/>
    <cellStyle name="Normal 2 15 54" xfId="12994"/>
    <cellStyle name="Normal 2 15 55" xfId="12995"/>
    <cellStyle name="Normal 2 15 56" xfId="12996"/>
    <cellStyle name="Normal 2 15 57" xfId="12997"/>
    <cellStyle name="Normal 2 15 58" xfId="12998"/>
    <cellStyle name="Normal 2 15 59" xfId="12999"/>
    <cellStyle name="Normal 2 15 6" xfId="13000"/>
    <cellStyle name="Normal 2 15 6 2" xfId="13001"/>
    <cellStyle name="Normal 2 15 6 3" xfId="13002"/>
    <cellStyle name="Normal 2 15 6 4" xfId="13003"/>
    <cellStyle name="Normal 2 15 60" xfId="13004"/>
    <cellStyle name="Normal 2 15 61" xfId="13005"/>
    <cellStyle name="Normal 2 15 62" xfId="13006"/>
    <cellStyle name="Normal 2 15 63" xfId="13007"/>
    <cellStyle name="Normal 2 15 64" xfId="13008"/>
    <cellStyle name="Normal 2 15 65" xfId="13009"/>
    <cellStyle name="Normal 2 15 66" xfId="13010"/>
    <cellStyle name="Normal 2 15 67" xfId="13011"/>
    <cellStyle name="Normal 2 15 68" xfId="13012"/>
    <cellStyle name="Normal 2 15 69" xfId="13013"/>
    <cellStyle name="Normal 2 15 7" xfId="13014"/>
    <cellStyle name="Normal 2 15 7 2" xfId="13015"/>
    <cellStyle name="Normal 2 15 7 3" xfId="13016"/>
    <cellStyle name="Normal 2 15 7 4" xfId="13017"/>
    <cellStyle name="Normal 2 15 70" xfId="13018"/>
    <cellStyle name="Normal 2 15 71" xfId="13019"/>
    <cellStyle name="Normal 2 15 72" xfId="13020"/>
    <cellStyle name="Normal 2 15 73" xfId="13021"/>
    <cellStyle name="Normal 2 15 74" xfId="13022"/>
    <cellStyle name="Normal 2 15 75" xfId="13023"/>
    <cellStyle name="Normal 2 15 76" xfId="13024"/>
    <cellStyle name="Normal 2 15 77" xfId="13025"/>
    <cellStyle name="Normal 2 15 78" xfId="13026"/>
    <cellStyle name="Normal 2 15 8" xfId="13027"/>
    <cellStyle name="Normal 2 15 8 2" xfId="13028"/>
    <cellStyle name="Normal 2 15 8 3" xfId="13029"/>
    <cellStyle name="Normal 2 15 8 4" xfId="13030"/>
    <cellStyle name="Normal 2 15 9" xfId="13031"/>
    <cellStyle name="Normal 2 15 9 2" xfId="13032"/>
    <cellStyle name="Normal 2 15 9 3" xfId="13033"/>
    <cellStyle name="Normal 2 15 9 4" xfId="13034"/>
    <cellStyle name="Normal 2 16" xfId="13035"/>
    <cellStyle name="Normal 2 16 10" xfId="13036"/>
    <cellStyle name="Normal 2 16 10 2" xfId="13037"/>
    <cellStyle name="Normal 2 16 10 3" xfId="13038"/>
    <cellStyle name="Normal 2 16 10 4" xfId="13039"/>
    <cellStyle name="Normal 2 16 11" xfId="13040"/>
    <cellStyle name="Normal 2 16 11 2" xfId="13041"/>
    <cellStyle name="Normal 2 16 11 3" xfId="13042"/>
    <cellStyle name="Normal 2 16 11 4" xfId="13043"/>
    <cellStyle name="Normal 2 16 12" xfId="13044"/>
    <cellStyle name="Normal 2 16 12 2" xfId="13045"/>
    <cellStyle name="Normal 2 16 12 3" xfId="13046"/>
    <cellStyle name="Normal 2 16 12 4" xfId="13047"/>
    <cellStyle name="Normal 2 16 13" xfId="13048"/>
    <cellStyle name="Normal 2 16 13 2" xfId="13049"/>
    <cellStyle name="Normal 2 16 13 3" xfId="13050"/>
    <cellStyle name="Normal 2 16 13 4" xfId="13051"/>
    <cellStyle name="Normal 2 16 14" xfId="13052"/>
    <cellStyle name="Normal 2 16 14 2" xfId="13053"/>
    <cellStyle name="Normal 2 16 14 3" xfId="13054"/>
    <cellStyle name="Normal 2 16 14 4" xfId="13055"/>
    <cellStyle name="Normal 2 16 15" xfId="13056"/>
    <cellStyle name="Normal 2 16 15 2" xfId="13057"/>
    <cellStyle name="Normal 2 16 15 3" xfId="13058"/>
    <cellStyle name="Normal 2 16 15 4" xfId="13059"/>
    <cellStyle name="Normal 2 16 16" xfId="13060"/>
    <cellStyle name="Normal 2 16 16 2" xfId="13061"/>
    <cellStyle name="Normal 2 16 16 3" xfId="13062"/>
    <cellStyle name="Normal 2 16 16 4" xfId="13063"/>
    <cellStyle name="Normal 2 16 17" xfId="13064"/>
    <cellStyle name="Normal 2 16 17 2" xfId="13065"/>
    <cellStyle name="Normal 2 16 17 3" xfId="13066"/>
    <cellStyle name="Normal 2 16 17 4" xfId="13067"/>
    <cellStyle name="Normal 2 16 18" xfId="13068"/>
    <cellStyle name="Normal 2 16 18 2" xfId="13069"/>
    <cellStyle name="Normal 2 16 18 3" xfId="13070"/>
    <cellStyle name="Normal 2 16 18 4" xfId="13071"/>
    <cellStyle name="Normal 2 16 19" xfId="13072"/>
    <cellStyle name="Normal 2 16 19 2" xfId="13073"/>
    <cellStyle name="Normal 2 16 19 3" xfId="13074"/>
    <cellStyle name="Normal 2 16 19 4" xfId="13075"/>
    <cellStyle name="Normal 2 16 2" xfId="13076"/>
    <cellStyle name="Normal 2 16 2 10" xfId="13077"/>
    <cellStyle name="Normal 2 16 2 10 10" xfId="13078"/>
    <cellStyle name="Normal 2 16 2 10 10 2" xfId="13079"/>
    <cellStyle name="Normal 2 16 2 10 11" xfId="13080"/>
    <cellStyle name="Normal 2 16 2 10 2" xfId="13081"/>
    <cellStyle name="Normal 2 16 2 10 2 2" xfId="13082"/>
    <cellStyle name="Normal 2 16 2 10 3" xfId="13083"/>
    <cellStyle name="Normal 2 16 2 10 3 2" xfId="13084"/>
    <cellStyle name="Normal 2 16 2 10 4" xfId="13085"/>
    <cellStyle name="Normal 2 16 2 10 4 2" xfId="13086"/>
    <cellStyle name="Normal 2 16 2 10 5" xfId="13087"/>
    <cellStyle name="Normal 2 16 2 10 5 2" xfId="13088"/>
    <cellStyle name="Normal 2 16 2 10 6" xfId="13089"/>
    <cellStyle name="Normal 2 16 2 10 6 2" xfId="13090"/>
    <cellStyle name="Normal 2 16 2 10 7" xfId="13091"/>
    <cellStyle name="Normal 2 16 2 10 7 2" xfId="13092"/>
    <cellStyle name="Normal 2 16 2 10 8" xfId="13093"/>
    <cellStyle name="Normal 2 16 2 10 8 2" xfId="13094"/>
    <cellStyle name="Normal 2 16 2 10 9" xfId="13095"/>
    <cellStyle name="Normal 2 16 2 10 9 2" xfId="13096"/>
    <cellStyle name="Normal 2 16 2 11" xfId="13097"/>
    <cellStyle name="Normal 2 16 2 11 10" xfId="13098"/>
    <cellStyle name="Normal 2 16 2 11 10 2" xfId="13099"/>
    <cellStyle name="Normal 2 16 2 11 11" xfId="13100"/>
    <cellStyle name="Normal 2 16 2 11 2" xfId="13101"/>
    <cellStyle name="Normal 2 16 2 11 2 2" xfId="13102"/>
    <cellStyle name="Normal 2 16 2 11 3" xfId="13103"/>
    <cellStyle name="Normal 2 16 2 11 3 2" xfId="13104"/>
    <cellStyle name="Normal 2 16 2 11 4" xfId="13105"/>
    <cellStyle name="Normal 2 16 2 11 4 2" xfId="13106"/>
    <cellStyle name="Normal 2 16 2 11 5" xfId="13107"/>
    <cellStyle name="Normal 2 16 2 11 5 2" xfId="13108"/>
    <cellStyle name="Normal 2 16 2 11 6" xfId="13109"/>
    <cellStyle name="Normal 2 16 2 11 6 2" xfId="13110"/>
    <cellStyle name="Normal 2 16 2 11 7" xfId="13111"/>
    <cellStyle name="Normal 2 16 2 11 7 2" xfId="13112"/>
    <cellStyle name="Normal 2 16 2 11 8" xfId="13113"/>
    <cellStyle name="Normal 2 16 2 11 8 2" xfId="13114"/>
    <cellStyle name="Normal 2 16 2 11 9" xfId="13115"/>
    <cellStyle name="Normal 2 16 2 11 9 2" xfId="13116"/>
    <cellStyle name="Normal 2 16 2 12" xfId="13117"/>
    <cellStyle name="Normal 2 16 2 12 10" xfId="13118"/>
    <cellStyle name="Normal 2 16 2 12 10 2" xfId="13119"/>
    <cellStyle name="Normal 2 16 2 12 11" xfId="13120"/>
    <cellStyle name="Normal 2 16 2 12 2" xfId="13121"/>
    <cellStyle name="Normal 2 16 2 12 2 2" xfId="13122"/>
    <cellStyle name="Normal 2 16 2 12 3" xfId="13123"/>
    <cellStyle name="Normal 2 16 2 12 3 2" xfId="13124"/>
    <cellStyle name="Normal 2 16 2 12 4" xfId="13125"/>
    <cellStyle name="Normal 2 16 2 12 4 2" xfId="13126"/>
    <cellStyle name="Normal 2 16 2 12 5" xfId="13127"/>
    <cellStyle name="Normal 2 16 2 12 5 2" xfId="13128"/>
    <cellStyle name="Normal 2 16 2 12 6" xfId="13129"/>
    <cellStyle name="Normal 2 16 2 12 6 2" xfId="13130"/>
    <cellStyle name="Normal 2 16 2 12 7" xfId="13131"/>
    <cellStyle name="Normal 2 16 2 12 7 2" xfId="13132"/>
    <cellStyle name="Normal 2 16 2 12 8" xfId="13133"/>
    <cellStyle name="Normal 2 16 2 12 8 2" xfId="13134"/>
    <cellStyle name="Normal 2 16 2 12 9" xfId="13135"/>
    <cellStyle name="Normal 2 16 2 12 9 2" xfId="13136"/>
    <cellStyle name="Normal 2 16 2 13" xfId="13137"/>
    <cellStyle name="Normal 2 16 2 13 10" xfId="13138"/>
    <cellStyle name="Normal 2 16 2 13 10 2" xfId="13139"/>
    <cellStyle name="Normal 2 16 2 13 11" xfId="13140"/>
    <cellStyle name="Normal 2 16 2 13 2" xfId="13141"/>
    <cellStyle name="Normal 2 16 2 13 2 2" xfId="13142"/>
    <cellStyle name="Normal 2 16 2 13 3" xfId="13143"/>
    <cellStyle name="Normal 2 16 2 13 3 2" xfId="13144"/>
    <cellStyle name="Normal 2 16 2 13 4" xfId="13145"/>
    <cellStyle name="Normal 2 16 2 13 4 2" xfId="13146"/>
    <cellStyle name="Normal 2 16 2 13 5" xfId="13147"/>
    <cellStyle name="Normal 2 16 2 13 5 2" xfId="13148"/>
    <cellStyle name="Normal 2 16 2 13 6" xfId="13149"/>
    <cellStyle name="Normal 2 16 2 13 6 2" xfId="13150"/>
    <cellStyle name="Normal 2 16 2 13 7" xfId="13151"/>
    <cellStyle name="Normal 2 16 2 13 7 2" xfId="13152"/>
    <cellStyle name="Normal 2 16 2 13 8" xfId="13153"/>
    <cellStyle name="Normal 2 16 2 13 8 2" xfId="13154"/>
    <cellStyle name="Normal 2 16 2 13 9" xfId="13155"/>
    <cellStyle name="Normal 2 16 2 13 9 2" xfId="13156"/>
    <cellStyle name="Normal 2 16 2 14" xfId="13157"/>
    <cellStyle name="Normal 2 16 2 14 10" xfId="13158"/>
    <cellStyle name="Normal 2 16 2 14 10 2" xfId="13159"/>
    <cellStyle name="Normal 2 16 2 14 11" xfId="13160"/>
    <cellStyle name="Normal 2 16 2 14 2" xfId="13161"/>
    <cellStyle name="Normal 2 16 2 14 2 2" xfId="13162"/>
    <cellStyle name="Normal 2 16 2 14 3" xfId="13163"/>
    <cellStyle name="Normal 2 16 2 14 3 2" xfId="13164"/>
    <cellStyle name="Normal 2 16 2 14 4" xfId="13165"/>
    <cellStyle name="Normal 2 16 2 14 4 2" xfId="13166"/>
    <cellStyle name="Normal 2 16 2 14 5" xfId="13167"/>
    <cellStyle name="Normal 2 16 2 14 5 2" xfId="13168"/>
    <cellStyle name="Normal 2 16 2 14 6" xfId="13169"/>
    <cellStyle name="Normal 2 16 2 14 6 2" xfId="13170"/>
    <cellStyle name="Normal 2 16 2 14 7" xfId="13171"/>
    <cellStyle name="Normal 2 16 2 14 7 2" xfId="13172"/>
    <cellStyle name="Normal 2 16 2 14 8" xfId="13173"/>
    <cellStyle name="Normal 2 16 2 14 8 2" xfId="13174"/>
    <cellStyle name="Normal 2 16 2 14 9" xfId="13175"/>
    <cellStyle name="Normal 2 16 2 14 9 2" xfId="13176"/>
    <cellStyle name="Normal 2 16 2 15" xfId="13177"/>
    <cellStyle name="Normal 2 16 2 15 10" xfId="13178"/>
    <cellStyle name="Normal 2 16 2 15 10 2" xfId="13179"/>
    <cellStyle name="Normal 2 16 2 15 11" xfId="13180"/>
    <cellStyle name="Normal 2 16 2 15 2" xfId="13181"/>
    <cellStyle name="Normal 2 16 2 15 2 2" xfId="13182"/>
    <cellStyle name="Normal 2 16 2 15 3" xfId="13183"/>
    <cellStyle name="Normal 2 16 2 15 3 2" xfId="13184"/>
    <cellStyle name="Normal 2 16 2 15 4" xfId="13185"/>
    <cellStyle name="Normal 2 16 2 15 4 2" xfId="13186"/>
    <cellStyle name="Normal 2 16 2 15 5" xfId="13187"/>
    <cellStyle name="Normal 2 16 2 15 5 2" xfId="13188"/>
    <cellStyle name="Normal 2 16 2 15 6" xfId="13189"/>
    <cellStyle name="Normal 2 16 2 15 6 2" xfId="13190"/>
    <cellStyle name="Normal 2 16 2 15 7" xfId="13191"/>
    <cellStyle name="Normal 2 16 2 15 7 2" xfId="13192"/>
    <cellStyle name="Normal 2 16 2 15 8" xfId="13193"/>
    <cellStyle name="Normal 2 16 2 15 8 2" xfId="13194"/>
    <cellStyle name="Normal 2 16 2 15 9" xfId="13195"/>
    <cellStyle name="Normal 2 16 2 15 9 2" xfId="13196"/>
    <cellStyle name="Normal 2 16 2 16" xfId="13197"/>
    <cellStyle name="Normal 2 16 2 16 10" xfId="13198"/>
    <cellStyle name="Normal 2 16 2 16 10 2" xfId="13199"/>
    <cellStyle name="Normal 2 16 2 16 11" xfId="13200"/>
    <cellStyle name="Normal 2 16 2 16 2" xfId="13201"/>
    <cellStyle name="Normal 2 16 2 16 2 2" xfId="13202"/>
    <cellStyle name="Normal 2 16 2 16 3" xfId="13203"/>
    <cellStyle name="Normal 2 16 2 16 3 2" xfId="13204"/>
    <cellStyle name="Normal 2 16 2 16 4" xfId="13205"/>
    <cellStyle name="Normal 2 16 2 16 4 2" xfId="13206"/>
    <cellStyle name="Normal 2 16 2 16 5" xfId="13207"/>
    <cellStyle name="Normal 2 16 2 16 5 2" xfId="13208"/>
    <cellStyle name="Normal 2 16 2 16 6" xfId="13209"/>
    <cellStyle name="Normal 2 16 2 16 6 2" xfId="13210"/>
    <cellStyle name="Normal 2 16 2 16 7" xfId="13211"/>
    <cellStyle name="Normal 2 16 2 16 7 2" xfId="13212"/>
    <cellStyle name="Normal 2 16 2 16 8" xfId="13213"/>
    <cellStyle name="Normal 2 16 2 16 8 2" xfId="13214"/>
    <cellStyle name="Normal 2 16 2 16 9" xfId="13215"/>
    <cellStyle name="Normal 2 16 2 16 9 2" xfId="13216"/>
    <cellStyle name="Normal 2 16 2 17" xfId="13217"/>
    <cellStyle name="Normal 2 16 2 17 10" xfId="13218"/>
    <cellStyle name="Normal 2 16 2 17 10 2" xfId="13219"/>
    <cellStyle name="Normal 2 16 2 17 11" xfId="13220"/>
    <cellStyle name="Normal 2 16 2 17 2" xfId="13221"/>
    <cellStyle name="Normal 2 16 2 17 2 2" xfId="13222"/>
    <cellStyle name="Normal 2 16 2 17 3" xfId="13223"/>
    <cellStyle name="Normal 2 16 2 17 3 2" xfId="13224"/>
    <cellStyle name="Normal 2 16 2 17 4" xfId="13225"/>
    <cellStyle name="Normal 2 16 2 17 4 2" xfId="13226"/>
    <cellStyle name="Normal 2 16 2 17 5" xfId="13227"/>
    <cellStyle name="Normal 2 16 2 17 5 2" xfId="13228"/>
    <cellStyle name="Normal 2 16 2 17 6" xfId="13229"/>
    <cellStyle name="Normal 2 16 2 17 6 2" xfId="13230"/>
    <cellStyle name="Normal 2 16 2 17 7" xfId="13231"/>
    <cellStyle name="Normal 2 16 2 17 7 2" xfId="13232"/>
    <cellStyle name="Normal 2 16 2 17 8" xfId="13233"/>
    <cellStyle name="Normal 2 16 2 17 8 2" xfId="13234"/>
    <cellStyle name="Normal 2 16 2 17 9" xfId="13235"/>
    <cellStyle name="Normal 2 16 2 17 9 2" xfId="13236"/>
    <cellStyle name="Normal 2 16 2 18" xfId="13237"/>
    <cellStyle name="Normal 2 16 2 18 10" xfId="13238"/>
    <cellStyle name="Normal 2 16 2 18 10 2" xfId="13239"/>
    <cellStyle name="Normal 2 16 2 18 11" xfId="13240"/>
    <cellStyle name="Normal 2 16 2 18 2" xfId="13241"/>
    <cellStyle name="Normal 2 16 2 18 2 2" xfId="13242"/>
    <cellStyle name="Normal 2 16 2 18 3" xfId="13243"/>
    <cellStyle name="Normal 2 16 2 18 3 2" xfId="13244"/>
    <cellStyle name="Normal 2 16 2 18 4" xfId="13245"/>
    <cellStyle name="Normal 2 16 2 18 4 2" xfId="13246"/>
    <cellStyle name="Normal 2 16 2 18 5" xfId="13247"/>
    <cellStyle name="Normal 2 16 2 18 5 2" xfId="13248"/>
    <cellStyle name="Normal 2 16 2 18 6" xfId="13249"/>
    <cellStyle name="Normal 2 16 2 18 6 2" xfId="13250"/>
    <cellStyle name="Normal 2 16 2 18 7" xfId="13251"/>
    <cellStyle name="Normal 2 16 2 18 7 2" xfId="13252"/>
    <cellStyle name="Normal 2 16 2 18 8" xfId="13253"/>
    <cellStyle name="Normal 2 16 2 18 8 2" xfId="13254"/>
    <cellStyle name="Normal 2 16 2 18 9" xfId="13255"/>
    <cellStyle name="Normal 2 16 2 18 9 2" xfId="13256"/>
    <cellStyle name="Normal 2 16 2 19" xfId="13257"/>
    <cellStyle name="Normal 2 16 2 19 10" xfId="13258"/>
    <cellStyle name="Normal 2 16 2 19 10 2" xfId="13259"/>
    <cellStyle name="Normal 2 16 2 19 11" xfId="13260"/>
    <cellStyle name="Normal 2 16 2 19 2" xfId="13261"/>
    <cellStyle name="Normal 2 16 2 19 2 2" xfId="13262"/>
    <cellStyle name="Normal 2 16 2 19 3" xfId="13263"/>
    <cellStyle name="Normal 2 16 2 19 3 2" xfId="13264"/>
    <cellStyle name="Normal 2 16 2 19 4" xfId="13265"/>
    <cellStyle name="Normal 2 16 2 19 4 2" xfId="13266"/>
    <cellStyle name="Normal 2 16 2 19 5" xfId="13267"/>
    <cellStyle name="Normal 2 16 2 19 5 2" xfId="13268"/>
    <cellStyle name="Normal 2 16 2 19 6" xfId="13269"/>
    <cellStyle name="Normal 2 16 2 19 6 2" xfId="13270"/>
    <cellStyle name="Normal 2 16 2 19 7" xfId="13271"/>
    <cellStyle name="Normal 2 16 2 19 7 2" xfId="13272"/>
    <cellStyle name="Normal 2 16 2 19 8" xfId="13273"/>
    <cellStyle name="Normal 2 16 2 19 8 2" xfId="13274"/>
    <cellStyle name="Normal 2 16 2 19 9" xfId="13275"/>
    <cellStyle name="Normal 2 16 2 19 9 2" xfId="13276"/>
    <cellStyle name="Normal 2 16 2 2" xfId="13277"/>
    <cellStyle name="Normal 2 16 2 2 10" xfId="13278"/>
    <cellStyle name="Normal 2 16 2 2 10 2" xfId="13279"/>
    <cellStyle name="Normal 2 16 2 2 11" xfId="13280"/>
    <cellStyle name="Normal 2 16 2 2 2" xfId="13281"/>
    <cellStyle name="Normal 2 16 2 2 2 2" xfId="13282"/>
    <cellStyle name="Normal 2 16 2 2 3" xfId="13283"/>
    <cellStyle name="Normal 2 16 2 2 3 2" xfId="13284"/>
    <cellStyle name="Normal 2 16 2 2 4" xfId="13285"/>
    <cellStyle name="Normal 2 16 2 2 4 2" xfId="13286"/>
    <cellStyle name="Normal 2 16 2 2 5" xfId="13287"/>
    <cellStyle name="Normal 2 16 2 2 5 2" xfId="13288"/>
    <cellStyle name="Normal 2 16 2 2 6" xfId="13289"/>
    <cellStyle name="Normal 2 16 2 2 6 2" xfId="13290"/>
    <cellStyle name="Normal 2 16 2 2 7" xfId="13291"/>
    <cellStyle name="Normal 2 16 2 2 7 2" xfId="13292"/>
    <cellStyle name="Normal 2 16 2 2 8" xfId="13293"/>
    <cellStyle name="Normal 2 16 2 2 8 2" xfId="13294"/>
    <cellStyle name="Normal 2 16 2 2 9" xfId="13295"/>
    <cellStyle name="Normal 2 16 2 2 9 2" xfId="13296"/>
    <cellStyle name="Normal 2 16 2 20" xfId="13297"/>
    <cellStyle name="Normal 2 16 2 20 10" xfId="13298"/>
    <cellStyle name="Normal 2 16 2 20 10 2" xfId="13299"/>
    <cellStyle name="Normal 2 16 2 20 11" xfId="13300"/>
    <cellStyle name="Normal 2 16 2 20 2" xfId="13301"/>
    <cellStyle name="Normal 2 16 2 20 2 2" xfId="13302"/>
    <cellStyle name="Normal 2 16 2 20 3" xfId="13303"/>
    <cellStyle name="Normal 2 16 2 20 3 2" xfId="13304"/>
    <cellStyle name="Normal 2 16 2 20 4" xfId="13305"/>
    <cellStyle name="Normal 2 16 2 20 4 2" xfId="13306"/>
    <cellStyle name="Normal 2 16 2 20 5" xfId="13307"/>
    <cellStyle name="Normal 2 16 2 20 5 2" xfId="13308"/>
    <cellStyle name="Normal 2 16 2 20 6" xfId="13309"/>
    <cellStyle name="Normal 2 16 2 20 6 2" xfId="13310"/>
    <cellStyle name="Normal 2 16 2 20 7" xfId="13311"/>
    <cellStyle name="Normal 2 16 2 20 7 2" xfId="13312"/>
    <cellStyle name="Normal 2 16 2 20 8" xfId="13313"/>
    <cellStyle name="Normal 2 16 2 20 8 2" xfId="13314"/>
    <cellStyle name="Normal 2 16 2 20 9" xfId="13315"/>
    <cellStyle name="Normal 2 16 2 20 9 2" xfId="13316"/>
    <cellStyle name="Normal 2 16 2 21" xfId="13317"/>
    <cellStyle name="Normal 2 16 2 21 10" xfId="13318"/>
    <cellStyle name="Normal 2 16 2 21 10 2" xfId="13319"/>
    <cellStyle name="Normal 2 16 2 21 11" xfId="13320"/>
    <cellStyle name="Normal 2 16 2 21 2" xfId="13321"/>
    <cellStyle name="Normal 2 16 2 21 2 2" xfId="13322"/>
    <cellStyle name="Normal 2 16 2 21 3" xfId="13323"/>
    <cellStyle name="Normal 2 16 2 21 3 2" xfId="13324"/>
    <cellStyle name="Normal 2 16 2 21 4" xfId="13325"/>
    <cellStyle name="Normal 2 16 2 21 4 2" xfId="13326"/>
    <cellStyle name="Normal 2 16 2 21 5" xfId="13327"/>
    <cellStyle name="Normal 2 16 2 21 5 2" xfId="13328"/>
    <cellStyle name="Normal 2 16 2 21 6" xfId="13329"/>
    <cellStyle name="Normal 2 16 2 21 6 2" xfId="13330"/>
    <cellStyle name="Normal 2 16 2 21 7" xfId="13331"/>
    <cellStyle name="Normal 2 16 2 21 7 2" xfId="13332"/>
    <cellStyle name="Normal 2 16 2 21 8" xfId="13333"/>
    <cellStyle name="Normal 2 16 2 21 8 2" xfId="13334"/>
    <cellStyle name="Normal 2 16 2 21 9" xfId="13335"/>
    <cellStyle name="Normal 2 16 2 21 9 2" xfId="13336"/>
    <cellStyle name="Normal 2 16 2 22" xfId="13337"/>
    <cellStyle name="Normal 2 16 2 22 10" xfId="13338"/>
    <cellStyle name="Normal 2 16 2 22 10 2" xfId="13339"/>
    <cellStyle name="Normal 2 16 2 22 11" xfId="13340"/>
    <cellStyle name="Normal 2 16 2 22 2" xfId="13341"/>
    <cellStyle name="Normal 2 16 2 22 2 2" xfId="13342"/>
    <cellStyle name="Normal 2 16 2 22 3" xfId="13343"/>
    <cellStyle name="Normal 2 16 2 22 3 2" xfId="13344"/>
    <cellStyle name="Normal 2 16 2 22 4" xfId="13345"/>
    <cellStyle name="Normal 2 16 2 22 4 2" xfId="13346"/>
    <cellStyle name="Normal 2 16 2 22 5" xfId="13347"/>
    <cellStyle name="Normal 2 16 2 22 5 2" xfId="13348"/>
    <cellStyle name="Normal 2 16 2 22 6" xfId="13349"/>
    <cellStyle name="Normal 2 16 2 22 6 2" xfId="13350"/>
    <cellStyle name="Normal 2 16 2 22 7" xfId="13351"/>
    <cellStyle name="Normal 2 16 2 22 7 2" xfId="13352"/>
    <cellStyle name="Normal 2 16 2 22 8" xfId="13353"/>
    <cellStyle name="Normal 2 16 2 22 8 2" xfId="13354"/>
    <cellStyle name="Normal 2 16 2 22 9" xfId="13355"/>
    <cellStyle name="Normal 2 16 2 22 9 2" xfId="13356"/>
    <cellStyle name="Normal 2 16 2 23" xfId="13357"/>
    <cellStyle name="Normal 2 16 2 23 10" xfId="13358"/>
    <cellStyle name="Normal 2 16 2 23 10 2" xfId="13359"/>
    <cellStyle name="Normal 2 16 2 23 11" xfId="13360"/>
    <cellStyle name="Normal 2 16 2 23 2" xfId="13361"/>
    <cellStyle name="Normal 2 16 2 23 2 2" xfId="13362"/>
    <cellStyle name="Normal 2 16 2 23 3" xfId="13363"/>
    <cellStyle name="Normal 2 16 2 23 3 2" xfId="13364"/>
    <cellStyle name="Normal 2 16 2 23 4" xfId="13365"/>
    <cellStyle name="Normal 2 16 2 23 4 2" xfId="13366"/>
    <cellStyle name="Normal 2 16 2 23 5" xfId="13367"/>
    <cellStyle name="Normal 2 16 2 23 5 2" xfId="13368"/>
    <cellStyle name="Normal 2 16 2 23 6" xfId="13369"/>
    <cellStyle name="Normal 2 16 2 23 6 2" xfId="13370"/>
    <cellStyle name="Normal 2 16 2 23 7" xfId="13371"/>
    <cellStyle name="Normal 2 16 2 23 7 2" xfId="13372"/>
    <cellStyle name="Normal 2 16 2 23 8" xfId="13373"/>
    <cellStyle name="Normal 2 16 2 23 8 2" xfId="13374"/>
    <cellStyle name="Normal 2 16 2 23 9" xfId="13375"/>
    <cellStyle name="Normal 2 16 2 23 9 2" xfId="13376"/>
    <cellStyle name="Normal 2 16 2 24" xfId="13377"/>
    <cellStyle name="Normal 2 16 2 24 10" xfId="13378"/>
    <cellStyle name="Normal 2 16 2 24 10 2" xfId="13379"/>
    <cellStyle name="Normal 2 16 2 24 11" xfId="13380"/>
    <cellStyle name="Normal 2 16 2 24 2" xfId="13381"/>
    <cellStyle name="Normal 2 16 2 24 2 2" xfId="13382"/>
    <cellStyle name="Normal 2 16 2 24 3" xfId="13383"/>
    <cellStyle name="Normal 2 16 2 24 3 2" xfId="13384"/>
    <cellStyle name="Normal 2 16 2 24 4" xfId="13385"/>
    <cellStyle name="Normal 2 16 2 24 4 2" xfId="13386"/>
    <cellStyle name="Normal 2 16 2 24 5" xfId="13387"/>
    <cellStyle name="Normal 2 16 2 24 5 2" xfId="13388"/>
    <cellStyle name="Normal 2 16 2 24 6" xfId="13389"/>
    <cellStyle name="Normal 2 16 2 24 6 2" xfId="13390"/>
    <cellStyle name="Normal 2 16 2 24 7" xfId="13391"/>
    <cellStyle name="Normal 2 16 2 24 7 2" xfId="13392"/>
    <cellStyle name="Normal 2 16 2 24 8" xfId="13393"/>
    <cellStyle name="Normal 2 16 2 24 8 2" xfId="13394"/>
    <cellStyle name="Normal 2 16 2 24 9" xfId="13395"/>
    <cellStyle name="Normal 2 16 2 24 9 2" xfId="13396"/>
    <cellStyle name="Normal 2 16 2 25" xfId="13397"/>
    <cellStyle name="Normal 2 16 2 25 10" xfId="13398"/>
    <cellStyle name="Normal 2 16 2 25 10 2" xfId="13399"/>
    <cellStyle name="Normal 2 16 2 25 11" xfId="13400"/>
    <cellStyle name="Normal 2 16 2 25 2" xfId="13401"/>
    <cellStyle name="Normal 2 16 2 25 2 2" xfId="13402"/>
    <cellStyle name="Normal 2 16 2 25 3" xfId="13403"/>
    <cellStyle name="Normal 2 16 2 25 3 2" xfId="13404"/>
    <cellStyle name="Normal 2 16 2 25 4" xfId="13405"/>
    <cellStyle name="Normal 2 16 2 25 4 2" xfId="13406"/>
    <cellStyle name="Normal 2 16 2 25 5" xfId="13407"/>
    <cellStyle name="Normal 2 16 2 25 5 2" xfId="13408"/>
    <cellStyle name="Normal 2 16 2 25 6" xfId="13409"/>
    <cellStyle name="Normal 2 16 2 25 6 2" xfId="13410"/>
    <cellStyle name="Normal 2 16 2 25 7" xfId="13411"/>
    <cellStyle name="Normal 2 16 2 25 7 2" xfId="13412"/>
    <cellStyle name="Normal 2 16 2 25 8" xfId="13413"/>
    <cellStyle name="Normal 2 16 2 25 8 2" xfId="13414"/>
    <cellStyle name="Normal 2 16 2 25 9" xfId="13415"/>
    <cellStyle name="Normal 2 16 2 25 9 2" xfId="13416"/>
    <cellStyle name="Normal 2 16 2 26" xfId="13417"/>
    <cellStyle name="Normal 2 16 2 26 10" xfId="13418"/>
    <cellStyle name="Normal 2 16 2 26 10 2" xfId="13419"/>
    <cellStyle name="Normal 2 16 2 26 11" xfId="13420"/>
    <cellStyle name="Normal 2 16 2 26 2" xfId="13421"/>
    <cellStyle name="Normal 2 16 2 26 2 2" xfId="13422"/>
    <cellStyle name="Normal 2 16 2 26 3" xfId="13423"/>
    <cellStyle name="Normal 2 16 2 26 3 2" xfId="13424"/>
    <cellStyle name="Normal 2 16 2 26 4" xfId="13425"/>
    <cellStyle name="Normal 2 16 2 26 4 2" xfId="13426"/>
    <cellStyle name="Normal 2 16 2 26 5" xfId="13427"/>
    <cellStyle name="Normal 2 16 2 26 5 2" xfId="13428"/>
    <cellStyle name="Normal 2 16 2 26 6" xfId="13429"/>
    <cellStyle name="Normal 2 16 2 26 6 2" xfId="13430"/>
    <cellStyle name="Normal 2 16 2 26 7" xfId="13431"/>
    <cellStyle name="Normal 2 16 2 26 7 2" xfId="13432"/>
    <cellStyle name="Normal 2 16 2 26 8" xfId="13433"/>
    <cellStyle name="Normal 2 16 2 26 8 2" xfId="13434"/>
    <cellStyle name="Normal 2 16 2 26 9" xfId="13435"/>
    <cellStyle name="Normal 2 16 2 26 9 2" xfId="13436"/>
    <cellStyle name="Normal 2 16 2 27" xfId="13437"/>
    <cellStyle name="Normal 2 16 2 27 10" xfId="13438"/>
    <cellStyle name="Normal 2 16 2 27 10 2" xfId="13439"/>
    <cellStyle name="Normal 2 16 2 27 11" xfId="13440"/>
    <cellStyle name="Normal 2 16 2 27 2" xfId="13441"/>
    <cellStyle name="Normal 2 16 2 27 2 2" xfId="13442"/>
    <cellStyle name="Normal 2 16 2 27 3" xfId="13443"/>
    <cellStyle name="Normal 2 16 2 27 3 2" xfId="13444"/>
    <cellStyle name="Normal 2 16 2 27 4" xfId="13445"/>
    <cellStyle name="Normal 2 16 2 27 4 2" xfId="13446"/>
    <cellStyle name="Normal 2 16 2 27 5" xfId="13447"/>
    <cellStyle name="Normal 2 16 2 27 5 2" xfId="13448"/>
    <cellStyle name="Normal 2 16 2 27 6" xfId="13449"/>
    <cellStyle name="Normal 2 16 2 27 6 2" xfId="13450"/>
    <cellStyle name="Normal 2 16 2 27 7" xfId="13451"/>
    <cellStyle name="Normal 2 16 2 27 7 2" xfId="13452"/>
    <cellStyle name="Normal 2 16 2 27 8" xfId="13453"/>
    <cellStyle name="Normal 2 16 2 27 8 2" xfId="13454"/>
    <cellStyle name="Normal 2 16 2 27 9" xfId="13455"/>
    <cellStyle name="Normal 2 16 2 27 9 2" xfId="13456"/>
    <cellStyle name="Normal 2 16 2 28" xfId="13457"/>
    <cellStyle name="Normal 2 16 2 28 10" xfId="13458"/>
    <cellStyle name="Normal 2 16 2 28 10 2" xfId="13459"/>
    <cellStyle name="Normal 2 16 2 28 11" xfId="13460"/>
    <cellStyle name="Normal 2 16 2 28 2" xfId="13461"/>
    <cellStyle name="Normal 2 16 2 28 2 2" xfId="13462"/>
    <cellStyle name="Normal 2 16 2 28 3" xfId="13463"/>
    <cellStyle name="Normal 2 16 2 28 3 2" xfId="13464"/>
    <cellStyle name="Normal 2 16 2 28 4" xfId="13465"/>
    <cellStyle name="Normal 2 16 2 28 4 2" xfId="13466"/>
    <cellStyle name="Normal 2 16 2 28 5" xfId="13467"/>
    <cellStyle name="Normal 2 16 2 28 5 2" xfId="13468"/>
    <cellStyle name="Normal 2 16 2 28 6" xfId="13469"/>
    <cellStyle name="Normal 2 16 2 28 6 2" xfId="13470"/>
    <cellStyle name="Normal 2 16 2 28 7" xfId="13471"/>
    <cellStyle name="Normal 2 16 2 28 7 2" xfId="13472"/>
    <cellStyle name="Normal 2 16 2 28 8" xfId="13473"/>
    <cellStyle name="Normal 2 16 2 28 8 2" xfId="13474"/>
    <cellStyle name="Normal 2 16 2 28 9" xfId="13475"/>
    <cellStyle name="Normal 2 16 2 28 9 2" xfId="13476"/>
    <cellStyle name="Normal 2 16 2 29" xfId="13477"/>
    <cellStyle name="Normal 2 16 2 29 10" xfId="13478"/>
    <cellStyle name="Normal 2 16 2 29 10 2" xfId="13479"/>
    <cellStyle name="Normal 2 16 2 29 11" xfId="13480"/>
    <cellStyle name="Normal 2 16 2 29 2" xfId="13481"/>
    <cellStyle name="Normal 2 16 2 29 2 2" xfId="13482"/>
    <cellStyle name="Normal 2 16 2 29 3" xfId="13483"/>
    <cellStyle name="Normal 2 16 2 29 3 2" xfId="13484"/>
    <cellStyle name="Normal 2 16 2 29 4" xfId="13485"/>
    <cellStyle name="Normal 2 16 2 29 4 2" xfId="13486"/>
    <cellStyle name="Normal 2 16 2 29 5" xfId="13487"/>
    <cellStyle name="Normal 2 16 2 29 5 2" xfId="13488"/>
    <cellStyle name="Normal 2 16 2 29 6" xfId="13489"/>
    <cellStyle name="Normal 2 16 2 29 6 2" xfId="13490"/>
    <cellStyle name="Normal 2 16 2 29 7" xfId="13491"/>
    <cellStyle name="Normal 2 16 2 29 7 2" xfId="13492"/>
    <cellStyle name="Normal 2 16 2 29 8" xfId="13493"/>
    <cellStyle name="Normal 2 16 2 29 8 2" xfId="13494"/>
    <cellStyle name="Normal 2 16 2 29 9" xfId="13495"/>
    <cellStyle name="Normal 2 16 2 29 9 2" xfId="13496"/>
    <cellStyle name="Normal 2 16 2 3" xfId="13497"/>
    <cellStyle name="Normal 2 16 2 3 10" xfId="13498"/>
    <cellStyle name="Normal 2 16 2 3 10 2" xfId="13499"/>
    <cellStyle name="Normal 2 16 2 3 11" xfId="13500"/>
    <cellStyle name="Normal 2 16 2 3 2" xfId="13501"/>
    <cellStyle name="Normal 2 16 2 3 2 2" xfId="13502"/>
    <cellStyle name="Normal 2 16 2 3 3" xfId="13503"/>
    <cellStyle name="Normal 2 16 2 3 3 2" xfId="13504"/>
    <cellStyle name="Normal 2 16 2 3 4" xfId="13505"/>
    <cellStyle name="Normal 2 16 2 3 4 2" xfId="13506"/>
    <cellStyle name="Normal 2 16 2 3 5" xfId="13507"/>
    <cellStyle name="Normal 2 16 2 3 5 2" xfId="13508"/>
    <cellStyle name="Normal 2 16 2 3 6" xfId="13509"/>
    <cellStyle name="Normal 2 16 2 3 6 2" xfId="13510"/>
    <cellStyle name="Normal 2 16 2 3 7" xfId="13511"/>
    <cellStyle name="Normal 2 16 2 3 7 2" xfId="13512"/>
    <cellStyle name="Normal 2 16 2 3 8" xfId="13513"/>
    <cellStyle name="Normal 2 16 2 3 8 2" xfId="13514"/>
    <cellStyle name="Normal 2 16 2 3 9" xfId="13515"/>
    <cellStyle name="Normal 2 16 2 3 9 2" xfId="13516"/>
    <cellStyle name="Normal 2 16 2 30" xfId="13517"/>
    <cellStyle name="Normal 2 16 2 30 10" xfId="13518"/>
    <cellStyle name="Normal 2 16 2 30 10 2" xfId="13519"/>
    <cellStyle name="Normal 2 16 2 30 11" xfId="13520"/>
    <cellStyle name="Normal 2 16 2 30 2" xfId="13521"/>
    <cellStyle name="Normal 2 16 2 30 2 2" xfId="13522"/>
    <cellStyle name="Normal 2 16 2 30 3" xfId="13523"/>
    <cellStyle name="Normal 2 16 2 30 3 2" xfId="13524"/>
    <cellStyle name="Normal 2 16 2 30 4" xfId="13525"/>
    <cellStyle name="Normal 2 16 2 30 4 2" xfId="13526"/>
    <cellStyle name="Normal 2 16 2 30 5" xfId="13527"/>
    <cellStyle name="Normal 2 16 2 30 5 2" xfId="13528"/>
    <cellStyle name="Normal 2 16 2 30 6" xfId="13529"/>
    <cellStyle name="Normal 2 16 2 30 6 2" xfId="13530"/>
    <cellStyle name="Normal 2 16 2 30 7" xfId="13531"/>
    <cellStyle name="Normal 2 16 2 30 7 2" xfId="13532"/>
    <cellStyle name="Normal 2 16 2 30 8" xfId="13533"/>
    <cellStyle name="Normal 2 16 2 30 8 2" xfId="13534"/>
    <cellStyle name="Normal 2 16 2 30 9" xfId="13535"/>
    <cellStyle name="Normal 2 16 2 30 9 2" xfId="13536"/>
    <cellStyle name="Normal 2 16 2 31" xfId="13537"/>
    <cellStyle name="Normal 2 16 2 31 2" xfId="13538"/>
    <cellStyle name="Normal 2 16 2 31 2 2" xfId="13539"/>
    <cellStyle name="Normal 2 16 2 31 3" xfId="13540"/>
    <cellStyle name="Normal 2 16 2 31 3 2" xfId="13541"/>
    <cellStyle name="Normal 2 16 2 31 4" xfId="13542"/>
    <cellStyle name="Normal 2 16 2 31 4 2" xfId="13543"/>
    <cellStyle name="Normal 2 16 2 31 5" xfId="13544"/>
    <cellStyle name="Normal 2 16 2 32" xfId="13545"/>
    <cellStyle name="Normal 2 16 2 32 2" xfId="13546"/>
    <cellStyle name="Normal 2 16 2 32 2 2" xfId="13547"/>
    <cellStyle name="Normal 2 16 2 32 3" xfId="13548"/>
    <cellStyle name="Normal 2 16 2 32 3 2" xfId="13549"/>
    <cellStyle name="Normal 2 16 2 32 4" xfId="13550"/>
    <cellStyle name="Normal 2 16 2 32 4 2" xfId="13551"/>
    <cellStyle name="Normal 2 16 2 32 5" xfId="13552"/>
    <cellStyle name="Normal 2 16 2 33" xfId="13553"/>
    <cellStyle name="Normal 2 16 2 33 2" xfId="13554"/>
    <cellStyle name="Normal 2 16 2 33 2 2" xfId="13555"/>
    <cellStyle name="Normal 2 16 2 33 3" xfId="13556"/>
    <cellStyle name="Normal 2 16 2 33 3 2" xfId="13557"/>
    <cellStyle name="Normal 2 16 2 33 4" xfId="13558"/>
    <cellStyle name="Normal 2 16 2 33 4 2" xfId="13559"/>
    <cellStyle name="Normal 2 16 2 33 5" xfId="13560"/>
    <cellStyle name="Normal 2 16 2 34" xfId="13561"/>
    <cellStyle name="Normal 2 16 2 34 2" xfId="13562"/>
    <cellStyle name="Normal 2 16 2 34 2 2" xfId="13563"/>
    <cellStyle name="Normal 2 16 2 34 3" xfId="13564"/>
    <cellStyle name="Normal 2 16 2 34 3 2" xfId="13565"/>
    <cellStyle name="Normal 2 16 2 34 4" xfId="13566"/>
    <cellStyle name="Normal 2 16 2 34 4 2" xfId="13567"/>
    <cellStyle name="Normal 2 16 2 34 5" xfId="13568"/>
    <cellStyle name="Normal 2 16 2 35" xfId="13569"/>
    <cellStyle name="Normal 2 16 2 35 2" xfId="13570"/>
    <cellStyle name="Normal 2 16 2 35 2 2" xfId="13571"/>
    <cellStyle name="Normal 2 16 2 35 3" xfId="13572"/>
    <cellStyle name="Normal 2 16 2 35 3 2" xfId="13573"/>
    <cellStyle name="Normal 2 16 2 35 4" xfId="13574"/>
    <cellStyle name="Normal 2 16 2 35 4 2" xfId="13575"/>
    <cellStyle name="Normal 2 16 2 35 5" xfId="13576"/>
    <cellStyle name="Normal 2 16 2 36" xfId="13577"/>
    <cellStyle name="Normal 2 16 2 36 2" xfId="13578"/>
    <cellStyle name="Normal 2 16 2 36 2 2" xfId="13579"/>
    <cellStyle name="Normal 2 16 2 36 3" xfId="13580"/>
    <cellStyle name="Normal 2 16 2 36 3 2" xfId="13581"/>
    <cellStyle name="Normal 2 16 2 36 4" xfId="13582"/>
    <cellStyle name="Normal 2 16 2 36 4 2" xfId="13583"/>
    <cellStyle name="Normal 2 16 2 36 5" xfId="13584"/>
    <cellStyle name="Normal 2 16 2 37" xfId="13585"/>
    <cellStyle name="Normal 2 16 2 37 2" xfId="13586"/>
    <cellStyle name="Normal 2 16 2 37 2 2" xfId="13587"/>
    <cellStyle name="Normal 2 16 2 37 3" xfId="13588"/>
    <cellStyle name="Normal 2 16 2 37 3 2" xfId="13589"/>
    <cellStyle name="Normal 2 16 2 37 4" xfId="13590"/>
    <cellStyle name="Normal 2 16 2 37 4 2" xfId="13591"/>
    <cellStyle name="Normal 2 16 2 37 5" xfId="13592"/>
    <cellStyle name="Normal 2 16 2 38" xfId="13593"/>
    <cellStyle name="Normal 2 16 2 38 2" xfId="13594"/>
    <cellStyle name="Normal 2 16 2 38 2 2" xfId="13595"/>
    <cellStyle name="Normal 2 16 2 38 3" xfId="13596"/>
    <cellStyle name="Normal 2 16 2 38 3 2" xfId="13597"/>
    <cellStyle name="Normal 2 16 2 38 4" xfId="13598"/>
    <cellStyle name="Normal 2 16 2 38 4 2" xfId="13599"/>
    <cellStyle name="Normal 2 16 2 38 5" xfId="13600"/>
    <cellStyle name="Normal 2 16 2 39" xfId="13601"/>
    <cellStyle name="Normal 2 16 2 39 2" xfId="13602"/>
    <cellStyle name="Normal 2 16 2 39 2 2" xfId="13603"/>
    <cellStyle name="Normal 2 16 2 39 3" xfId="13604"/>
    <cellStyle name="Normal 2 16 2 39 3 2" xfId="13605"/>
    <cellStyle name="Normal 2 16 2 39 4" xfId="13606"/>
    <cellStyle name="Normal 2 16 2 39 4 2" xfId="13607"/>
    <cellStyle name="Normal 2 16 2 39 5" xfId="13608"/>
    <cellStyle name="Normal 2 16 2 4" xfId="13609"/>
    <cellStyle name="Normal 2 16 2 4 10" xfId="13610"/>
    <cellStyle name="Normal 2 16 2 4 10 2" xfId="13611"/>
    <cellStyle name="Normal 2 16 2 4 11" xfId="13612"/>
    <cellStyle name="Normal 2 16 2 4 2" xfId="13613"/>
    <cellStyle name="Normal 2 16 2 4 2 2" xfId="13614"/>
    <cellStyle name="Normal 2 16 2 4 3" xfId="13615"/>
    <cellStyle name="Normal 2 16 2 4 3 2" xfId="13616"/>
    <cellStyle name="Normal 2 16 2 4 4" xfId="13617"/>
    <cellStyle name="Normal 2 16 2 4 4 2" xfId="13618"/>
    <cellStyle name="Normal 2 16 2 4 5" xfId="13619"/>
    <cellStyle name="Normal 2 16 2 4 5 2" xfId="13620"/>
    <cellStyle name="Normal 2 16 2 4 6" xfId="13621"/>
    <cellStyle name="Normal 2 16 2 4 6 2" xfId="13622"/>
    <cellStyle name="Normal 2 16 2 4 7" xfId="13623"/>
    <cellStyle name="Normal 2 16 2 4 7 2" xfId="13624"/>
    <cellStyle name="Normal 2 16 2 4 8" xfId="13625"/>
    <cellStyle name="Normal 2 16 2 4 8 2" xfId="13626"/>
    <cellStyle name="Normal 2 16 2 4 9" xfId="13627"/>
    <cellStyle name="Normal 2 16 2 4 9 2" xfId="13628"/>
    <cellStyle name="Normal 2 16 2 40" xfId="13629"/>
    <cellStyle name="Normal 2 16 2 40 2" xfId="13630"/>
    <cellStyle name="Normal 2 16 2 40 2 2" xfId="13631"/>
    <cellStyle name="Normal 2 16 2 40 3" xfId="13632"/>
    <cellStyle name="Normal 2 16 2 40 3 2" xfId="13633"/>
    <cellStyle name="Normal 2 16 2 40 4" xfId="13634"/>
    <cellStyle name="Normal 2 16 2 40 4 2" xfId="13635"/>
    <cellStyle name="Normal 2 16 2 40 5" xfId="13636"/>
    <cellStyle name="Normal 2 16 2 41" xfId="13637"/>
    <cellStyle name="Normal 2 16 2 41 2" xfId="13638"/>
    <cellStyle name="Normal 2 16 2 41 2 2" xfId="13639"/>
    <cellStyle name="Normal 2 16 2 41 3" xfId="13640"/>
    <cellStyle name="Normal 2 16 2 41 3 2" xfId="13641"/>
    <cellStyle name="Normal 2 16 2 41 4" xfId="13642"/>
    <cellStyle name="Normal 2 16 2 41 4 2" xfId="13643"/>
    <cellStyle name="Normal 2 16 2 41 5" xfId="13644"/>
    <cellStyle name="Normal 2 16 2 42" xfId="13645"/>
    <cellStyle name="Normal 2 16 2 42 2" xfId="13646"/>
    <cellStyle name="Normal 2 16 2 42 2 2" xfId="13647"/>
    <cellStyle name="Normal 2 16 2 42 3" xfId="13648"/>
    <cellStyle name="Normal 2 16 2 42 3 2" xfId="13649"/>
    <cellStyle name="Normal 2 16 2 42 4" xfId="13650"/>
    <cellStyle name="Normal 2 16 2 42 4 2" xfId="13651"/>
    <cellStyle name="Normal 2 16 2 42 5" xfId="13652"/>
    <cellStyle name="Normal 2 16 2 43" xfId="13653"/>
    <cellStyle name="Normal 2 16 2 43 2" xfId="13654"/>
    <cellStyle name="Normal 2 16 2 43 2 2" xfId="13655"/>
    <cellStyle name="Normal 2 16 2 43 3" xfId="13656"/>
    <cellStyle name="Normal 2 16 2 43 3 2" xfId="13657"/>
    <cellStyle name="Normal 2 16 2 43 4" xfId="13658"/>
    <cellStyle name="Normal 2 16 2 43 4 2" xfId="13659"/>
    <cellStyle name="Normal 2 16 2 43 5" xfId="13660"/>
    <cellStyle name="Normal 2 16 2 44" xfId="13661"/>
    <cellStyle name="Normal 2 16 2 44 2" xfId="13662"/>
    <cellStyle name="Normal 2 16 2 44 2 2" xfId="13663"/>
    <cellStyle name="Normal 2 16 2 44 3" xfId="13664"/>
    <cellStyle name="Normal 2 16 2 44 3 2" xfId="13665"/>
    <cellStyle name="Normal 2 16 2 44 4" xfId="13666"/>
    <cellStyle name="Normal 2 16 2 44 4 2" xfId="13667"/>
    <cellStyle name="Normal 2 16 2 44 5" xfId="13668"/>
    <cellStyle name="Normal 2 16 2 45" xfId="13669"/>
    <cellStyle name="Normal 2 16 2 45 2" xfId="13670"/>
    <cellStyle name="Normal 2 16 2 45 2 2" xfId="13671"/>
    <cellStyle name="Normal 2 16 2 45 3" xfId="13672"/>
    <cellStyle name="Normal 2 16 2 45 3 2" xfId="13673"/>
    <cellStyle name="Normal 2 16 2 45 4" xfId="13674"/>
    <cellStyle name="Normal 2 16 2 45 4 2" xfId="13675"/>
    <cellStyle name="Normal 2 16 2 45 5" xfId="13676"/>
    <cellStyle name="Normal 2 16 2 46" xfId="13677"/>
    <cellStyle name="Normal 2 16 2 46 2" xfId="13678"/>
    <cellStyle name="Normal 2 16 2 46 2 2" xfId="13679"/>
    <cellStyle name="Normal 2 16 2 46 3" xfId="13680"/>
    <cellStyle name="Normal 2 16 2 46 3 2" xfId="13681"/>
    <cellStyle name="Normal 2 16 2 46 4" xfId="13682"/>
    <cellStyle name="Normal 2 16 2 46 4 2" xfId="13683"/>
    <cellStyle name="Normal 2 16 2 46 5" xfId="13684"/>
    <cellStyle name="Normal 2 16 2 47" xfId="13685"/>
    <cellStyle name="Normal 2 16 2 47 2" xfId="13686"/>
    <cellStyle name="Normal 2 16 2 47 2 2" xfId="13687"/>
    <cellStyle name="Normal 2 16 2 47 3" xfId="13688"/>
    <cellStyle name="Normal 2 16 2 47 3 2" xfId="13689"/>
    <cellStyle name="Normal 2 16 2 47 4" xfId="13690"/>
    <cellStyle name="Normal 2 16 2 47 4 2" xfId="13691"/>
    <cellStyle name="Normal 2 16 2 47 5" xfId="13692"/>
    <cellStyle name="Normal 2 16 2 48" xfId="13693"/>
    <cellStyle name="Normal 2 16 2 48 2" xfId="13694"/>
    <cellStyle name="Normal 2 16 2 48 2 2" xfId="13695"/>
    <cellStyle name="Normal 2 16 2 48 3" xfId="13696"/>
    <cellStyle name="Normal 2 16 2 48 3 2" xfId="13697"/>
    <cellStyle name="Normal 2 16 2 48 4" xfId="13698"/>
    <cellStyle name="Normal 2 16 2 48 4 2" xfId="13699"/>
    <cellStyle name="Normal 2 16 2 48 5" xfId="13700"/>
    <cellStyle name="Normal 2 16 2 49" xfId="13701"/>
    <cellStyle name="Normal 2 16 2 49 2" xfId="13702"/>
    <cellStyle name="Normal 2 16 2 49 2 2" xfId="13703"/>
    <cellStyle name="Normal 2 16 2 49 3" xfId="13704"/>
    <cellStyle name="Normal 2 16 2 49 3 2" xfId="13705"/>
    <cellStyle name="Normal 2 16 2 49 4" xfId="13706"/>
    <cellStyle name="Normal 2 16 2 49 4 2" xfId="13707"/>
    <cellStyle name="Normal 2 16 2 49 5" xfId="13708"/>
    <cellStyle name="Normal 2 16 2 5" xfId="13709"/>
    <cellStyle name="Normal 2 16 2 5 10" xfId="13710"/>
    <cellStyle name="Normal 2 16 2 5 10 2" xfId="13711"/>
    <cellStyle name="Normal 2 16 2 5 11" xfId="13712"/>
    <cellStyle name="Normal 2 16 2 5 2" xfId="13713"/>
    <cellStyle name="Normal 2 16 2 5 2 2" xfId="13714"/>
    <cellStyle name="Normal 2 16 2 5 3" xfId="13715"/>
    <cellStyle name="Normal 2 16 2 5 3 2" xfId="13716"/>
    <cellStyle name="Normal 2 16 2 5 4" xfId="13717"/>
    <cellStyle name="Normal 2 16 2 5 4 2" xfId="13718"/>
    <cellStyle name="Normal 2 16 2 5 5" xfId="13719"/>
    <cellStyle name="Normal 2 16 2 5 5 2" xfId="13720"/>
    <cellStyle name="Normal 2 16 2 5 6" xfId="13721"/>
    <cellStyle name="Normal 2 16 2 5 6 2" xfId="13722"/>
    <cellStyle name="Normal 2 16 2 5 7" xfId="13723"/>
    <cellStyle name="Normal 2 16 2 5 7 2" xfId="13724"/>
    <cellStyle name="Normal 2 16 2 5 8" xfId="13725"/>
    <cellStyle name="Normal 2 16 2 5 8 2" xfId="13726"/>
    <cellStyle name="Normal 2 16 2 5 9" xfId="13727"/>
    <cellStyle name="Normal 2 16 2 5 9 2" xfId="13728"/>
    <cellStyle name="Normal 2 16 2 50" xfId="13729"/>
    <cellStyle name="Normal 2 16 2 50 2" xfId="13730"/>
    <cellStyle name="Normal 2 16 2 51" xfId="13731"/>
    <cellStyle name="Normal 2 16 2 51 2" xfId="13732"/>
    <cellStyle name="Normal 2 16 2 52" xfId="13733"/>
    <cellStyle name="Normal 2 16 2 52 2" xfId="13734"/>
    <cellStyle name="Normal 2 16 2 53" xfId="13735"/>
    <cellStyle name="Normal 2 16 2 53 2" xfId="13736"/>
    <cellStyle name="Normal 2 16 2 54" xfId="13737"/>
    <cellStyle name="Normal 2 16 2 54 2" xfId="13738"/>
    <cellStyle name="Normal 2 16 2 55" xfId="13739"/>
    <cellStyle name="Normal 2 16 2 55 2" xfId="13740"/>
    <cellStyle name="Normal 2 16 2 56" xfId="13741"/>
    <cellStyle name="Normal 2 16 2 56 2" xfId="13742"/>
    <cellStyle name="Normal 2 16 2 57" xfId="13743"/>
    <cellStyle name="Normal 2 16 2 57 2" xfId="13744"/>
    <cellStyle name="Normal 2 16 2 58" xfId="13745"/>
    <cellStyle name="Normal 2 16 2 58 2" xfId="13746"/>
    <cellStyle name="Normal 2 16 2 59" xfId="13747"/>
    <cellStyle name="Normal 2 16 2 59 2" xfId="13748"/>
    <cellStyle name="Normal 2 16 2 6" xfId="13749"/>
    <cellStyle name="Normal 2 16 2 6 10" xfId="13750"/>
    <cellStyle name="Normal 2 16 2 6 10 2" xfId="13751"/>
    <cellStyle name="Normal 2 16 2 6 11" xfId="13752"/>
    <cellStyle name="Normal 2 16 2 6 2" xfId="13753"/>
    <cellStyle name="Normal 2 16 2 6 2 2" xfId="13754"/>
    <cellStyle name="Normal 2 16 2 6 3" xfId="13755"/>
    <cellStyle name="Normal 2 16 2 6 3 2" xfId="13756"/>
    <cellStyle name="Normal 2 16 2 6 4" xfId="13757"/>
    <cellStyle name="Normal 2 16 2 6 4 2" xfId="13758"/>
    <cellStyle name="Normal 2 16 2 6 5" xfId="13759"/>
    <cellStyle name="Normal 2 16 2 6 5 2" xfId="13760"/>
    <cellStyle name="Normal 2 16 2 6 6" xfId="13761"/>
    <cellStyle name="Normal 2 16 2 6 6 2" xfId="13762"/>
    <cellStyle name="Normal 2 16 2 6 7" xfId="13763"/>
    <cellStyle name="Normal 2 16 2 6 7 2" xfId="13764"/>
    <cellStyle name="Normal 2 16 2 6 8" xfId="13765"/>
    <cellStyle name="Normal 2 16 2 6 8 2" xfId="13766"/>
    <cellStyle name="Normal 2 16 2 6 9" xfId="13767"/>
    <cellStyle name="Normal 2 16 2 6 9 2" xfId="13768"/>
    <cellStyle name="Normal 2 16 2 60" xfId="13769"/>
    <cellStyle name="Normal 2 16 2 60 2" xfId="13770"/>
    <cellStyle name="Normal 2 16 2 61" xfId="13771"/>
    <cellStyle name="Normal 2 16 2 61 2" xfId="13772"/>
    <cellStyle name="Normal 2 16 2 62" xfId="13773"/>
    <cellStyle name="Normal 2 16 2 62 2" xfId="13774"/>
    <cellStyle name="Normal 2 16 2 63" xfId="13775"/>
    <cellStyle name="Normal 2 16 2 63 2" xfId="13776"/>
    <cellStyle name="Normal 2 16 2 64" xfId="13777"/>
    <cellStyle name="Normal 2 16 2 64 2" xfId="13778"/>
    <cellStyle name="Normal 2 16 2 65" xfId="13779"/>
    <cellStyle name="Normal 2 16 2 65 2" xfId="13780"/>
    <cellStyle name="Normal 2 16 2 66" xfId="13781"/>
    <cellStyle name="Normal 2 16 2 66 2" xfId="13782"/>
    <cellStyle name="Normal 2 16 2 67" xfId="13783"/>
    <cellStyle name="Normal 2 16 2 67 2" xfId="13784"/>
    <cellStyle name="Normal 2 16 2 68" xfId="13785"/>
    <cellStyle name="Normal 2 16 2 68 2" xfId="13786"/>
    <cellStyle name="Normal 2 16 2 69" xfId="13787"/>
    <cellStyle name="Normal 2 16 2 69 2" xfId="13788"/>
    <cellStyle name="Normal 2 16 2 7" xfId="13789"/>
    <cellStyle name="Normal 2 16 2 7 10" xfId="13790"/>
    <cellStyle name="Normal 2 16 2 7 10 2" xfId="13791"/>
    <cellStyle name="Normal 2 16 2 7 11" xfId="13792"/>
    <cellStyle name="Normal 2 16 2 7 2" xfId="13793"/>
    <cellStyle name="Normal 2 16 2 7 2 2" xfId="13794"/>
    <cellStyle name="Normal 2 16 2 7 3" xfId="13795"/>
    <cellStyle name="Normal 2 16 2 7 3 2" xfId="13796"/>
    <cellStyle name="Normal 2 16 2 7 4" xfId="13797"/>
    <cellStyle name="Normal 2 16 2 7 4 2" xfId="13798"/>
    <cellStyle name="Normal 2 16 2 7 5" xfId="13799"/>
    <cellStyle name="Normal 2 16 2 7 5 2" xfId="13800"/>
    <cellStyle name="Normal 2 16 2 7 6" xfId="13801"/>
    <cellStyle name="Normal 2 16 2 7 6 2" xfId="13802"/>
    <cellStyle name="Normal 2 16 2 7 7" xfId="13803"/>
    <cellStyle name="Normal 2 16 2 7 7 2" xfId="13804"/>
    <cellStyle name="Normal 2 16 2 7 8" xfId="13805"/>
    <cellStyle name="Normal 2 16 2 7 8 2" xfId="13806"/>
    <cellStyle name="Normal 2 16 2 7 9" xfId="13807"/>
    <cellStyle name="Normal 2 16 2 7 9 2" xfId="13808"/>
    <cellStyle name="Normal 2 16 2 70" xfId="13809"/>
    <cellStyle name="Normal 2 16 2 70 2" xfId="13810"/>
    <cellStyle name="Normal 2 16 2 71" xfId="13811"/>
    <cellStyle name="Normal 2 16 2 71 2" xfId="13812"/>
    <cellStyle name="Normal 2 16 2 72" xfId="13813"/>
    <cellStyle name="Normal 2 16 2 72 2" xfId="13814"/>
    <cellStyle name="Normal 2 16 2 73" xfId="13815"/>
    <cellStyle name="Normal 2 16 2 73 2" xfId="13816"/>
    <cellStyle name="Normal 2 16 2 74" xfId="13817"/>
    <cellStyle name="Normal 2 16 2 75" xfId="13818"/>
    <cellStyle name="Normal 2 16 2 76" xfId="13819"/>
    <cellStyle name="Normal 2 16 2 77" xfId="13820"/>
    <cellStyle name="Normal 2 16 2 8" xfId="13821"/>
    <cellStyle name="Normal 2 16 2 8 10" xfId="13822"/>
    <cellStyle name="Normal 2 16 2 8 10 2" xfId="13823"/>
    <cellStyle name="Normal 2 16 2 8 11" xfId="13824"/>
    <cellStyle name="Normal 2 16 2 8 2" xfId="13825"/>
    <cellStyle name="Normal 2 16 2 8 2 2" xfId="13826"/>
    <cellStyle name="Normal 2 16 2 8 3" xfId="13827"/>
    <cellStyle name="Normal 2 16 2 8 3 2" xfId="13828"/>
    <cellStyle name="Normal 2 16 2 8 4" xfId="13829"/>
    <cellStyle name="Normal 2 16 2 8 4 2" xfId="13830"/>
    <cellStyle name="Normal 2 16 2 8 5" xfId="13831"/>
    <cellStyle name="Normal 2 16 2 8 5 2" xfId="13832"/>
    <cellStyle name="Normal 2 16 2 8 6" xfId="13833"/>
    <cellStyle name="Normal 2 16 2 8 6 2" xfId="13834"/>
    <cellStyle name="Normal 2 16 2 8 7" xfId="13835"/>
    <cellStyle name="Normal 2 16 2 8 7 2" xfId="13836"/>
    <cellStyle name="Normal 2 16 2 8 8" xfId="13837"/>
    <cellStyle name="Normal 2 16 2 8 8 2" xfId="13838"/>
    <cellStyle name="Normal 2 16 2 8 9" xfId="13839"/>
    <cellStyle name="Normal 2 16 2 8 9 2" xfId="13840"/>
    <cellStyle name="Normal 2 16 2 9" xfId="13841"/>
    <cellStyle name="Normal 2 16 2 9 10" xfId="13842"/>
    <cellStyle name="Normal 2 16 2 9 10 2" xfId="13843"/>
    <cellStyle name="Normal 2 16 2 9 11" xfId="13844"/>
    <cellStyle name="Normal 2 16 2 9 2" xfId="13845"/>
    <cellStyle name="Normal 2 16 2 9 2 2" xfId="13846"/>
    <cellStyle name="Normal 2 16 2 9 3" xfId="13847"/>
    <cellStyle name="Normal 2 16 2 9 3 2" xfId="13848"/>
    <cellStyle name="Normal 2 16 2 9 4" xfId="13849"/>
    <cellStyle name="Normal 2 16 2 9 4 2" xfId="13850"/>
    <cellStyle name="Normal 2 16 2 9 5" xfId="13851"/>
    <cellStyle name="Normal 2 16 2 9 5 2" xfId="13852"/>
    <cellStyle name="Normal 2 16 2 9 6" xfId="13853"/>
    <cellStyle name="Normal 2 16 2 9 6 2" xfId="13854"/>
    <cellStyle name="Normal 2 16 2 9 7" xfId="13855"/>
    <cellStyle name="Normal 2 16 2 9 7 2" xfId="13856"/>
    <cellStyle name="Normal 2 16 2 9 8" xfId="13857"/>
    <cellStyle name="Normal 2 16 2 9 8 2" xfId="13858"/>
    <cellStyle name="Normal 2 16 2 9 9" xfId="13859"/>
    <cellStyle name="Normal 2 16 2 9 9 2" xfId="13860"/>
    <cellStyle name="Normal 2 16 20" xfId="13861"/>
    <cellStyle name="Normal 2 16 20 2" xfId="13862"/>
    <cellStyle name="Normal 2 16 20 3" xfId="13863"/>
    <cellStyle name="Normal 2 16 20 4" xfId="13864"/>
    <cellStyle name="Normal 2 16 21" xfId="13865"/>
    <cellStyle name="Normal 2 16 21 2" xfId="13866"/>
    <cellStyle name="Normal 2 16 21 3" xfId="13867"/>
    <cellStyle name="Normal 2 16 21 4" xfId="13868"/>
    <cellStyle name="Normal 2 16 22" xfId="13869"/>
    <cellStyle name="Normal 2 16 22 2" xfId="13870"/>
    <cellStyle name="Normal 2 16 22 2 2" xfId="13871"/>
    <cellStyle name="Normal 2 16 22 3" xfId="13872"/>
    <cellStyle name="Normal 2 16 22 4" xfId="13873"/>
    <cellStyle name="Normal 2 16 23" xfId="13874"/>
    <cellStyle name="Normal 2 16 23 2" xfId="13875"/>
    <cellStyle name="Normal 2 16 23 2 2" xfId="13876"/>
    <cellStyle name="Normal 2 16 23 3" xfId="13877"/>
    <cellStyle name="Normal 2 16 23 4" xfId="13878"/>
    <cellStyle name="Normal 2 16 24" xfId="13879"/>
    <cellStyle name="Normal 2 16 24 2" xfId="13880"/>
    <cellStyle name="Normal 2 16 24 2 2" xfId="13881"/>
    <cellStyle name="Normal 2 16 24 3" xfId="13882"/>
    <cellStyle name="Normal 2 16 24 4" xfId="13883"/>
    <cellStyle name="Normal 2 16 25" xfId="13884"/>
    <cellStyle name="Normal 2 16 25 2" xfId="13885"/>
    <cellStyle name="Normal 2 16 25 2 2" xfId="13886"/>
    <cellStyle name="Normal 2 16 25 3" xfId="13887"/>
    <cellStyle name="Normal 2 16 25 4" xfId="13888"/>
    <cellStyle name="Normal 2 16 26" xfId="13889"/>
    <cellStyle name="Normal 2 16 26 2" xfId="13890"/>
    <cellStyle name="Normal 2 16 26 2 2" xfId="13891"/>
    <cellStyle name="Normal 2 16 26 3" xfId="13892"/>
    <cellStyle name="Normal 2 16 26 4" xfId="13893"/>
    <cellStyle name="Normal 2 16 27" xfId="13894"/>
    <cellStyle name="Normal 2 16 27 2" xfId="13895"/>
    <cellStyle name="Normal 2 16 27 2 2" xfId="13896"/>
    <cellStyle name="Normal 2 16 27 3" xfId="13897"/>
    <cellStyle name="Normal 2 16 27 4" xfId="13898"/>
    <cellStyle name="Normal 2 16 28" xfId="13899"/>
    <cellStyle name="Normal 2 16 28 2" xfId="13900"/>
    <cellStyle name="Normal 2 16 28 2 2" xfId="13901"/>
    <cellStyle name="Normal 2 16 28 3" xfId="13902"/>
    <cellStyle name="Normal 2 16 28 4" xfId="13903"/>
    <cellStyle name="Normal 2 16 29" xfId="13904"/>
    <cellStyle name="Normal 2 16 29 2" xfId="13905"/>
    <cellStyle name="Normal 2 16 29 2 2" xfId="13906"/>
    <cellStyle name="Normal 2 16 29 3" xfId="13907"/>
    <cellStyle name="Normal 2 16 29 4" xfId="13908"/>
    <cellStyle name="Normal 2 16 3" xfId="13909"/>
    <cellStyle name="Normal 2 16 3 2" xfId="13910"/>
    <cellStyle name="Normal 2 16 3 3" xfId="13911"/>
    <cellStyle name="Normal 2 16 3 4" xfId="13912"/>
    <cellStyle name="Normal 2 16 30" xfId="13913"/>
    <cellStyle name="Normal 2 16 30 2" xfId="13914"/>
    <cellStyle name="Normal 2 16 30 2 2" xfId="13915"/>
    <cellStyle name="Normal 2 16 30 3" xfId="13916"/>
    <cellStyle name="Normal 2 16 30 4" xfId="13917"/>
    <cellStyle name="Normal 2 16 31" xfId="13918"/>
    <cellStyle name="Normal 2 16 31 2" xfId="13919"/>
    <cellStyle name="Normal 2 16 31 2 2" xfId="13920"/>
    <cellStyle name="Normal 2 16 31 3" xfId="13921"/>
    <cellStyle name="Normal 2 16 31 4" xfId="13922"/>
    <cellStyle name="Normal 2 16 32" xfId="13923"/>
    <cellStyle name="Normal 2 16 32 2" xfId="13924"/>
    <cellStyle name="Normal 2 16 33" xfId="13925"/>
    <cellStyle name="Normal 2 16 33 2" xfId="13926"/>
    <cellStyle name="Normal 2 16 34" xfId="13927"/>
    <cellStyle name="Normal 2 16 34 2" xfId="13928"/>
    <cellStyle name="Normal 2 16 35" xfId="13929"/>
    <cellStyle name="Normal 2 16 35 2" xfId="13930"/>
    <cellStyle name="Normal 2 16 36" xfId="13931"/>
    <cellStyle name="Normal 2 16 36 2" xfId="13932"/>
    <cellStyle name="Normal 2 16 37" xfId="13933"/>
    <cellStyle name="Normal 2 16 37 2" xfId="13934"/>
    <cellStyle name="Normal 2 16 38" xfId="13935"/>
    <cellStyle name="Normal 2 16 38 2" xfId="13936"/>
    <cellStyle name="Normal 2 16 39" xfId="13937"/>
    <cellStyle name="Normal 2 16 39 2" xfId="13938"/>
    <cellStyle name="Normal 2 16 4" xfId="13939"/>
    <cellStyle name="Normal 2 16 4 2" xfId="13940"/>
    <cellStyle name="Normal 2 16 4 3" xfId="13941"/>
    <cellStyle name="Normal 2 16 4 4" xfId="13942"/>
    <cellStyle name="Normal 2 16 40" xfId="13943"/>
    <cellStyle name="Normal 2 16 40 2" xfId="13944"/>
    <cellStyle name="Normal 2 16 41" xfId="13945"/>
    <cellStyle name="Normal 2 16 41 2" xfId="13946"/>
    <cellStyle name="Normal 2 16 42" xfId="13947"/>
    <cellStyle name="Normal 2 16 42 2" xfId="13948"/>
    <cellStyle name="Normal 2 16 43" xfId="13949"/>
    <cellStyle name="Normal 2 16 43 2" xfId="13950"/>
    <cellStyle name="Normal 2 16 44" xfId="13951"/>
    <cellStyle name="Normal 2 16 44 2" xfId="13952"/>
    <cellStyle name="Normal 2 16 45" xfId="13953"/>
    <cellStyle name="Normal 2 16 45 2" xfId="13954"/>
    <cellStyle name="Normal 2 16 46" xfId="13955"/>
    <cellStyle name="Normal 2 16 46 2" xfId="13956"/>
    <cellStyle name="Normal 2 16 47" xfId="13957"/>
    <cellStyle name="Normal 2 16 47 2" xfId="13958"/>
    <cellStyle name="Normal 2 16 48" xfId="13959"/>
    <cellStyle name="Normal 2 16 48 2" xfId="13960"/>
    <cellStyle name="Normal 2 16 49" xfId="13961"/>
    <cellStyle name="Normal 2 16 49 2" xfId="13962"/>
    <cellStyle name="Normal 2 16 5" xfId="13963"/>
    <cellStyle name="Normal 2 16 5 2" xfId="13964"/>
    <cellStyle name="Normal 2 16 5 3" xfId="13965"/>
    <cellStyle name="Normal 2 16 5 4" xfId="13966"/>
    <cellStyle name="Normal 2 16 50" xfId="13967"/>
    <cellStyle name="Normal 2 16 50 2" xfId="13968"/>
    <cellStyle name="Normal 2 16 51" xfId="13969"/>
    <cellStyle name="Normal 2 16 52" xfId="13970"/>
    <cellStyle name="Normal 2 16 53" xfId="13971"/>
    <cellStyle name="Normal 2 16 54" xfId="13972"/>
    <cellStyle name="Normal 2 16 55" xfId="13973"/>
    <cellStyle name="Normal 2 16 56" xfId="13974"/>
    <cellStyle name="Normal 2 16 57" xfId="13975"/>
    <cellStyle name="Normal 2 16 58" xfId="13976"/>
    <cellStyle name="Normal 2 16 59" xfId="13977"/>
    <cellStyle name="Normal 2 16 6" xfId="13978"/>
    <cellStyle name="Normal 2 16 6 2" xfId="13979"/>
    <cellStyle name="Normal 2 16 6 3" xfId="13980"/>
    <cellStyle name="Normal 2 16 6 4" xfId="13981"/>
    <cellStyle name="Normal 2 16 60" xfId="13982"/>
    <cellStyle name="Normal 2 16 61" xfId="13983"/>
    <cellStyle name="Normal 2 16 62" xfId="13984"/>
    <cellStyle name="Normal 2 16 63" xfId="13985"/>
    <cellStyle name="Normal 2 16 64" xfId="13986"/>
    <cellStyle name="Normal 2 16 65" xfId="13987"/>
    <cellStyle name="Normal 2 16 66" xfId="13988"/>
    <cellStyle name="Normal 2 16 67" xfId="13989"/>
    <cellStyle name="Normal 2 16 68" xfId="13990"/>
    <cellStyle name="Normal 2 16 69" xfId="13991"/>
    <cellStyle name="Normal 2 16 7" xfId="13992"/>
    <cellStyle name="Normal 2 16 7 2" xfId="13993"/>
    <cellStyle name="Normal 2 16 7 3" xfId="13994"/>
    <cellStyle name="Normal 2 16 7 4" xfId="13995"/>
    <cellStyle name="Normal 2 16 70" xfId="13996"/>
    <cellStyle name="Normal 2 16 71" xfId="13997"/>
    <cellStyle name="Normal 2 16 72" xfId="13998"/>
    <cellStyle name="Normal 2 16 73" xfId="13999"/>
    <cellStyle name="Normal 2 16 74" xfId="14000"/>
    <cellStyle name="Normal 2 16 75" xfId="14001"/>
    <cellStyle name="Normal 2 16 76" xfId="14002"/>
    <cellStyle name="Normal 2 16 77" xfId="14003"/>
    <cellStyle name="Normal 2 16 78" xfId="14004"/>
    <cellStyle name="Normal 2 16 8" xfId="14005"/>
    <cellStyle name="Normal 2 16 8 2" xfId="14006"/>
    <cellStyle name="Normal 2 16 8 3" xfId="14007"/>
    <cellStyle name="Normal 2 16 8 4" xfId="14008"/>
    <cellStyle name="Normal 2 16 9" xfId="14009"/>
    <cellStyle name="Normal 2 16 9 2" xfId="14010"/>
    <cellStyle name="Normal 2 16 9 3" xfId="14011"/>
    <cellStyle name="Normal 2 16 9 4" xfId="14012"/>
    <cellStyle name="Normal 2 17" xfId="14013"/>
    <cellStyle name="Normal 2 17 10" xfId="14014"/>
    <cellStyle name="Normal 2 17 10 2" xfId="14015"/>
    <cellStyle name="Normal 2 17 10 3" xfId="14016"/>
    <cellStyle name="Normal 2 17 10 4" xfId="14017"/>
    <cellStyle name="Normal 2 17 11" xfId="14018"/>
    <cellStyle name="Normal 2 17 11 2" xfId="14019"/>
    <cellStyle name="Normal 2 17 11 3" xfId="14020"/>
    <cellStyle name="Normal 2 17 11 4" xfId="14021"/>
    <cellStyle name="Normal 2 17 12" xfId="14022"/>
    <cellStyle name="Normal 2 17 12 2" xfId="14023"/>
    <cellStyle name="Normal 2 17 12 3" xfId="14024"/>
    <cellStyle name="Normal 2 17 12 4" xfId="14025"/>
    <cellStyle name="Normal 2 17 13" xfId="14026"/>
    <cellStyle name="Normal 2 17 13 2" xfId="14027"/>
    <cellStyle name="Normal 2 17 13 3" xfId="14028"/>
    <cellStyle name="Normal 2 17 13 4" xfId="14029"/>
    <cellStyle name="Normal 2 17 14" xfId="14030"/>
    <cellStyle name="Normal 2 17 14 2" xfId="14031"/>
    <cellStyle name="Normal 2 17 14 3" xfId="14032"/>
    <cellStyle name="Normal 2 17 14 4" xfId="14033"/>
    <cellStyle name="Normal 2 17 15" xfId="14034"/>
    <cellStyle name="Normal 2 17 15 2" xfId="14035"/>
    <cellStyle name="Normal 2 17 15 3" xfId="14036"/>
    <cellStyle name="Normal 2 17 15 4" xfId="14037"/>
    <cellStyle name="Normal 2 17 16" xfId="14038"/>
    <cellStyle name="Normal 2 17 16 2" xfId="14039"/>
    <cellStyle name="Normal 2 17 16 3" xfId="14040"/>
    <cellStyle name="Normal 2 17 16 4" xfId="14041"/>
    <cellStyle name="Normal 2 17 17" xfId="14042"/>
    <cellStyle name="Normal 2 17 17 2" xfId="14043"/>
    <cellStyle name="Normal 2 17 17 3" xfId="14044"/>
    <cellStyle name="Normal 2 17 17 4" xfId="14045"/>
    <cellStyle name="Normal 2 17 18" xfId="14046"/>
    <cellStyle name="Normal 2 17 18 2" xfId="14047"/>
    <cellStyle name="Normal 2 17 18 3" xfId="14048"/>
    <cellStyle name="Normal 2 17 18 4" xfId="14049"/>
    <cellStyle name="Normal 2 17 19" xfId="14050"/>
    <cellStyle name="Normal 2 17 19 2" xfId="14051"/>
    <cellStyle name="Normal 2 17 19 3" xfId="14052"/>
    <cellStyle name="Normal 2 17 19 4" xfId="14053"/>
    <cellStyle name="Normal 2 17 2" xfId="14054"/>
    <cellStyle name="Normal 2 17 2 10" xfId="14055"/>
    <cellStyle name="Normal 2 17 2 10 10" xfId="14056"/>
    <cellStyle name="Normal 2 17 2 10 10 2" xfId="14057"/>
    <cellStyle name="Normal 2 17 2 10 11" xfId="14058"/>
    <cellStyle name="Normal 2 17 2 10 2" xfId="14059"/>
    <cellStyle name="Normal 2 17 2 10 2 2" xfId="14060"/>
    <cellStyle name="Normal 2 17 2 10 3" xfId="14061"/>
    <cellStyle name="Normal 2 17 2 10 3 2" xfId="14062"/>
    <cellStyle name="Normal 2 17 2 10 4" xfId="14063"/>
    <cellStyle name="Normal 2 17 2 10 4 2" xfId="14064"/>
    <cellStyle name="Normal 2 17 2 10 5" xfId="14065"/>
    <cellStyle name="Normal 2 17 2 10 5 2" xfId="14066"/>
    <cellStyle name="Normal 2 17 2 10 6" xfId="14067"/>
    <cellStyle name="Normal 2 17 2 10 6 2" xfId="14068"/>
    <cellStyle name="Normal 2 17 2 10 7" xfId="14069"/>
    <cellStyle name="Normal 2 17 2 10 7 2" xfId="14070"/>
    <cellStyle name="Normal 2 17 2 10 8" xfId="14071"/>
    <cellStyle name="Normal 2 17 2 10 8 2" xfId="14072"/>
    <cellStyle name="Normal 2 17 2 10 9" xfId="14073"/>
    <cellStyle name="Normal 2 17 2 10 9 2" xfId="14074"/>
    <cellStyle name="Normal 2 17 2 11" xfId="14075"/>
    <cellStyle name="Normal 2 17 2 11 10" xfId="14076"/>
    <cellStyle name="Normal 2 17 2 11 10 2" xfId="14077"/>
    <cellStyle name="Normal 2 17 2 11 11" xfId="14078"/>
    <cellStyle name="Normal 2 17 2 11 2" xfId="14079"/>
    <cellStyle name="Normal 2 17 2 11 2 2" xfId="14080"/>
    <cellStyle name="Normal 2 17 2 11 3" xfId="14081"/>
    <cellStyle name="Normal 2 17 2 11 3 2" xfId="14082"/>
    <cellStyle name="Normal 2 17 2 11 4" xfId="14083"/>
    <cellStyle name="Normal 2 17 2 11 4 2" xfId="14084"/>
    <cellStyle name="Normal 2 17 2 11 5" xfId="14085"/>
    <cellStyle name="Normal 2 17 2 11 5 2" xfId="14086"/>
    <cellStyle name="Normal 2 17 2 11 6" xfId="14087"/>
    <cellStyle name="Normal 2 17 2 11 6 2" xfId="14088"/>
    <cellStyle name="Normal 2 17 2 11 7" xfId="14089"/>
    <cellStyle name="Normal 2 17 2 11 7 2" xfId="14090"/>
    <cellStyle name="Normal 2 17 2 11 8" xfId="14091"/>
    <cellStyle name="Normal 2 17 2 11 8 2" xfId="14092"/>
    <cellStyle name="Normal 2 17 2 11 9" xfId="14093"/>
    <cellStyle name="Normal 2 17 2 11 9 2" xfId="14094"/>
    <cellStyle name="Normal 2 17 2 12" xfId="14095"/>
    <cellStyle name="Normal 2 17 2 12 10" xfId="14096"/>
    <cellStyle name="Normal 2 17 2 12 10 2" xfId="14097"/>
    <cellStyle name="Normal 2 17 2 12 11" xfId="14098"/>
    <cellStyle name="Normal 2 17 2 12 2" xfId="14099"/>
    <cellStyle name="Normal 2 17 2 12 2 2" xfId="14100"/>
    <cellStyle name="Normal 2 17 2 12 3" xfId="14101"/>
    <cellStyle name="Normal 2 17 2 12 3 2" xfId="14102"/>
    <cellStyle name="Normal 2 17 2 12 4" xfId="14103"/>
    <cellStyle name="Normal 2 17 2 12 4 2" xfId="14104"/>
    <cellStyle name="Normal 2 17 2 12 5" xfId="14105"/>
    <cellStyle name="Normal 2 17 2 12 5 2" xfId="14106"/>
    <cellStyle name="Normal 2 17 2 12 6" xfId="14107"/>
    <cellStyle name="Normal 2 17 2 12 6 2" xfId="14108"/>
    <cellStyle name="Normal 2 17 2 12 7" xfId="14109"/>
    <cellStyle name="Normal 2 17 2 12 7 2" xfId="14110"/>
    <cellStyle name="Normal 2 17 2 12 8" xfId="14111"/>
    <cellStyle name="Normal 2 17 2 12 8 2" xfId="14112"/>
    <cellStyle name="Normal 2 17 2 12 9" xfId="14113"/>
    <cellStyle name="Normal 2 17 2 12 9 2" xfId="14114"/>
    <cellStyle name="Normal 2 17 2 13" xfId="14115"/>
    <cellStyle name="Normal 2 17 2 13 10" xfId="14116"/>
    <cellStyle name="Normal 2 17 2 13 10 2" xfId="14117"/>
    <cellStyle name="Normal 2 17 2 13 11" xfId="14118"/>
    <cellStyle name="Normal 2 17 2 13 2" xfId="14119"/>
    <cellStyle name="Normal 2 17 2 13 2 2" xfId="14120"/>
    <cellStyle name="Normal 2 17 2 13 3" xfId="14121"/>
    <cellStyle name="Normal 2 17 2 13 3 2" xfId="14122"/>
    <cellStyle name="Normal 2 17 2 13 4" xfId="14123"/>
    <cellStyle name="Normal 2 17 2 13 4 2" xfId="14124"/>
    <cellStyle name="Normal 2 17 2 13 5" xfId="14125"/>
    <cellStyle name="Normal 2 17 2 13 5 2" xfId="14126"/>
    <cellStyle name="Normal 2 17 2 13 6" xfId="14127"/>
    <cellStyle name="Normal 2 17 2 13 6 2" xfId="14128"/>
    <cellStyle name="Normal 2 17 2 13 7" xfId="14129"/>
    <cellStyle name="Normal 2 17 2 13 7 2" xfId="14130"/>
    <cellStyle name="Normal 2 17 2 13 8" xfId="14131"/>
    <cellStyle name="Normal 2 17 2 13 8 2" xfId="14132"/>
    <cellStyle name="Normal 2 17 2 13 9" xfId="14133"/>
    <cellStyle name="Normal 2 17 2 13 9 2" xfId="14134"/>
    <cellStyle name="Normal 2 17 2 14" xfId="14135"/>
    <cellStyle name="Normal 2 17 2 14 10" xfId="14136"/>
    <cellStyle name="Normal 2 17 2 14 10 2" xfId="14137"/>
    <cellStyle name="Normal 2 17 2 14 11" xfId="14138"/>
    <cellStyle name="Normal 2 17 2 14 2" xfId="14139"/>
    <cellStyle name="Normal 2 17 2 14 2 2" xfId="14140"/>
    <cellStyle name="Normal 2 17 2 14 3" xfId="14141"/>
    <cellStyle name="Normal 2 17 2 14 3 2" xfId="14142"/>
    <cellStyle name="Normal 2 17 2 14 4" xfId="14143"/>
    <cellStyle name="Normal 2 17 2 14 4 2" xfId="14144"/>
    <cellStyle name="Normal 2 17 2 14 5" xfId="14145"/>
    <cellStyle name="Normal 2 17 2 14 5 2" xfId="14146"/>
    <cellStyle name="Normal 2 17 2 14 6" xfId="14147"/>
    <cellStyle name="Normal 2 17 2 14 6 2" xfId="14148"/>
    <cellStyle name="Normal 2 17 2 14 7" xfId="14149"/>
    <cellStyle name="Normal 2 17 2 14 7 2" xfId="14150"/>
    <cellStyle name="Normal 2 17 2 14 8" xfId="14151"/>
    <cellStyle name="Normal 2 17 2 14 8 2" xfId="14152"/>
    <cellStyle name="Normal 2 17 2 14 9" xfId="14153"/>
    <cellStyle name="Normal 2 17 2 14 9 2" xfId="14154"/>
    <cellStyle name="Normal 2 17 2 15" xfId="14155"/>
    <cellStyle name="Normal 2 17 2 15 10" xfId="14156"/>
    <cellStyle name="Normal 2 17 2 15 10 2" xfId="14157"/>
    <cellStyle name="Normal 2 17 2 15 11" xfId="14158"/>
    <cellStyle name="Normal 2 17 2 15 2" xfId="14159"/>
    <cellStyle name="Normal 2 17 2 15 2 2" xfId="14160"/>
    <cellStyle name="Normal 2 17 2 15 3" xfId="14161"/>
    <cellStyle name="Normal 2 17 2 15 3 2" xfId="14162"/>
    <cellStyle name="Normal 2 17 2 15 4" xfId="14163"/>
    <cellStyle name="Normal 2 17 2 15 4 2" xfId="14164"/>
    <cellStyle name="Normal 2 17 2 15 5" xfId="14165"/>
    <cellStyle name="Normal 2 17 2 15 5 2" xfId="14166"/>
    <cellStyle name="Normal 2 17 2 15 6" xfId="14167"/>
    <cellStyle name="Normal 2 17 2 15 6 2" xfId="14168"/>
    <cellStyle name="Normal 2 17 2 15 7" xfId="14169"/>
    <cellStyle name="Normal 2 17 2 15 7 2" xfId="14170"/>
    <cellStyle name="Normal 2 17 2 15 8" xfId="14171"/>
    <cellStyle name="Normal 2 17 2 15 8 2" xfId="14172"/>
    <cellStyle name="Normal 2 17 2 15 9" xfId="14173"/>
    <cellStyle name="Normal 2 17 2 15 9 2" xfId="14174"/>
    <cellStyle name="Normal 2 17 2 16" xfId="14175"/>
    <cellStyle name="Normal 2 17 2 16 10" xfId="14176"/>
    <cellStyle name="Normal 2 17 2 16 10 2" xfId="14177"/>
    <cellStyle name="Normal 2 17 2 16 11" xfId="14178"/>
    <cellStyle name="Normal 2 17 2 16 2" xfId="14179"/>
    <cellStyle name="Normal 2 17 2 16 2 2" xfId="14180"/>
    <cellStyle name="Normal 2 17 2 16 3" xfId="14181"/>
    <cellStyle name="Normal 2 17 2 16 3 2" xfId="14182"/>
    <cellStyle name="Normal 2 17 2 16 4" xfId="14183"/>
    <cellStyle name="Normal 2 17 2 16 4 2" xfId="14184"/>
    <cellStyle name="Normal 2 17 2 16 5" xfId="14185"/>
    <cellStyle name="Normal 2 17 2 16 5 2" xfId="14186"/>
    <cellStyle name="Normal 2 17 2 16 6" xfId="14187"/>
    <cellStyle name="Normal 2 17 2 16 6 2" xfId="14188"/>
    <cellStyle name="Normal 2 17 2 16 7" xfId="14189"/>
    <cellStyle name="Normal 2 17 2 16 7 2" xfId="14190"/>
    <cellStyle name="Normal 2 17 2 16 8" xfId="14191"/>
    <cellStyle name="Normal 2 17 2 16 8 2" xfId="14192"/>
    <cellStyle name="Normal 2 17 2 16 9" xfId="14193"/>
    <cellStyle name="Normal 2 17 2 16 9 2" xfId="14194"/>
    <cellStyle name="Normal 2 17 2 17" xfId="14195"/>
    <cellStyle name="Normal 2 17 2 17 10" xfId="14196"/>
    <cellStyle name="Normal 2 17 2 17 10 2" xfId="14197"/>
    <cellStyle name="Normal 2 17 2 17 11" xfId="14198"/>
    <cellStyle name="Normal 2 17 2 17 2" xfId="14199"/>
    <cellStyle name="Normal 2 17 2 17 2 2" xfId="14200"/>
    <cellStyle name="Normal 2 17 2 17 3" xfId="14201"/>
    <cellStyle name="Normal 2 17 2 17 3 2" xfId="14202"/>
    <cellStyle name="Normal 2 17 2 17 4" xfId="14203"/>
    <cellStyle name="Normal 2 17 2 17 4 2" xfId="14204"/>
    <cellStyle name="Normal 2 17 2 17 5" xfId="14205"/>
    <cellStyle name="Normal 2 17 2 17 5 2" xfId="14206"/>
    <cellStyle name="Normal 2 17 2 17 6" xfId="14207"/>
    <cellStyle name="Normal 2 17 2 17 6 2" xfId="14208"/>
    <cellStyle name="Normal 2 17 2 17 7" xfId="14209"/>
    <cellStyle name="Normal 2 17 2 17 7 2" xfId="14210"/>
    <cellStyle name="Normal 2 17 2 17 8" xfId="14211"/>
    <cellStyle name="Normal 2 17 2 17 8 2" xfId="14212"/>
    <cellStyle name="Normal 2 17 2 17 9" xfId="14213"/>
    <cellStyle name="Normal 2 17 2 17 9 2" xfId="14214"/>
    <cellStyle name="Normal 2 17 2 18" xfId="14215"/>
    <cellStyle name="Normal 2 17 2 18 10" xfId="14216"/>
    <cellStyle name="Normal 2 17 2 18 10 2" xfId="14217"/>
    <cellStyle name="Normal 2 17 2 18 11" xfId="14218"/>
    <cellStyle name="Normal 2 17 2 18 2" xfId="14219"/>
    <cellStyle name="Normal 2 17 2 18 2 2" xfId="14220"/>
    <cellStyle name="Normal 2 17 2 18 3" xfId="14221"/>
    <cellStyle name="Normal 2 17 2 18 3 2" xfId="14222"/>
    <cellStyle name="Normal 2 17 2 18 4" xfId="14223"/>
    <cellStyle name="Normal 2 17 2 18 4 2" xfId="14224"/>
    <cellStyle name="Normal 2 17 2 18 5" xfId="14225"/>
    <cellStyle name="Normal 2 17 2 18 5 2" xfId="14226"/>
    <cellStyle name="Normal 2 17 2 18 6" xfId="14227"/>
    <cellStyle name="Normal 2 17 2 18 6 2" xfId="14228"/>
    <cellStyle name="Normal 2 17 2 18 7" xfId="14229"/>
    <cellStyle name="Normal 2 17 2 18 7 2" xfId="14230"/>
    <cellStyle name="Normal 2 17 2 18 8" xfId="14231"/>
    <cellStyle name="Normal 2 17 2 18 8 2" xfId="14232"/>
    <cellStyle name="Normal 2 17 2 18 9" xfId="14233"/>
    <cellStyle name="Normal 2 17 2 18 9 2" xfId="14234"/>
    <cellStyle name="Normal 2 17 2 19" xfId="14235"/>
    <cellStyle name="Normal 2 17 2 19 10" xfId="14236"/>
    <cellStyle name="Normal 2 17 2 19 10 2" xfId="14237"/>
    <cellStyle name="Normal 2 17 2 19 11" xfId="14238"/>
    <cellStyle name="Normal 2 17 2 19 2" xfId="14239"/>
    <cellStyle name="Normal 2 17 2 19 2 2" xfId="14240"/>
    <cellStyle name="Normal 2 17 2 19 3" xfId="14241"/>
    <cellStyle name="Normal 2 17 2 19 3 2" xfId="14242"/>
    <cellStyle name="Normal 2 17 2 19 4" xfId="14243"/>
    <cellStyle name="Normal 2 17 2 19 4 2" xfId="14244"/>
    <cellStyle name="Normal 2 17 2 19 5" xfId="14245"/>
    <cellStyle name="Normal 2 17 2 19 5 2" xfId="14246"/>
    <cellStyle name="Normal 2 17 2 19 6" xfId="14247"/>
    <cellStyle name="Normal 2 17 2 19 6 2" xfId="14248"/>
    <cellStyle name="Normal 2 17 2 19 7" xfId="14249"/>
    <cellStyle name="Normal 2 17 2 19 7 2" xfId="14250"/>
    <cellStyle name="Normal 2 17 2 19 8" xfId="14251"/>
    <cellStyle name="Normal 2 17 2 19 8 2" xfId="14252"/>
    <cellStyle name="Normal 2 17 2 19 9" xfId="14253"/>
    <cellStyle name="Normal 2 17 2 19 9 2" xfId="14254"/>
    <cellStyle name="Normal 2 17 2 2" xfId="14255"/>
    <cellStyle name="Normal 2 17 2 2 10" xfId="14256"/>
    <cellStyle name="Normal 2 17 2 2 10 2" xfId="14257"/>
    <cellStyle name="Normal 2 17 2 2 11" xfId="14258"/>
    <cellStyle name="Normal 2 17 2 2 2" xfId="14259"/>
    <cellStyle name="Normal 2 17 2 2 2 2" xfId="14260"/>
    <cellStyle name="Normal 2 17 2 2 3" xfId="14261"/>
    <cellStyle name="Normal 2 17 2 2 3 2" xfId="14262"/>
    <cellStyle name="Normal 2 17 2 2 4" xfId="14263"/>
    <cellStyle name="Normal 2 17 2 2 4 2" xfId="14264"/>
    <cellStyle name="Normal 2 17 2 2 5" xfId="14265"/>
    <cellStyle name="Normal 2 17 2 2 5 2" xfId="14266"/>
    <cellStyle name="Normal 2 17 2 2 6" xfId="14267"/>
    <cellStyle name="Normal 2 17 2 2 6 2" xfId="14268"/>
    <cellStyle name="Normal 2 17 2 2 7" xfId="14269"/>
    <cellStyle name="Normal 2 17 2 2 7 2" xfId="14270"/>
    <cellStyle name="Normal 2 17 2 2 8" xfId="14271"/>
    <cellStyle name="Normal 2 17 2 2 8 2" xfId="14272"/>
    <cellStyle name="Normal 2 17 2 2 9" xfId="14273"/>
    <cellStyle name="Normal 2 17 2 2 9 2" xfId="14274"/>
    <cellStyle name="Normal 2 17 2 20" xfId="14275"/>
    <cellStyle name="Normal 2 17 2 20 10" xfId="14276"/>
    <cellStyle name="Normal 2 17 2 20 10 2" xfId="14277"/>
    <cellStyle name="Normal 2 17 2 20 11" xfId="14278"/>
    <cellStyle name="Normal 2 17 2 20 2" xfId="14279"/>
    <cellStyle name="Normal 2 17 2 20 2 2" xfId="14280"/>
    <cellStyle name="Normal 2 17 2 20 3" xfId="14281"/>
    <cellStyle name="Normal 2 17 2 20 3 2" xfId="14282"/>
    <cellStyle name="Normal 2 17 2 20 4" xfId="14283"/>
    <cellStyle name="Normal 2 17 2 20 4 2" xfId="14284"/>
    <cellStyle name="Normal 2 17 2 20 5" xfId="14285"/>
    <cellStyle name="Normal 2 17 2 20 5 2" xfId="14286"/>
    <cellStyle name="Normal 2 17 2 20 6" xfId="14287"/>
    <cellStyle name="Normal 2 17 2 20 6 2" xfId="14288"/>
    <cellStyle name="Normal 2 17 2 20 7" xfId="14289"/>
    <cellStyle name="Normal 2 17 2 20 7 2" xfId="14290"/>
    <cellStyle name="Normal 2 17 2 20 8" xfId="14291"/>
    <cellStyle name="Normal 2 17 2 20 8 2" xfId="14292"/>
    <cellStyle name="Normal 2 17 2 20 9" xfId="14293"/>
    <cellStyle name="Normal 2 17 2 20 9 2" xfId="14294"/>
    <cellStyle name="Normal 2 17 2 21" xfId="14295"/>
    <cellStyle name="Normal 2 17 2 21 10" xfId="14296"/>
    <cellStyle name="Normal 2 17 2 21 10 2" xfId="14297"/>
    <cellStyle name="Normal 2 17 2 21 11" xfId="14298"/>
    <cellStyle name="Normal 2 17 2 21 2" xfId="14299"/>
    <cellStyle name="Normal 2 17 2 21 2 2" xfId="14300"/>
    <cellStyle name="Normal 2 17 2 21 3" xfId="14301"/>
    <cellStyle name="Normal 2 17 2 21 3 2" xfId="14302"/>
    <cellStyle name="Normal 2 17 2 21 4" xfId="14303"/>
    <cellStyle name="Normal 2 17 2 21 4 2" xfId="14304"/>
    <cellStyle name="Normal 2 17 2 21 5" xfId="14305"/>
    <cellStyle name="Normal 2 17 2 21 5 2" xfId="14306"/>
    <cellStyle name="Normal 2 17 2 21 6" xfId="14307"/>
    <cellStyle name="Normal 2 17 2 21 6 2" xfId="14308"/>
    <cellStyle name="Normal 2 17 2 21 7" xfId="14309"/>
    <cellStyle name="Normal 2 17 2 21 7 2" xfId="14310"/>
    <cellStyle name="Normal 2 17 2 21 8" xfId="14311"/>
    <cellStyle name="Normal 2 17 2 21 8 2" xfId="14312"/>
    <cellStyle name="Normal 2 17 2 21 9" xfId="14313"/>
    <cellStyle name="Normal 2 17 2 21 9 2" xfId="14314"/>
    <cellStyle name="Normal 2 17 2 22" xfId="14315"/>
    <cellStyle name="Normal 2 17 2 22 10" xfId="14316"/>
    <cellStyle name="Normal 2 17 2 22 10 2" xfId="14317"/>
    <cellStyle name="Normal 2 17 2 22 11" xfId="14318"/>
    <cellStyle name="Normal 2 17 2 22 2" xfId="14319"/>
    <cellStyle name="Normal 2 17 2 22 2 2" xfId="14320"/>
    <cellStyle name="Normal 2 17 2 22 3" xfId="14321"/>
    <cellStyle name="Normal 2 17 2 22 3 2" xfId="14322"/>
    <cellStyle name="Normal 2 17 2 22 4" xfId="14323"/>
    <cellStyle name="Normal 2 17 2 22 4 2" xfId="14324"/>
    <cellStyle name="Normal 2 17 2 22 5" xfId="14325"/>
    <cellStyle name="Normal 2 17 2 22 5 2" xfId="14326"/>
    <cellStyle name="Normal 2 17 2 22 6" xfId="14327"/>
    <cellStyle name="Normal 2 17 2 22 6 2" xfId="14328"/>
    <cellStyle name="Normal 2 17 2 22 7" xfId="14329"/>
    <cellStyle name="Normal 2 17 2 22 7 2" xfId="14330"/>
    <cellStyle name="Normal 2 17 2 22 8" xfId="14331"/>
    <cellStyle name="Normal 2 17 2 22 8 2" xfId="14332"/>
    <cellStyle name="Normal 2 17 2 22 9" xfId="14333"/>
    <cellStyle name="Normal 2 17 2 22 9 2" xfId="14334"/>
    <cellStyle name="Normal 2 17 2 23" xfId="14335"/>
    <cellStyle name="Normal 2 17 2 23 10" xfId="14336"/>
    <cellStyle name="Normal 2 17 2 23 10 2" xfId="14337"/>
    <cellStyle name="Normal 2 17 2 23 11" xfId="14338"/>
    <cellStyle name="Normal 2 17 2 23 2" xfId="14339"/>
    <cellStyle name="Normal 2 17 2 23 2 2" xfId="14340"/>
    <cellStyle name="Normal 2 17 2 23 3" xfId="14341"/>
    <cellStyle name="Normal 2 17 2 23 3 2" xfId="14342"/>
    <cellStyle name="Normal 2 17 2 23 4" xfId="14343"/>
    <cellStyle name="Normal 2 17 2 23 4 2" xfId="14344"/>
    <cellStyle name="Normal 2 17 2 23 5" xfId="14345"/>
    <cellStyle name="Normal 2 17 2 23 5 2" xfId="14346"/>
    <cellStyle name="Normal 2 17 2 23 6" xfId="14347"/>
    <cellStyle name="Normal 2 17 2 23 6 2" xfId="14348"/>
    <cellStyle name="Normal 2 17 2 23 7" xfId="14349"/>
    <cellStyle name="Normal 2 17 2 23 7 2" xfId="14350"/>
    <cellStyle name="Normal 2 17 2 23 8" xfId="14351"/>
    <cellStyle name="Normal 2 17 2 23 8 2" xfId="14352"/>
    <cellStyle name="Normal 2 17 2 23 9" xfId="14353"/>
    <cellStyle name="Normal 2 17 2 23 9 2" xfId="14354"/>
    <cellStyle name="Normal 2 17 2 24" xfId="14355"/>
    <cellStyle name="Normal 2 17 2 24 10" xfId="14356"/>
    <cellStyle name="Normal 2 17 2 24 10 2" xfId="14357"/>
    <cellStyle name="Normal 2 17 2 24 11" xfId="14358"/>
    <cellStyle name="Normal 2 17 2 24 2" xfId="14359"/>
    <cellStyle name="Normal 2 17 2 24 2 2" xfId="14360"/>
    <cellStyle name="Normal 2 17 2 24 3" xfId="14361"/>
    <cellStyle name="Normal 2 17 2 24 3 2" xfId="14362"/>
    <cellStyle name="Normal 2 17 2 24 4" xfId="14363"/>
    <cellStyle name="Normal 2 17 2 24 4 2" xfId="14364"/>
    <cellStyle name="Normal 2 17 2 24 5" xfId="14365"/>
    <cellStyle name="Normal 2 17 2 24 5 2" xfId="14366"/>
    <cellStyle name="Normal 2 17 2 24 6" xfId="14367"/>
    <cellStyle name="Normal 2 17 2 24 6 2" xfId="14368"/>
    <cellStyle name="Normal 2 17 2 24 7" xfId="14369"/>
    <cellStyle name="Normal 2 17 2 24 7 2" xfId="14370"/>
    <cellStyle name="Normal 2 17 2 24 8" xfId="14371"/>
    <cellStyle name="Normal 2 17 2 24 8 2" xfId="14372"/>
    <cellStyle name="Normal 2 17 2 24 9" xfId="14373"/>
    <cellStyle name="Normal 2 17 2 24 9 2" xfId="14374"/>
    <cellStyle name="Normal 2 17 2 25" xfId="14375"/>
    <cellStyle name="Normal 2 17 2 25 10" xfId="14376"/>
    <cellStyle name="Normal 2 17 2 25 10 2" xfId="14377"/>
    <cellStyle name="Normal 2 17 2 25 11" xfId="14378"/>
    <cellStyle name="Normal 2 17 2 25 2" xfId="14379"/>
    <cellStyle name="Normal 2 17 2 25 2 2" xfId="14380"/>
    <cellStyle name="Normal 2 17 2 25 3" xfId="14381"/>
    <cellStyle name="Normal 2 17 2 25 3 2" xfId="14382"/>
    <cellStyle name="Normal 2 17 2 25 4" xfId="14383"/>
    <cellStyle name="Normal 2 17 2 25 4 2" xfId="14384"/>
    <cellStyle name="Normal 2 17 2 25 5" xfId="14385"/>
    <cellStyle name="Normal 2 17 2 25 5 2" xfId="14386"/>
    <cellStyle name="Normal 2 17 2 25 6" xfId="14387"/>
    <cellStyle name="Normal 2 17 2 25 6 2" xfId="14388"/>
    <cellStyle name="Normal 2 17 2 25 7" xfId="14389"/>
    <cellStyle name="Normal 2 17 2 25 7 2" xfId="14390"/>
    <cellStyle name="Normal 2 17 2 25 8" xfId="14391"/>
    <cellStyle name="Normal 2 17 2 25 8 2" xfId="14392"/>
    <cellStyle name="Normal 2 17 2 25 9" xfId="14393"/>
    <cellStyle name="Normal 2 17 2 25 9 2" xfId="14394"/>
    <cellStyle name="Normal 2 17 2 26" xfId="14395"/>
    <cellStyle name="Normal 2 17 2 26 10" xfId="14396"/>
    <cellStyle name="Normal 2 17 2 26 10 2" xfId="14397"/>
    <cellStyle name="Normal 2 17 2 26 11" xfId="14398"/>
    <cellStyle name="Normal 2 17 2 26 2" xfId="14399"/>
    <cellStyle name="Normal 2 17 2 26 2 2" xfId="14400"/>
    <cellStyle name="Normal 2 17 2 26 3" xfId="14401"/>
    <cellStyle name="Normal 2 17 2 26 3 2" xfId="14402"/>
    <cellStyle name="Normal 2 17 2 26 4" xfId="14403"/>
    <cellStyle name="Normal 2 17 2 26 4 2" xfId="14404"/>
    <cellStyle name="Normal 2 17 2 26 5" xfId="14405"/>
    <cellStyle name="Normal 2 17 2 26 5 2" xfId="14406"/>
    <cellStyle name="Normal 2 17 2 26 6" xfId="14407"/>
    <cellStyle name="Normal 2 17 2 26 6 2" xfId="14408"/>
    <cellStyle name="Normal 2 17 2 26 7" xfId="14409"/>
    <cellStyle name="Normal 2 17 2 26 7 2" xfId="14410"/>
    <cellStyle name="Normal 2 17 2 26 8" xfId="14411"/>
    <cellStyle name="Normal 2 17 2 26 8 2" xfId="14412"/>
    <cellStyle name="Normal 2 17 2 26 9" xfId="14413"/>
    <cellStyle name="Normal 2 17 2 26 9 2" xfId="14414"/>
    <cellStyle name="Normal 2 17 2 27" xfId="14415"/>
    <cellStyle name="Normal 2 17 2 27 10" xfId="14416"/>
    <cellStyle name="Normal 2 17 2 27 10 2" xfId="14417"/>
    <cellStyle name="Normal 2 17 2 27 11" xfId="14418"/>
    <cellStyle name="Normal 2 17 2 27 2" xfId="14419"/>
    <cellStyle name="Normal 2 17 2 27 2 2" xfId="14420"/>
    <cellStyle name="Normal 2 17 2 27 3" xfId="14421"/>
    <cellStyle name="Normal 2 17 2 27 3 2" xfId="14422"/>
    <cellStyle name="Normal 2 17 2 27 4" xfId="14423"/>
    <cellStyle name="Normal 2 17 2 27 4 2" xfId="14424"/>
    <cellStyle name="Normal 2 17 2 27 5" xfId="14425"/>
    <cellStyle name="Normal 2 17 2 27 5 2" xfId="14426"/>
    <cellStyle name="Normal 2 17 2 27 6" xfId="14427"/>
    <cellStyle name="Normal 2 17 2 27 6 2" xfId="14428"/>
    <cellStyle name="Normal 2 17 2 27 7" xfId="14429"/>
    <cellStyle name="Normal 2 17 2 27 7 2" xfId="14430"/>
    <cellStyle name="Normal 2 17 2 27 8" xfId="14431"/>
    <cellStyle name="Normal 2 17 2 27 8 2" xfId="14432"/>
    <cellStyle name="Normal 2 17 2 27 9" xfId="14433"/>
    <cellStyle name="Normal 2 17 2 27 9 2" xfId="14434"/>
    <cellStyle name="Normal 2 17 2 28" xfId="14435"/>
    <cellStyle name="Normal 2 17 2 28 10" xfId="14436"/>
    <cellStyle name="Normal 2 17 2 28 10 2" xfId="14437"/>
    <cellStyle name="Normal 2 17 2 28 11" xfId="14438"/>
    <cellStyle name="Normal 2 17 2 28 2" xfId="14439"/>
    <cellStyle name="Normal 2 17 2 28 2 2" xfId="14440"/>
    <cellStyle name="Normal 2 17 2 28 3" xfId="14441"/>
    <cellStyle name="Normal 2 17 2 28 3 2" xfId="14442"/>
    <cellStyle name="Normal 2 17 2 28 4" xfId="14443"/>
    <cellStyle name="Normal 2 17 2 28 4 2" xfId="14444"/>
    <cellStyle name="Normal 2 17 2 28 5" xfId="14445"/>
    <cellStyle name="Normal 2 17 2 28 5 2" xfId="14446"/>
    <cellStyle name="Normal 2 17 2 28 6" xfId="14447"/>
    <cellStyle name="Normal 2 17 2 28 6 2" xfId="14448"/>
    <cellStyle name="Normal 2 17 2 28 7" xfId="14449"/>
    <cellStyle name="Normal 2 17 2 28 7 2" xfId="14450"/>
    <cellStyle name="Normal 2 17 2 28 8" xfId="14451"/>
    <cellStyle name="Normal 2 17 2 28 8 2" xfId="14452"/>
    <cellStyle name="Normal 2 17 2 28 9" xfId="14453"/>
    <cellStyle name="Normal 2 17 2 28 9 2" xfId="14454"/>
    <cellStyle name="Normal 2 17 2 29" xfId="14455"/>
    <cellStyle name="Normal 2 17 2 29 10" xfId="14456"/>
    <cellStyle name="Normal 2 17 2 29 10 2" xfId="14457"/>
    <cellStyle name="Normal 2 17 2 29 11" xfId="14458"/>
    <cellStyle name="Normal 2 17 2 29 2" xfId="14459"/>
    <cellStyle name="Normal 2 17 2 29 2 2" xfId="14460"/>
    <cellStyle name="Normal 2 17 2 29 3" xfId="14461"/>
    <cellStyle name="Normal 2 17 2 29 3 2" xfId="14462"/>
    <cellStyle name="Normal 2 17 2 29 4" xfId="14463"/>
    <cellStyle name="Normal 2 17 2 29 4 2" xfId="14464"/>
    <cellStyle name="Normal 2 17 2 29 5" xfId="14465"/>
    <cellStyle name="Normal 2 17 2 29 5 2" xfId="14466"/>
    <cellStyle name="Normal 2 17 2 29 6" xfId="14467"/>
    <cellStyle name="Normal 2 17 2 29 6 2" xfId="14468"/>
    <cellStyle name="Normal 2 17 2 29 7" xfId="14469"/>
    <cellStyle name="Normal 2 17 2 29 7 2" xfId="14470"/>
    <cellStyle name="Normal 2 17 2 29 8" xfId="14471"/>
    <cellStyle name="Normal 2 17 2 29 8 2" xfId="14472"/>
    <cellStyle name="Normal 2 17 2 29 9" xfId="14473"/>
    <cellStyle name="Normal 2 17 2 29 9 2" xfId="14474"/>
    <cellStyle name="Normal 2 17 2 3" xfId="14475"/>
    <cellStyle name="Normal 2 17 2 3 10" xfId="14476"/>
    <cellStyle name="Normal 2 17 2 3 10 2" xfId="14477"/>
    <cellStyle name="Normal 2 17 2 3 11" xfId="14478"/>
    <cellStyle name="Normal 2 17 2 3 2" xfId="14479"/>
    <cellStyle name="Normal 2 17 2 3 2 2" xfId="14480"/>
    <cellStyle name="Normal 2 17 2 3 3" xfId="14481"/>
    <cellStyle name="Normal 2 17 2 3 3 2" xfId="14482"/>
    <cellStyle name="Normal 2 17 2 3 4" xfId="14483"/>
    <cellStyle name="Normal 2 17 2 3 4 2" xfId="14484"/>
    <cellStyle name="Normal 2 17 2 3 5" xfId="14485"/>
    <cellStyle name="Normal 2 17 2 3 5 2" xfId="14486"/>
    <cellStyle name="Normal 2 17 2 3 6" xfId="14487"/>
    <cellStyle name="Normal 2 17 2 3 6 2" xfId="14488"/>
    <cellStyle name="Normal 2 17 2 3 7" xfId="14489"/>
    <cellStyle name="Normal 2 17 2 3 7 2" xfId="14490"/>
    <cellStyle name="Normal 2 17 2 3 8" xfId="14491"/>
    <cellStyle name="Normal 2 17 2 3 8 2" xfId="14492"/>
    <cellStyle name="Normal 2 17 2 3 9" xfId="14493"/>
    <cellStyle name="Normal 2 17 2 3 9 2" xfId="14494"/>
    <cellStyle name="Normal 2 17 2 30" xfId="14495"/>
    <cellStyle name="Normal 2 17 2 30 10" xfId="14496"/>
    <cellStyle name="Normal 2 17 2 30 10 2" xfId="14497"/>
    <cellStyle name="Normal 2 17 2 30 11" xfId="14498"/>
    <cellStyle name="Normal 2 17 2 30 2" xfId="14499"/>
    <cellStyle name="Normal 2 17 2 30 2 2" xfId="14500"/>
    <cellStyle name="Normal 2 17 2 30 3" xfId="14501"/>
    <cellStyle name="Normal 2 17 2 30 3 2" xfId="14502"/>
    <cellStyle name="Normal 2 17 2 30 4" xfId="14503"/>
    <cellStyle name="Normal 2 17 2 30 4 2" xfId="14504"/>
    <cellStyle name="Normal 2 17 2 30 5" xfId="14505"/>
    <cellStyle name="Normal 2 17 2 30 5 2" xfId="14506"/>
    <cellStyle name="Normal 2 17 2 30 6" xfId="14507"/>
    <cellStyle name="Normal 2 17 2 30 6 2" xfId="14508"/>
    <cellStyle name="Normal 2 17 2 30 7" xfId="14509"/>
    <cellStyle name="Normal 2 17 2 30 7 2" xfId="14510"/>
    <cellStyle name="Normal 2 17 2 30 8" xfId="14511"/>
    <cellStyle name="Normal 2 17 2 30 8 2" xfId="14512"/>
    <cellStyle name="Normal 2 17 2 30 9" xfId="14513"/>
    <cellStyle name="Normal 2 17 2 30 9 2" xfId="14514"/>
    <cellStyle name="Normal 2 17 2 31" xfId="14515"/>
    <cellStyle name="Normal 2 17 2 31 2" xfId="14516"/>
    <cellStyle name="Normal 2 17 2 31 2 2" xfId="14517"/>
    <cellStyle name="Normal 2 17 2 31 3" xfId="14518"/>
    <cellStyle name="Normal 2 17 2 31 3 2" xfId="14519"/>
    <cellStyle name="Normal 2 17 2 31 4" xfId="14520"/>
    <cellStyle name="Normal 2 17 2 31 4 2" xfId="14521"/>
    <cellStyle name="Normal 2 17 2 31 5" xfId="14522"/>
    <cellStyle name="Normal 2 17 2 32" xfId="14523"/>
    <cellStyle name="Normal 2 17 2 32 2" xfId="14524"/>
    <cellStyle name="Normal 2 17 2 32 2 2" xfId="14525"/>
    <cellStyle name="Normal 2 17 2 32 3" xfId="14526"/>
    <cellStyle name="Normal 2 17 2 32 3 2" xfId="14527"/>
    <cellStyle name="Normal 2 17 2 32 4" xfId="14528"/>
    <cellStyle name="Normal 2 17 2 32 4 2" xfId="14529"/>
    <cellStyle name="Normal 2 17 2 32 5" xfId="14530"/>
    <cellStyle name="Normal 2 17 2 33" xfId="14531"/>
    <cellStyle name="Normal 2 17 2 33 2" xfId="14532"/>
    <cellStyle name="Normal 2 17 2 33 2 2" xfId="14533"/>
    <cellStyle name="Normal 2 17 2 33 3" xfId="14534"/>
    <cellStyle name="Normal 2 17 2 33 3 2" xfId="14535"/>
    <cellStyle name="Normal 2 17 2 33 4" xfId="14536"/>
    <cellStyle name="Normal 2 17 2 33 4 2" xfId="14537"/>
    <cellStyle name="Normal 2 17 2 33 5" xfId="14538"/>
    <cellStyle name="Normal 2 17 2 34" xfId="14539"/>
    <cellStyle name="Normal 2 17 2 34 2" xfId="14540"/>
    <cellStyle name="Normal 2 17 2 34 2 2" xfId="14541"/>
    <cellStyle name="Normal 2 17 2 34 3" xfId="14542"/>
    <cellStyle name="Normal 2 17 2 34 3 2" xfId="14543"/>
    <cellStyle name="Normal 2 17 2 34 4" xfId="14544"/>
    <cellStyle name="Normal 2 17 2 34 4 2" xfId="14545"/>
    <cellStyle name="Normal 2 17 2 34 5" xfId="14546"/>
    <cellStyle name="Normal 2 17 2 35" xfId="14547"/>
    <cellStyle name="Normal 2 17 2 35 2" xfId="14548"/>
    <cellStyle name="Normal 2 17 2 35 2 2" xfId="14549"/>
    <cellStyle name="Normal 2 17 2 35 3" xfId="14550"/>
    <cellStyle name="Normal 2 17 2 35 3 2" xfId="14551"/>
    <cellStyle name="Normal 2 17 2 35 4" xfId="14552"/>
    <cellStyle name="Normal 2 17 2 35 4 2" xfId="14553"/>
    <cellStyle name="Normal 2 17 2 35 5" xfId="14554"/>
    <cellStyle name="Normal 2 17 2 36" xfId="14555"/>
    <cellStyle name="Normal 2 17 2 36 2" xfId="14556"/>
    <cellStyle name="Normal 2 17 2 36 2 2" xfId="14557"/>
    <cellStyle name="Normal 2 17 2 36 3" xfId="14558"/>
    <cellStyle name="Normal 2 17 2 36 3 2" xfId="14559"/>
    <cellStyle name="Normal 2 17 2 36 4" xfId="14560"/>
    <cellStyle name="Normal 2 17 2 36 4 2" xfId="14561"/>
    <cellStyle name="Normal 2 17 2 36 5" xfId="14562"/>
    <cellStyle name="Normal 2 17 2 37" xfId="14563"/>
    <cellStyle name="Normal 2 17 2 37 2" xfId="14564"/>
    <cellStyle name="Normal 2 17 2 37 2 2" xfId="14565"/>
    <cellStyle name="Normal 2 17 2 37 3" xfId="14566"/>
    <cellStyle name="Normal 2 17 2 37 3 2" xfId="14567"/>
    <cellStyle name="Normal 2 17 2 37 4" xfId="14568"/>
    <cellStyle name="Normal 2 17 2 37 4 2" xfId="14569"/>
    <cellStyle name="Normal 2 17 2 37 5" xfId="14570"/>
    <cellStyle name="Normal 2 17 2 38" xfId="14571"/>
    <cellStyle name="Normal 2 17 2 38 2" xfId="14572"/>
    <cellStyle name="Normal 2 17 2 38 2 2" xfId="14573"/>
    <cellStyle name="Normal 2 17 2 38 3" xfId="14574"/>
    <cellStyle name="Normal 2 17 2 38 3 2" xfId="14575"/>
    <cellStyle name="Normal 2 17 2 38 4" xfId="14576"/>
    <cellStyle name="Normal 2 17 2 38 4 2" xfId="14577"/>
    <cellStyle name="Normal 2 17 2 38 5" xfId="14578"/>
    <cellStyle name="Normal 2 17 2 39" xfId="14579"/>
    <cellStyle name="Normal 2 17 2 39 2" xfId="14580"/>
    <cellStyle name="Normal 2 17 2 39 2 2" xfId="14581"/>
    <cellStyle name="Normal 2 17 2 39 3" xfId="14582"/>
    <cellStyle name="Normal 2 17 2 39 3 2" xfId="14583"/>
    <cellStyle name="Normal 2 17 2 39 4" xfId="14584"/>
    <cellStyle name="Normal 2 17 2 39 4 2" xfId="14585"/>
    <cellStyle name="Normal 2 17 2 39 5" xfId="14586"/>
    <cellStyle name="Normal 2 17 2 4" xfId="14587"/>
    <cellStyle name="Normal 2 17 2 4 10" xfId="14588"/>
    <cellStyle name="Normal 2 17 2 4 10 2" xfId="14589"/>
    <cellStyle name="Normal 2 17 2 4 11" xfId="14590"/>
    <cellStyle name="Normal 2 17 2 4 2" xfId="14591"/>
    <cellStyle name="Normal 2 17 2 4 2 2" xfId="14592"/>
    <cellStyle name="Normal 2 17 2 4 3" xfId="14593"/>
    <cellStyle name="Normal 2 17 2 4 3 2" xfId="14594"/>
    <cellStyle name="Normal 2 17 2 4 4" xfId="14595"/>
    <cellStyle name="Normal 2 17 2 4 4 2" xfId="14596"/>
    <cellStyle name="Normal 2 17 2 4 5" xfId="14597"/>
    <cellStyle name="Normal 2 17 2 4 5 2" xfId="14598"/>
    <cellStyle name="Normal 2 17 2 4 6" xfId="14599"/>
    <cellStyle name="Normal 2 17 2 4 6 2" xfId="14600"/>
    <cellStyle name="Normal 2 17 2 4 7" xfId="14601"/>
    <cellStyle name="Normal 2 17 2 4 7 2" xfId="14602"/>
    <cellStyle name="Normal 2 17 2 4 8" xfId="14603"/>
    <cellStyle name="Normal 2 17 2 4 8 2" xfId="14604"/>
    <cellStyle name="Normal 2 17 2 4 9" xfId="14605"/>
    <cellStyle name="Normal 2 17 2 4 9 2" xfId="14606"/>
    <cellStyle name="Normal 2 17 2 40" xfId="14607"/>
    <cellStyle name="Normal 2 17 2 40 2" xfId="14608"/>
    <cellStyle name="Normal 2 17 2 40 2 2" xfId="14609"/>
    <cellStyle name="Normal 2 17 2 40 3" xfId="14610"/>
    <cellStyle name="Normal 2 17 2 40 3 2" xfId="14611"/>
    <cellStyle name="Normal 2 17 2 40 4" xfId="14612"/>
    <cellStyle name="Normal 2 17 2 40 4 2" xfId="14613"/>
    <cellStyle name="Normal 2 17 2 40 5" xfId="14614"/>
    <cellStyle name="Normal 2 17 2 41" xfId="14615"/>
    <cellStyle name="Normal 2 17 2 41 2" xfId="14616"/>
    <cellStyle name="Normal 2 17 2 41 2 2" xfId="14617"/>
    <cellStyle name="Normal 2 17 2 41 3" xfId="14618"/>
    <cellStyle name="Normal 2 17 2 41 3 2" xfId="14619"/>
    <cellStyle name="Normal 2 17 2 41 4" xfId="14620"/>
    <cellStyle name="Normal 2 17 2 41 4 2" xfId="14621"/>
    <cellStyle name="Normal 2 17 2 41 5" xfId="14622"/>
    <cellStyle name="Normal 2 17 2 42" xfId="14623"/>
    <cellStyle name="Normal 2 17 2 42 2" xfId="14624"/>
    <cellStyle name="Normal 2 17 2 42 2 2" xfId="14625"/>
    <cellStyle name="Normal 2 17 2 42 3" xfId="14626"/>
    <cellStyle name="Normal 2 17 2 42 3 2" xfId="14627"/>
    <cellStyle name="Normal 2 17 2 42 4" xfId="14628"/>
    <cellStyle name="Normal 2 17 2 42 4 2" xfId="14629"/>
    <cellStyle name="Normal 2 17 2 42 5" xfId="14630"/>
    <cellStyle name="Normal 2 17 2 43" xfId="14631"/>
    <cellStyle name="Normal 2 17 2 43 2" xfId="14632"/>
    <cellStyle name="Normal 2 17 2 43 2 2" xfId="14633"/>
    <cellStyle name="Normal 2 17 2 43 3" xfId="14634"/>
    <cellStyle name="Normal 2 17 2 43 3 2" xfId="14635"/>
    <cellStyle name="Normal 2 17 2 43 4" xfId="14636"/>
    <cellStyle name="Normal 2 17 2 43 4 2" xfId="14637"/>
    <cellStyle name="Normal 2 17 2 43 5" xfId="14638"/>
    <cellStyle name="Normal 2 17 2 44" xfId="14639"/>
    <cellStyle name="Normal 2 17 2 44 2" xfId="14640"/>
    <cellStyle name="Normal 2 17 2 44 2 2" xfId="14641"/>
    <cellStyle name="Normal 2 17 2 44 3" xfId="14642"/>
    <cellStyle name="Normal 2 17 2 44 3 2" xfId="14643"/>
    <cellStyle name="Normal 2 17 2 44 4" xfId="14644"/>
    <cellStyle name="Normal 2 17 2 44 4 2" xfId="14645"/>
    <cellStyle name="Normal 2 17 2 44 5" xfId="14646"/>
    <cellStyle name="Normal 2 17 2 45" xfId="14647"/>
    <cellStyle name="Normal 2 17 2 45 2" xfId="14648"/>
    <cellStyle name="Normal 2 17 2 45 2 2" xfId="14649"/>
    <cellStyle name="Normal 2 17 2 45 3" xfId="14650"/>
    <cellStyle name="Normal 2 17 2 45 3 2" xfId="14651"/>
    <cellStyle name="Normal 2 17 2 45 4" xfId="14652"/>
    <cellStyle name="Normal 2 17 2 45 4 2" xfId="14653"/>
    <cellStyle name="Normal 2 17 2 45 5" xfId="14654"/>
    <cellStyle name="Normal 2 17 2 46" xfId="14655"/>
    <cellStyle name="Normal 2 17 2 46 2" xfId="14656"/>
    <cellStyle name="Normal 2 17 2 46 2 2" xfId="14657"/>
    <cellStyle name="Normal 2 17 2 46 3" xfId="14658"/>
    <cellStyle name="Normal 2 17 2 46 3 2" xfId="14659"/>
    <cellStyle name="Normal 2 17 2 46 4" xfId="14660"/>
    <cellStyle name="Normal 2 17 2 46 4 2" xfId="14661"/>
    <cellStyle name="Normal 2 17 2 46 5" xfId="14662"/>
    <cellStyle name="Normal 2 17 2 47" xfId="14663"/>
    <cellStyle name="Normal 2 17 2 47 2" xfId="14664"/>
    <cellStyle name="Normal 2 17 2 47 2 2" xfId="14665"/>
    <cellStyle name="Normal 2 17 2 47 3" xfId="14666"/>
    <cellStyle name="Normal 2 17 2 47 3 2" xfId="14667"/>
    <cellStyle name="Normal 2 17 2 47 4" xfId="14668"/>
    <cellStyle name="Normal 2 17 2 47 4 2" xfId="14669"/>
    <cellStyle name="Normal 2 17 2 47 5" xfId="14670"/>
    <cellStyle name="Normal 2 17 2 48" xfId="14671"/>
    <cellStyle name="Normal 2 17 2 48 2" xfId="14672"/>
    <cellStyle name="Normal 2 17 2 48 2 2" xfId="14673"/>
    <cellStyle name="Normal 2 17 2 48 3" xfId="14674"/>
    <cellStyle name="Normal 2 17 2 48 3 2" xfId="14675"/>
    <cellStyle name="Normal 2 17 2 48 4" xfId="14676"/>
    <cellStyle name="Normal 2 17 2 48 4 2" xfId="14677"/>
    <cellStyle name="Normal 2 17 2 48 5" xfId="14678"/>
    <cellStyle name="Normal 2 17 2 49" xfId="14679"/>
    <cellStyle name="Normal 2 17 2 49 2" xfId="14680"/>
    <cellStyle name="Normal 2 17 2 49 2 2" xfId="14681"/>
    <cellStyle name="Normal 2 17 2 49 3" xfId="14682"/>
    <cellStyle name="Normal 2 17 2 49 3 2" xfId="14683"/>
    <cellStyle name="Normal 2 17 2 49 4" xfId="14684"/>
    <cellStyle name="Normal 2 17 2 49 4 2" xfId="14685"/>
    <cellStyle name="Normal 2 17 2 49 5" xfId="14686"/>
    <cellStyle name="Normal 2 17 2 5" xfId="14687"/>
    <cellStyle name="Normal 2 17 2 5 10" xfId="14688"/>
    <cellStyle name="Normal 2 17 2 5 10 2" xfId="14689"/>
    <cellStyle name="Normal 2 17 2 5 11" xfId="14690"/>
    <cellStyle name="Normal 2 17 2 5 2" xfId="14691"/>
    <cellStyle name="Normal 2 17 2 5 2 2" xfId="14692"/>
    <cellStyle name="Normal 2 17 2 5 3" xfId="14693"/>
    <cellStyle name="Normal 2 17 2 5 3 2" xfId="14694"/>
    <cellStyle name="Normal 2 17 2 5 4" xfId="14695"/>
    <cellStyle name="Normal 2 17 2 5 4 2" xfId="14696"/>
    <cellStyle name="Normal 2 17 2 5 5" xfId="14697"/>
    <cellStyle name="Normal 2 17 2 5 5 2" xfId="14698"/>
    <cellStyle name="Normal 2 17 2 5 6" xfId="14699"/>
    <cellStyle name="Normal 2 17 2 5 6 2" xfId="14700"/>
    <cellStyle name="Normal 2 17 2 5 7" xfId="14701"/>
    <cellStyle name="Normal 2 17 2 5 7 2" xfId="14702"/>
    <cellStyle name="Normal 2 17 2 5 8" xfId="14703"/>
    <cellStyle name="Normal 2 17 2 5 8 2" xfId="14704"/>
    <cellStyle name="Normal 2 17 2 5 9" xfId="14705"/>
    <cellStyle name="Normal 2 17 2 5 9 2" xfId="14706"/>
    <cellStyle name="Normal 2 17 2 50" xfId="14707"/>
    <cellStyle name="Normal 2 17 2 50 2" xfId="14708"/>
    <cellStyle name="Normal 2 17 2 51" xfId="14709"/>
    <cellStyle name="Normal 2 17 2 51 2" xfId="14710"/>
    <cellStyle name="Normal 2 17 2 52" xfId="14711"/>
    <cellStyle name="Normal 2 17 2 52 2" xfId="14712"/>
    <cellStyle name="Normal 2 17 2 53" xfId="14713"/>
    <cellStyle name="Normal 2 17 2 53 2" xfId="14714"/>
    <cellStyle name="Normal 2 17 2 54" xfId="14715"/>
    <cellStyle name="Normal 2 17 2 54 2" xfId="14716"/>
    <cellStyle name="Normal 2 17 2 55" xfId="14717"/>
    <cellStyle name="Normal 2 17 2 55 2" xfId="14718"/>
    <cellStyle name="Normal 2 17 2 56" xfId="14719"/>
    <cellStyle name="Normal 2 17 2 56 2" xfId="14720"/>
    <cellStyle name="Normal 2 17 2 57" xfId="14721"/>
    <cellStyle name="Normal 2 17 2 57 2" xfId="14722"/>
    <cellStyle name="Normal 2 17 2 58" xfId="14723"/>
    <cellStyle name="Normal 2 17 2 58 2" xfId="14724"/>
    <cellStyle name="Normal 2 17 2 59" xfId="14725"/>
    <cellStyle name="Normal 2 17 2 59 2" xfId="14726"/>
    <cellStyle name="Normal 2 17 2 6" xfId="14727"/>
    <cellStyle name="Normal 2 17 2 6 10" xfId="14728"/>
    <cellStyle name="Normal 2 17 2 6 10 2" xfId="14729"/>
    <cellStyle name="Normal 2 17 2 6 11" xfId="14730"/>
    <cellStyle name="Normal 2 17 2 6 2" xfId="14731"/>
    <cellStyle name="Normal 2 17 2 6 2 2" xfId="14732"/>
    <cellStyle name="Normal 2 17 2 6 3" xfId="14733"/>
    <cellStyle name="Normal 2 17 2 6 3 2" xfId="14734"/>
    <cellStyle name="Normal 2 17 2 6 4" xfId="14735"/>
    <cellStyle name="Normal 2 17 2 6 4 2" xfId="14736"/>
    <cellStyle name="Normal 2 17 2 6 5" xfId="14737"/>
    <cellStyle name="Normal 2 17 2 6 5 2" xfId="14738"/>
    <cellStyle name="Normal 2 17 2 6 6" xfId="14739"/>
    <cellStyle name="Normal 2 17 2 6 6 2" xfId="14740"/>
    <cellStyle name="Normal 2 17 2 6 7" xfId="14741"/>
    <cellStyle name="Normal 2 17 2 6 7 2" xfId="14742"/>
    <cellStyle name="Normal 2 17 2 6 8" xfId="14743"/>
    <cellStyle name="Normal 2 17 2 6 8 2" xfId="14744"/>
    <cellStyle name="Normal 2 17 2 6 9" xfId="14745"/>
    <cellStyle name="Normal 2 17 2 6 9 2" xfId="14746"/>
    <cellStyle name="Normal 2 17 2 60" xfId="14747"/>
    <cellStyle name="Normal 2 17 2 60 2" xfId="14748"/>
    <cellStyle name="Normal 2 17 2 61" xfId="14749"/>
    <cellStyle name="Normal 2 17 2 61 2" xfId="14750"/>
    <cellStyle name="Normal 2 17 2 62" xfId="14751"/>
    <cellStyle name="Normal 2 17 2 62 2" xfId="14752"/>
    <cellStyle name="Normal 2 17 2 63" xfId="14753"/>
    <cellStyle name="Normal 2 17 2 63 2" xfId="14754"/>
    <cellStyle name="Normal 2 17 2 64" xfId="14755"/>
    <cellStyle name="Normal 2 17 2 64 2" xfId="14756"/>
    <cellStyle name="Normal 2 17 2 65" xfId="14757"/>
    <cellStyle name="Normal 2 17 2 65 2" xfId="14758"/>
    <cellStyle name="Normal 2 17 2 66" xfId="14759"/>
    <cellStyle name="Normal 2 17 2 66 2" xfId="14760"/>
    <cellStyle name="Normal 2 17 2 67" xfId="14761"/>
    <cellStyle name="Normal 2 17 2 67 2" xfId="14762"/>
    <cellStyle name="Normal 2 17 2 68" xfId="14763"/>
    <cellStyle name="Normal 2 17 2 68 2" xfId="14764"/>
    <cellStyle name="Normal 2 17 2 69" xfId="14765"/>
    <cellStyle name="Normal 2 17 2 69 2" xfId="14766"/>
    <cellStyle name="Normal 2 17 2 7" xfId="14767"/>
    <cellStyle name="Normal 2 17 2 7 10" xfId="14768"/>
    <cellStyle name="Normal 2 17 2 7 10 2" xfId="14769"/>
    <cellStyle name="Normal 2 17 2 7 11" xfId="14770"/>
    <cellStyle name="Normal 2 17 2 7 2" xfId="14771"/>
    <cellStyle name="Normal 2 17 2 7 2 2" xfId="14772"/>
    <cellStyle name="Normal 2 17 2 7 3" xfId="14773"/>
    <cellStyle name="Normal 2 17 2 7 3 2" xfId="14774"/>
    <cellStyle name="Normal 2 17 2 7 4" xfId="14775"/>
    <cellStyle name="Normal 2 17 2 7 4 2" xfId="14776"/>
    <cellStyle name="Normal 2 17 2 7 5" xfId="14777"/>
    <cellStyle name="Normal 2 17 2 7 5 2" xfId="14778"/>
    <cellStyle name="Normal 2 17 2 7 6" xfId="14779"/>
    <cellStyle name="Normal 2 17 2 7 6 2" xfId="14780"/>
    <cellStyle name="Normal 2 17 2 7 7" xfId="14781"/>
    <cellStyle name="Normal 2 17 2 7 7 2" xfId="14782"/>
    <cellStyle name="Normal 2 17 2 7 8" xfId="14783"/>
    <cellStyle name="Normal 2 17 2 7 8 2" xfId="14784"/>
    <cellStyle name="Normal 2 17 2 7 9" xfId="14785"/>
    <cellStyle name="Normal 2 17 2 7 9 2" xfId="14786"/>
    <cellStyle name="Normal 2 17 2 70" xfId="14787"/>
    <cellStyle name="Normal 2 17 2 70 2" xfId="14788"/>
    <cellStyle name="Normal 2 17 2 71" xfId="14789"/>
    <cellStyle name="Normal 2 17 2 71 2" xfId="14790"/>
    <cellStyle name="Normal 2 17 2 72" xfId="14791"/>
    <cellStyle name="Normal 2 17 2 72 2" xfId="14792"/>
    <cellStyle name="Normal 2 17 2 73" xfId="14793"/>
    <cellStyle name="Normal 2 17 2 73 2" xfId="14794"/>
    <cellStyle name="Normal 2 17 2 74" xfId="14795"/>
    <cellStyle name="Normal 2 17 2 75" xfId="14796"/>
    <cellStyle name="Normal 2 17 2 76" xfId="14797"/>
    <cellStyle name="Normal 2 17 2 77" xfId="14798"/>
    <cellStyle name="Normal 2 17 2 8" xfId="14799"/>
    <cellStyle name="Normal 2 17 2 8 10" xfId="14800"/>
    <cellStyle name="Normal 2 17 2 8 10 2" xfId="14801"/>
    <cellStyle name="Normal 2 17 2 8 11" xfId="14802"/>
    <cellStyle name="Normal 2 17 2 8 2" xfId="14803"/>
    <cellStyle name="Normal 2 17 2 8 2 2" xfId="14804"/>
    <cellStyle name="Normal 2 17 2 8 3" xfId="14805"/>
    <cellStyle name="Normal 2 17 2 8 3 2" xfId="14806"/>
    <cellStyle name="Normal 2 17 2 8 4" xfId="14807"/>
    <cellStyle name="Normal 2 17 2 8 4 2" xfId="14808"/>
    <cellStyle name="Normal 2 17 2 8 5" xfId="14809"/>
    <cellStyle name="Normal 2 17 2 8 5 2" xfId="14810"/>
    <cellStyle name="Normal 2 17 2 8 6" xfId="14811"/>
    <cellStyle name="Normal 2 17 2 8 6 2" xfId="14812"/>
    <cellStyle name="Normal 2 17 2 8 7" xfId="14813"/>
    <cellStyle name="Normal 2 17 2 8 7 2" xfId="14814"/>
    <cellStyle name="Normal 2 17 2 8 8" xfId="14815"/>
    <cellStyle name="Normal 2 17 2 8 8 2" xfId="14816"/>
    <cellStyle name="Normal 2 17 2 8 9" xfId="14817"/>
    <cellStyle name="Normal 2 17 2 8 9 2" xfId="14818"/>
    <cellStyle name="Normal 2 17 2 9" xfId="14819"/>
    <cellStyle name="Normal 2 17 2 9 10" xfId="14820"/>
    <cellStyle name="Normal 2 17 2 9 10 2" xfId="14821"/>
    <cellStyle name="Normal 2 17 2 9 11" xfId="14822"/>
    <cellStyle name="Normal 2 17 2 9 2" xfId="14823"/>
    <cellStyle name="Normal 2 17 2 9 2 2" xfId="14824"/>
    <cellStyle name="Normal 2 17 2 9 3" xfId="14825"/>
    <cellStyle name="Normal 2 17 2 9 3 2" xfId="14826"/>
    <cellStyle name="Normal 2 17 2 9 4" xfId="14827"/>
    <cellStyle name="Normal 2 17 2 9 4 2" xfId="14828"/>
    <cellStyle name="Normal 2 17 2 9 5" xfId="14829"/>
    <cellStyle name="Normal 2 17 2 9 5 2" xfId="14830"/>
    <cellStyle name="Normal 2 17 2 9 6" xfId="14831"/>
    <cellStyle name="Normal 2 17 2 9 6 2" xfId="14832"/>
    <cellStyle name="Normal 2 17 2 9 7" xfId="14833"/>
    <cellStyle name="Normal 2 17 2 9 7 2" xfId="14834"/>
    <cellStyle name="Normal 2 17 2 9 8" xfId="14835"/>
    <cellStyle name="Normal 2 17 2 9 8 2" xfId="14836"/>
    <cellStyle name="Normal 2 17 2 9 9" xfId="14837"/>
    <cellStyle name="Normal 2 17 2 9 9 2" xfId="14838"/>
    <cellStyle name="Normal 2 17 20" xfId="14839"/>
    <cellStyle name="Normal 2 17 20 2" xfId="14840"/>
    <cellStyle name="Normal 2 17 20 3" xfId="14841"/>
    <cellStyle name="Normal 2 17 20 4" xfId="14842"/>
    <cellStyle name="Normal 2 17 21" xfId="14843"/>
    <cellStyle name="Normal 2 17 21 2" xfId="14844"/>
    <cellStyle name="Normal 2 17 21 3" xfId="14845"/>
    <cellStyle name="Normal 2 17 21 4" xfId="14846"/>
    <cellStyle name="Normal 2 17 22" xfId="14847"/>
    <cellStyle name="Normal 2 17 22 2" xfId="14848"/>
    <cellStyle name="Normal 2 17 22 2 2" xfId="14849"/>
    <cellStyle name="Normal 2 17 22 3" xfId="14850"/>
    <cellStyle name="Normal 2 17 22 4" xfId="14851"/>
    <cellStyle name="Normal 2 17 23" xfId="14852"/>
    <cellStyle name="Normal 2 17 23 2" xfId="14853"/>
    <cellStyle name="Normal 2 17 23 2 2" xfId="14854"/>
    <cellStyle name="Normal 2 17 23 3" xfId="14855"/>
    <cellStyle name="Normal 2 17 23 4" xfId="14856"/>
    <cellStyle name="Normal 2 17 24" xfId="14857"/>
    <cellStyle name="Normal 2 17 24 2" xfId="14858"/>
    <cellStyle name="Normal 2 17 24 2 2" xfId="14859"/>
    <cellStyle name="Normal 2 17 24 3" xfId="14860"/>
    <cellStyle name="Normal 2 17 24 4" xfId="14861"/>
    <cellStyle name="Normal 2 17 25" xfId="14862"/>
    <cellStyle name="Normal 2 17 25 2" xfId="14863"/>
    <cellStyle name="Normal 2 17 25 2 2" xfId="14864"/>
    <cellStyle name="Normal 2 17 25 3" xfId="14865"/>
    <cellStyle name="Normal 2 17 25 4" xfId="14866"/>
    <cellStyle name="Normal 2 17 26" xfId="14867"/>
    <cellStyle name="Normal 2 17 26 2" xfId="14868"/>
    <cellStyle name="Normal 2 17 26 2 2" xfId="14869"/>
    <cellStyle name="Normal 2 17 26 3" xfId="14870"/>
    <cellStyle name="Normal 2 17 26 4" xfId="14871"/>
    <cellStyle name="Normal 2 17 27" xfId="14872"/>
    <cellStyle name="Normal 2 17 27 2" xfId="14873"/>
    <cellStyle name="Normal 2 17 27 2 2" xfId="14874"/>
    <cellStyle name="Normal 2 17 27 3" xfId="14875"/>
    <cellStyle name="Normal 2 17 27 4" xfId="14876"/>
    <cellStyle name="Normal 2 17 28" xfId="14877"/>
    <cellStyle name="Normal 2 17 28 2" xfId="14878"/>
    <cellStyle name="Normal 2 17 28 2 2" xfId="14879"/>
    <cellStyle name="Normal 2 17 28 3" xfId="14880"/>
    <cellStyle name="Normal 2 17 28 4" xfId="14881"/>
    <cellStyle name="Normal 2 17 29" xfId="14882"/>
    <cellStyle name="Normal 2 17 29 2" xfId="14883"/>
    <cellStyle name="Normal 2 17 29 2 2" xfId="14884"/>
    <cellStyle name="Normal 2 17 29 3" xfId="14885"/>
    <cellStyle name="Normal 2 17 29 4" xfId="14886"/>
    <cellStyle name="Normal 2 17 3" xfId="14887"/>
    <cellStyle name="Normal 2 17 3 2" xfId="14888"/>
    <cellStyle name="Normal 2 17 3 3" xfId="14889"/>
    <cellStyle name="Normal 2 17 3 4" xfId="14890"/>
    <cellStyle name="Normal 2 17 30" xfId="14891"/>
    <cellStyle name="Normal 2 17 30 2" xfId="14892"/>
    <cellStyle name="Normal 2 17 30 2 2" xfId="14893"/>
    <cellStyle name="Normal 2 17 30 3" xfId="14894"/>
    <cellStyle name="Normal 2 17 30 4" xfId="14895"/>
    <cellStyle name="Normal 2 17 31" xfId="14896"/>
    <cellStyle name="Normal 2 17 31 2" xfId="14897"/>
    <cellStyle name="Normal 2 17 31 2 2" xfId="14898"/>
    <cellStyle name="Normal 2 17 31 3" xfId="14899"/>
    <cellStyle name="Normal 2 17 31 4" xfId="14900"/>
    <cellStyle name="Normal 2 17 32" xfId="14901"/>
    <cellStyle name="Normal 2 17 32 2" xfId="14902"/>
    <cellStyle name="Normal 2 17 33" xfId="14903"/>
    <cellStyle name="Normal 2 17 33 2" xfId="14904"/>
    <cellStyle name="Normal 2 17 34" xfId="14905"/>
    <cellStyle name="Normal 2 17 34 2" xfId="14906"/>
    <cellStyle name="Normal 2 17 35" xfId="14907"/>
    <cellStyle name="Normal 2 17 35 2" xfId="14908"/>
    <cellStyle name="Normal 2 17 36" xfId="14909"/>
    <cellStyle name="Normal 2 17 36 2" xfId="14910"/>
    <cellStyle name="Normal 2 17 37" xfId="14911"/>
    <cellStyle name="Normal 2 17 37 2" xfId="14912"/>
    <cellStyle name="Normal 2 17 38" xfId="14913"/>
    <cellStyle name="Normal 2 17 38 2" xfId="14914"/>
    <cellStyle name="Normal 2 17 39" xfId="14915"/>
    <cellStyle name="Normal 2 17 39 2" xfId="14916"/>
    <cellStyle name="Normal 2 17 4" xfId="14917"/>
    <cellStyle name="Normal 2 17 4 2" xfId="14918"/>
    <cellStyle name="Normal 2 17 4 3" xfId="14919"/>
    <cellStyle name="Normal 2 17 4 4" xfId="14920"/>
    <cellStyle name="Normal 2 17 40" xfId="14921"/>
    <cellStyle name="Normal 2 17 40 2" xfId="14922"/>
    <cellStyle name="Normal 2 17 41" xfId="14923"/>
    <cellStyle name="Normal 2 17 41 2" xfId="14924"/>
    <cellStyle name="Normal 2 17 42" xfId="14925"/>
    <cellStyle name="Normal 2 17 42 2" xfId="14926"/>
    <cellStyle name="Normal 2 17 43" xfId="14927"/>
    <cellStyle name="Normal 2 17 43 2" xfId="14928"/>
    <cellStyle name="Normal 2 17 44" xfId="14929"/>
    <cellStyle name="Normal 2 17 44 2" xfId="14930"/>
    <cellStyle name="Normal 2 17 45" xfId="14931"/>
    <cellStyle name="Normal 2 17 45 2" xfId="14932"/>
    <cellStyle name="Normal 2 17 46" xfId="14933"/>
    <cellStyle name="Normal 2 17 46 2" xfId="14934"/>
    <cellStyle name="Normal 2 17 47" xfId="14935"/>
    <cellStyle name="Normal 2 17 47 2" xfId="14936"/>
    <cellStyle name="Normal 2 17 48" xfId="14937"/>
    <cellStyle name="Normal 2 17 48 2" xfId="14938"/>
    <cellStyle name="Normal 2 17 49" xfId="14939"/>
    <cellStyle name="Normal 2 17 49 2" xfId="14940"/>
    <cellStyle name="Normal 2 17 5" xfId="14941"/>
    <cellStyle name="Normal 2 17 5 2" xfId="14942"/>
    <cellStyle name="Normal 2 17 5 3" xfId="14943"/>
    <cellStyle name="Normal 2 17 5 4" xfId="14944"/>
    <cellStyle name="Normal 2 17 50" xfId="14945"/>
    <cellStyle name="Normal 2 17 50 2" xfId="14946"/>
    <cellStyle name="Normal 2 17 51" xfId="14947"/>
    <cellStyle name="Normal 2 17 52" xfId="14948"/>
    <cellStyle name="Normal 2 17 53" xfId="14949"/>
    <cellStyle name="Normal 2 17 54" xfId="14950"/>
    <cellStyle name="Normal 2 17 55" xfId="14951"/>
    <cellStyle name="Normal 2 17 56" xfId="14952"/>
    <cellStyle name="Normal 2 17 57" xfId="14953"/>
    <cellStyle name="Normal 2 17 58" xfId="14954"/>
    <cellStyle name="Normal 2 17 59" xfId="14955"/>
    <cellStyle name="Normal 2 17 6" xfId="14956"/>
    <cellStyle name="Normal 2 17 6 2" xfId="14957"/>
    <cellStyle name="Normal 2 17 6 3" xfId="14958"/>
    <cellStyle name="Normal 2 17 6 4" xfId="14959"/>
    <cellStyle name="Normal 2 17 60" xfId="14960"/>
    <cellStyle name="Normal 2 17 61" xfId="14961"/>
    <cellStyle name="Normal 2 17 62" xfId="14962"/>
    <cellStyle name="Normal 2 17 63" xfId="14963"/>
    <cellStyle name="Normal 2 17 64" xfId="14964"/>
    <cellStyle name="Normal 2 17 65" xfId="14965"/>
    <cellStyle name="Normal 2 17 66" xfId="14966"/>
    <cellStyle name="Normal 2 17 67" xfId="14967"/>
    <cellStyle name="Normal 2 17 68" xfId="14968"/>
    <cellStyle name="Normal 2 17 69" xfId="14969"/>
    <cellStyle name="Normal 2 17 7" xfId="14970"/>
    <cellStyle name="Normal 2 17 7 2" xfId="14971"/>
    <cellStyle name="Normal 2 17 7 3" xfId="14972"/>
    <cellStyle name="Normal 2 17 7 4" xfId="14973"/>
    <cellStyle name="Normal 2 17 70" xfId="14974"/>
    <cellStyle name="Normal 2 17 71" xfId="14975"/>
    <cellStyle name="Normal 2 17 72" xfId="14976"/>
    <cellStyle name="Normal 2 17 73" xfId="14977"/>
    <cellStyle name="Normal 2 17 74" xfId="14978"/>
    <cellStyle name="Normal 2 17 75" xfId="14979"/>
    <cellStyle name="Normal 2 17 76" xfId="14980"/>
    <cellStyle name="Normal 2 17 77" xfId="14981"/>
    <cellStyle name="Normal 2 17 78" xfId="14982"/>
    <cellStyle name="Normal 2 17 8" xfId="14983"/>
    <cellStyle name="Normal 2 17 8 2" xfId="14984"/>
    <cellStyle name="Normal 2 17 8 3" xfId="14985"/>
    <cellStyle name="Normal 2 17 8 4" xfId="14986"/>
    <cellStyle name="Normal 2 17 9" xfId="14987"/>
    <cellStyle name="Normal 2 17 9 2" xfId="14988"/>
    <cellStyle name="Normal 2 17 9 3" xfId="14989"/>
    <cellStyle name="Normal 2 17 9 4" xfId="14990"/>
    <cellStyle name="Normal 2 18" xfId="14991"/>
    <cellStyle name="Normal 2 18 10" xfId="14992"/>
    <cellStyle name="Normal 2 18 10 2" xfId="14993"/>
    <cellStyle name="Normal 2 18 10 3" xfId="14994"/>
    <cellStyle name="Normal 2 18 10 4" xfId="14995"/>
    <cellStyle name="Normal 2 18 11" xfId="14996"/>
    <cellStyle name="Normal 2 18 11 2" xfId="14997"/>
    <cellStyle name="Normal 2 18 11 3" xfId="14998"/>
    <cellStyle name="Normal 2 18 11 4" xfId="14999"/>
    <cellStyle name="Normal 2 18 12" xfId="15000"/>
    <cellStyle name="Normal 2 18 12 2" xfId="15001"/>
    <cellStyle name="Normal 2 18 12 3" xfId="15002"/>
    <cellStyle name="Normal 2 18 12 4" xfId="15003"/>
    <cellStyle name="Normal 2 18 13" xfId="15004"/>
    <cellStyle name="Normal 2 18 13 2" xfId="15005"/>
    <cellStyle name="Normal 2 18 13 3" xfId="15006"/>
    <cellStyle name="Normal 2 18 13 4" xfId="15007"/>
    <cellStyle name="Normal 2 18 14" xfId="15008"/>
    <cellStyle name="Normal 2 18 14 2" xfId="15009"/>
    <cellStyle name="Normal 2 18 14 3" xfId="15010"/>
    <cellStyle name="Normal 2 18 14 4" xfId="15011"/>
    <cellStyle name="Normal 2 18 15" xfId="15012"/>
    <cellStyle name="Normal 2 18 15 2" xfId="15013"/>
    <cellStyle name="Normal 2 18 15 3" xfId="15014"/>
    <cellStyle name="Normal 2 18 15 4" xfId="15015"/>
    <cellStyle name="Normal 2 18 16" xfId="15016"/>
    <cellStyle name="Normal 2 18 16 2" xfId="15017"/>
    <cellStyle name="Normal 2 18 16 3" xfId="15018"/>
    <cellStyle name="Normal 2 18 16 4" xfId="15019"/>
    <cellStyle name="Normal 2 18 17" xfId="15020"/>
    <cellStyle name="Normal 2 18 17 2" xfId="15021"/>
    <cellStyle name="Normal 2 18 17 3" xfId="15022"/>
    <cellStyle name="Normal 2 18 17 4" xfId="15023"/>
    <cellStyle name="Normal 2 18 18" xfId="15024"/>
    <cellStyle name="Normal 2 18 18 2" xfId="15025"/>
    <cellStyle name="Normal 2 18 18 3" xfId="15026"/>
    <cellStyle name="Normal 2 18 18 4" xfId="15027"/>
    <cellStyle name="Normal 2 18 19" xfId="15028"/>
    <cellStyle name="Normal 2 18 19 2" xfId="15029"/>
    <cellStyle name="Normal 2 18 19 3" xfId="15030"/>
    <cellStyle name="Normal 2 18 19 4" xfId="15031"/>
    <cellStyle name="Normal 2 18 2" xfId="15032"/>
    <cellStyle name="Normal 2 18 2 10" xfId="15033"/>
    <cellStyle name="Normal 2 18 2 10 10" xfId="15034"/>
    <cellStyle name="Normal 2 18 2 10 10 2" xfId="15035"/>
    <cellStyle name="Normal 2 18 2 10 11" xfId="15036"/>
    <cellStyle name="Normal 2 18 2 10 2" xfId="15037"/>
    <cellStyle name="Normal 2 18 2 10 2 2" xfId="15038"/>
    <cellStyle name="Normal 2 18 2 10 3" xfId="15039"/>
    <cellStyle name="Normal 2 18 2 10 3 2" xfId="15040"/>
    <cellStyle name="Normal 2 18 2 10 4" xfId="15041"/>
    <cellStyle name="Normal 2 18 2 10 4 2" xfId="15042"/>
    <cellStyle name="Normal 2 18 2 10 5" xfId="15043"/>
    <cellStyle name="Normal 2 18 2 10 5 2" xfId="15044"/>
    <cellStyle name="Normal 2 18 2 10 6" xfId="15045"/>
    <cellStyle name="Normal 2 18 2 10 6 2" xfId="15046"/>
    <cellStyle name="Normal 2 18 2 10 7" xfId="15047"/>
    <cellStyle name="Normal 2 18 2 10 7 2" xfId="15048"/>
    <cellStyle name="Normal 2 18 2 10 8" xfId="15049"/>
    <cellStyle name="Normal 2 18 2 10 8 2" xfId="15050"/>
    <cellStyle name="Normal 2 18 2 10 9" xfId="15051"/>
    <cellStyle name="Normal 2 18 2 10 9 2" xfId="15052"/>
    <cellStyle name="Normal 2 18 2 11" xfId="15053"/>
    <cellStyle name="Normal 2 18 2 11 10" xfId="15054"/>
    <cellStyle name="Normal 2 18 2 11 10 2" xfId="15055"/>
    <cellStyle name="Normal 2 18 2 11 11" xfId="15056"/>
    <cellStyle name="Normal 2 18 2 11 2" xfId="15057"/>
    <cellStyle name="Normal 2 18 2 11 2 2" xfId="15058"/>
    <cellStyle name="Normal 2 18 2 11 3" xfId="15059"/>
    <cellStyle name="Normal 2 18 2 11 3 2" xfId="15060"/>
    <cellStyle name="Normal 2 18 2 11 4" xfId="15061"/>
    <cellStyle name="Normal 2 18 2 11 4 2" xfId="15062"/>
    <cellStyle name="Normal 2 18 2 11 5" xfId="15063"/>
    <cellStyle name="Normal 2 18 2 11 5 2" xfId="15064"/>
    <cellStyle name="Normal 2 18 2 11 6" xfId="15065"/>
    <cellStyle name="Normal 2 18 2 11 6 2" xfId="15066"/>
    <cellStyle name="Normal 2 18 2 11 7" xfId="15067"/>
    <cellStyle name="Normal 2 18 2 11 7 2" xfId="15068"/>
    <cellStyle name="Normal 2 18 2 11 8" xfId="15069"/>
    <cellStyle name="Normal 2 18 2 11 8 2" xfId="15070"/>
    <cellStyle name="Normal 2 18 2 11 9" xfId="15071"/>
    <cellStyle name="Normal 2 18 2 11 9 2" xfId="15072"/>
    <cellStyle name="Normal 2 18 2 12" xfId="15073"/>
    <cellStyle name="Normal 2 18 2 12 10" xfId="15074"/>
    <cellStyle name="Normal 2 18 2 12 10 2" xfId="15075"/>
    <cellStyle name="Normal 2 18 2 12 11" xfId="15076"/>
    <cellStyle name="Normal 2 18 2 12 2" xfId="15077"/>
    <cellStyle name="Normal 2 18 2 12 2 2" xfId="15078"/>
    <cellStyle name="Normal 2 18 2 12 3" xfId="15079"/>
    <cellStyle name="Normal 2 18 2 12 3 2" xfId="15080"/>
    <cellStyle name="Normal 2 18 2 12 4" xfId="15081"/>
    <cellStyle name="Normal 2 18 2 12 4 2" xfId="15082"/>
    <cellStyle name="Normal 2 18 2 12 5" xfId="15083"/>
    <cellStyle name="Normal 2 18 2 12 5 2" xfId="15084"/>
    <cellStyle name="Normal 2 18 2 12 6" xfId="15085"/>
    <cellStyle name="Normal 2 18 2 12 6 2" xfId="15086"/>
    <cellStyle name="Normal 2 18 2 12 7" xfId="15087"/>
    <cellStyle name="Normal 2 18 2 12 7 2" xfId="15088"/>
    <cellStyle name="Normal 2 18 2 12 8" xfId="15089"/>
    <cellStyle name="Normal 2 18 2 12 8 2" xfId="15090"/>
    <cellStyle name="Normal 2 18 2 12 9" xfId="15091"/>
    <cellStyle name="Normal 2 18 2 12 9 2" xfId="15092"/>
    <cellStyle name="Normal 2 18 2 13" xfId="15093"/>
    <cellStyle name="Normal 2 18 2 13 10" xfId="15094"/>
    <cellStyle name="Normal 2 18 2 13 10 2" xfId="15095"/>
    <cellStyle name="Normal 2 18 2 13 11" xfId="15096"/>
    <cellStyle name="Normal 2 18 2 13 2" xfId="15097"/>
    <cellStyle name="Normal 2 18 2 13 2 2" xfId="15098"/>
    <cellStyle name="Normal 2 18 2 13 3" xfId="15099"/>
    <cellStyle name="Normal 2 18 2 13 3 2" xfId="15100"/>
    <cellStyle name="Normal 2 18 2 13 4" xfId="15101"/>
    <cellStyle name="Normal 2 18 2 13 4 2" xfId="15102"/>
    <cellStyle name="Normal 2 18 2 13 5" xfId="15103"/>
    <cellStyle name="Normal 2 18 2 13 5 2" xfId="15104"/>
    <cellStyle name="Normal 2 18 2 13 6" xfId="15105"/>
    <cellStyle name="Normal 2 18 2 13 6 2" xfId="15106"/>
    <cellStyle name="Normal 2 18 2 13 7" xfId="15107"/>
    <cellStyle name="Normal 2 18 2 13 7 2" xfId="15108"/>
    <cellStyle name="Normal 2 18 2 13 8" xfId="15109"/>
    <cellStyle name="Normal 2 18 2 13 8 2" xfId="15110"/>
    <cellStyle name="Normal 2 18 2 13 9" xfId="15111"/>
    <cellStyle name="Normal 2 18 2 13 9 2" xfId="15112"/>
    <cellStyle name="Normal 2 18 2 14" xfId="15113"/>
    <cellStyle name="Normal 2 18 2 14 10" xfId="15114"/>
    <cellStyle name="Normal 2 18 2 14 10 2" xfId="15115"/>
    <cellStyle name="Normal 2 18 2 14 11" xfId="15116"/>
    <cellStyle name="Normal 2 18 2 14 2" xfId="15117"/>
    <cellStyle name="Normal 2 18 2 14 2 2" xfId="15118"/>
    <cellStyle name="Normal 2 18 2 14 3" xfId="15119"/>
    <cellStyle name="Normal 2 18 2 14 3 2" xfId="15120"/>
    <cellStyle name="Normal 2 18 2 14 4" xfId="15121"/>
    <cellStyle name="Normal 2 18 2 14 4 2" xfId="15122"/>
    <cellStyle name="Normal 2 18 2 14 5" xfId="15123"/>
    <cellStyle name="Normal 2 18 2 14 5 2" xfId="15124"/>
    <cellStyle name="Normal 2 18 2 14 6" xfId="15125"/>
    <cellStyle name="Normal 2 18 2 14 6 2" xfId="15126"/>
    <cellStyle name="Normal 2 18 2 14 7" xfId="15127"/>
    <cellStyle name="Normal 2 18 2 14 7 2" xfId="15128"/>
    <cellStyle name="Normal 2 18 2 14 8" xfId="15129"/>
    <cellStyle name="Normal 2 18 2 14 8 2" xfId="15130"/>
    <cellStyle name="Normal 2 18 2 14 9" xfId="15131"/>
    <cellStyle name="Normal 2 18 2 14 9 2" xfId="15132"/>
    <cellStyle name="Normal 2 18 2 15" xfId="15133"/>
    <cellStyle name="Normal 2 18 2 15 10" xfId="15134"/>
    <cellStyle name="Normal 2 18 2 15 10 2" xfId="15135"/>
    <cellStyle name="Normal 2 18 2 15 11" xfId="15136"/>
    <cellStyle name="Normal 2 18 2 15 2" xfId="15137"/>
    <cellStyle name="Normal 2 18 2 15 2 2" xfId="15138"/>
    <cellStyle name="Normal 2 18 2 15 3" xfId="15139"/>
    <cellStyle name="Normal 2 18 2 15 3 2" xfId="15140"/>
    <cellStyle name="Normal 2 18 2 15 4" xfId="15141"/>
    <cellStyle name="Normal 2 18 2 15 4 2" xfId="15142"/>
    <cellStyle name="Normal 2 18 2 15 5" xfId="15143"/>
    <cellStyle name="Normal 2 18 2 15 5 2" xfId="15144"/>
    <cellStyle name="Normal 2 18 2 15 6" xfId="15145"/>
    <cellStyle name="Normal 2 18 2 15 6 2" xfId="15146"/>
    <cellStyle name="Normal 2 18 2 15 7" xfId="15147"/>
    <cellStyle name="Normal 2 18 2 15 7 2" xfId="15148"/>
    <cellStyle name="Normal 2 18 2 15 8" xfId="15149"/>
    <cellStyle name="Normal 2 18 2 15 8 2" xfId="15150"/>
    <cellStyle name="Normal 2 18 2 15 9" xfId="15151"/>
    <cellStyle name="Normal 2 18 2 15 9 2" xfId="15152"/>
    <cellStyle name="Normal 2 18 2 16" xfId="15153"/>
    <cellStyle name="Normal 2 18 2 16 10" xfId="15154"/>
    <cellStyle name="Normal 2 18 2 16 10 2" xfId="15155"/>
    <cellStyle name="Normal 2 18 2 16 11" xfId="15156"/>
    <cellStyle name="Normal 2 18 2 16 2" xfId="15157"/>
    <cellStyle name="Normal 2 18 2 16 2 2" xfId="15158"/>
    <cellStyle name="Normal 2 18 2 16 3" xfId="15159"/>
    <cellStyle name="Normal 2 18 2 16 3 2" xfId="15160"/>
    <cellStyle name="Normal 2 18 2 16 4" xfId="15161"/>
    <cellStyle name="Normal 2 18 2 16 4 2" xfId="15162"/>
    <cellStyle name="Normal 2 18 2 16 5" xfId="15163"/>
    <cellStyle name="Normal 2 18 2 16 5 2" xfId="15164"/>
    <cellStyle name="Normal 2 18 2 16 6" xfId="15165"/>
    <cellStyle name="Normal 2 18 2 16 6 2" xfId="15166"/>
    <cellStyle name="Normal 2 18 2 16 7" xfId="15167"/>
    <cellStyle name="Normal 2 18 2 16 7 2" xfId="15168"/>
    <cellStyle name="Normal 2 18 2 16 8" xfId="15169"/>
    <cellStyle name="Normal 2 18 2 16 8 2" xfId="15170"/>
    <cellStyle name="Normal 2 18 2 16 9" xfId="15171"/>
    <cellStyle name="Normal 2 18 2 16 9 2" xfId="15172"/>
    <cellStyle name="Normal 2 18 2 17" xfId="15173"/>
    <cellStyle name="Normal 2 18 2 17 10" xfId="15174"/>
    <cellStyle name="Normal 2 18 2 17 10 2" xfId="15175"/>
    <cellStyle name="Normal 2 18 2 17 11" xfId="15176"/>
    <cellStyle name="Normal 2 18 2 17 2" xfId="15177"/>
    <cellStyle name="Normal 2 18 2 17 2 2" xfId="15178"/>
    <cellStyle name="Normal 2 18 2 17 3" xfId="15179"/>
    <cellStyle name="Normal 2 18 2 17 3 2" xfId="15180"/>
    <cellStyle name="Normal 2 18 2 17 4" xfId="15181"/>
    <cellStyle name="Normal 2 18 2 17 4 2" xfId="15182"/>
    <cellStyle name="Normal 2 18 2 17 5" xfId="15183"/>
    <cellStyle name="Normal 2 18 2 17 5 2" xfId="15184"/>
    <cellStyle name="Normal 2 18 2 17 6" xfId="15185"/>
    <cellStyle name="Normal 2 18 2 17 6 2" xfId="15186"/>
    <cellStyle name="Normal 2 18 2 17 7" xfId="15187"/>
    <cellStyle name="Normal 2 18 2 17 7 2" xfId="15188"/>
    <cellStyle name="Normal 2 18 2 17 8" xfId="15189"/>
    <cellStyle name="Normal 2 18 2 17 8 2" xfId="15190"/>
    <cellStyle name="Normal 2 18 2 17 9" xfId="15191"/>
    <cellStyle name="Normal 2 18 2 17 9 2" xfId="15192"/>
    <cellStyle name="Normal 2 18 2 18" xfId="15193"/>
    <cellStyle name="Normal 2 18 2 18 10" xfId="15194"/>
    <cellStyle name="Normal 2 18 2 18 10 2" xfId="15195"/>
    <cellStyle name="Normal 2 18 2 18 11" xfId="15196"/>
    <cellStyle name="Normal 2 18 2 18 2" xfId="15197"/>
    <cellStyle name="Normal 2 18 2 18 2 2" xfId="15198"/>
    <cellStyle name="Normal 2 18 2 18 3" xfId="15199"/>
    <cellStyle name="Normal 2 18 2 18 3 2" xfId="15200"/>
    <cellStyle name="Normal 2 18 2 18 4" xfId="15201"/>
    <cellStyle name="Normal 2 18 2 18 4 2" xfId="15202"/>
    <cellStyle name="Normal 2 18 2 18 5" xfId="15203"/>
    <cellStyle name="Normal 2 18 2 18 5 2" xfId="15204"/>
    <cellStyle name="Normal 2 18 2 18 6" xfId="15205"/>
    <cellStyle name="Normal 2 18 2 18 6 2" xfId="15206"/>
    <cellStyle name="Normal 2 18 2 18 7" xfId="15207"/>
    <cellStyle name="Normal 2 18 2 18 7 2" xfId="15208"/>
    <cellStyle name="Normal 2 18 2 18 8" xfId="15209"/>
    <cellStyle name="Normal 2 18 2 18 8 2" xfId="15210"/>
    <cellStyle name="Normal 2 18 2 18 9" xfId="15211"/>
    <cellStyle name="Normal 2 18 2 18 9 2" xfId="15212"/>
    <cellStyle name="Normal 2 18 2 19" xfId="15213"/>
    <cellStyle name="Normal 2 18 2 19 10" xfId="15214"/>
    <cellStyle name="Normal 2 18 2 19 10 2" xfId="15215"/>
    <cellStyle name="Normal 2 18 2 19 11" xfId="15216"/>
    <cellStyle name="Normal 2 18 2 19 2" xfId="15217"/>
    <cellStyle name="Normal 2 18 2 19 2 2" xfId="15218"/>
    <cellStyle name="Normal 2 18 2 19 3" xfId="15219"/>
    <cellStyle name="Normal 2 18 2 19 3 2" xfId="15220"/>
    <cellStyle name="Normal 2 18 2 19 4" xfId="15221"/>
    <cellStyle name="Normal 2 18 2 19 4 2" xfId="15222"/>
    <cellStyle name="Normal 2 18 2 19 5" xfId="15223"/>
    <cellStyle name="Normal 2 18 2 19 5 2" xfId="15224"/>
    <cellStyle name="Normal 2 18 2 19 6" xfId="15225"/>
    <cellStyle name="Normal 2 18 2 19 6 2" xfId="15226"/>
    <cellStyle name="Normal 2 18 2 19 7" xfId="15227"/>
    <cellStyle name="Normal 2 18 2 19 7 2" xfId="15228"/>
    <cellStyle name="Normal 2 18 2 19 8" xfId="15229"/>
    <cellStyle name="Normal 2 18 2 19 8 2" xfId="15230"/>
    <cellStyle name="Normal 2 18 2 19 9" xfId="15231"/>
    <cellStyle name="Normal 2 18 2 19 9 2" xfId="15232"/>
    <cellStyle name="Normal 2 18 2 2" xfId="15233"/>
    <cellStyle name="Normal 2 18 2 2 10" xfId="15234"/>
    <cellStyle name="Normal 2 18 2 2 10 2" xfId="15235"/>
    <cellStyle name="Normal 2 18 2 2 11" xfId="15236"/>
    <cellStyle name="Normal 2 18 2 2 2" xfId="15237"/>
    <cellStyle name="Normal 2 18 2 2 2 2" xfId="15238"/>
    <cellStyle name="Normal 2 18 2 2 3" xfId="15239"/>
    <cellStyle name="Normal 2 18 2 2 3 2" xfId="15240"/>
    <cellStyle name="Normal 2 18 2 2 4" xfId="15241"/>
    <cellStyle name="Normal 2 18 2 2 4 2" xfId="15242"/>
    <cellStyle name="Normal 2 18 2 2 5" xfId="15243"/>
    <cellStyle name="Normal 2 18 2 2 5 2" xfId="15244"/>
    <cellStyle name="Normal 2 18 2 2 6" xfId="15245"/>
    <cellStyle name="Normal 2 18 2 2 6 2" xfId="15246"/>
    <cellStyle name="Normal 2 18 2 2 7" xfId="15247"/>
    <cellStyle name="Normal 2 18 2 2 7 2" xfId="15248"/>
    <cellStyle name="Normal 2 18 2 2 8" xfId="15249"/>
    <cellStyle name="Normal 2 18 2 2 8 2" xfId="15250"/>
    <cellStyle name="Normal 2 18 2 2 9" xfId="15251"/>
    <cellStyle name="Normal 2 18 2 2 9 2" xfId="15252"/>
    <cellStyle name="Normal 2 18 2 20" xfId="15253"/>
    <cellStyle name="Normal 2 18 2 20 10" xfId="15254"/>
    <cellStyle name="Normal 2 18 2 20 10 2" xfId="15255"/>
    <cellStyle name="Normal 2 18 2 20 11" xfId="15256"/>
    <cellStyle name="Normal 2 18 2 20 2" xfId="15257"/>
    <cellStyle name="Normal 2 18 2 20 2 2" xfId="15258"/>
    <cellStyle name="Normal 2 18 2 20 3" xfId="15259"/>
    <cellStyle name="Normal 2 18 2 20 3 2" xfId="15260"/>
    <cellStyle name="Normal 2 18 2 20 4" xfId="15261"/>
    <cellStyle name="Normal 2 18 2 20 4 2" xfId="15262"/>
    <cellStyle name="Normal 2 18 2 20 5" xfId="15263"/>
    <cellStyle name="Normal 2 18 2 20 5 2" xfId="15264"/>
    <cellStyle name="Normal 2 18 2 20 6" xfId="15265"/>
    <cellStyle name="Normal 2 18 2 20 6 2" xfId="15266"/>
    <cellStyle name="Normal 2 18 2 20 7" xfId="15267"/>
    <cellStyle name="Normal 2 18 2 20 7 2" xfId="15268"/>
    <cellStyle name="Normal 2 18 2 20 8" xfId="15269"/>
    <cellStyle name="Normal 2 18 2 20 8 2" xfId="15270"/>
    <cellStyle name="Normal 2 18 2 20 9" xfId="15271"/>
    <cellStyle name="Normal 2 18 2 20 9 2" xfId="15272"/>
    <cellStyle name="Normal 2 18 2 21" xfId="15273"/>
    <cellStyle name="Normal 2 18 2 21 10" xfId="15274"/>
    <cellStyle name="Normal 2 18 2 21 10 2" xfId="15275"/>
    <cellStyle name="Normal 2 18 2 21 11" xfId="15276"/>
    <cellStyle name="Normal 2 18 2 21 2" xfId="15277"/>
    <cellStyle name="Normal 2 18 2 21 2 2" xfId="15278"/>
    <cellStyle name="Normal 2 18 2 21 3" xfId="15279"/>
    <cellStyle name="Normal 2 18 2 21 3 2" xfId="15280"/>
    <cellStyle name="Normal 2 18 2 21 4" xfId="15281"/>
    <cellStyle name="Normal 2 18 2 21 4 2" xfId="15282"/>
    <cellStyle name="Normal 2 18 2 21 5" xfId="15283"/>
    <cellStyle name="Normal 2 18 2 21 5 2" xfId="15284"/>
    <cellStyle name="Normal 2 18 2 21 6" xfId="15285"/>
    <cellStyle name="Normal 2 18 2 21 6 2" xfId="15286"/>
    <cellStyle name="Normal 2 18 2 21 7" xfId="15287"/>
    <cellStyle name="Normal 2 18 2 21 7 2" xfId="15288"/>
    <cellStyle name="Normal 2 18 2 21 8" xfId="15289"/>
    <cellStyle name="Normal 2 18 2 21 8 2" xfId="15290"/>
    <cellStyle name="Normal 2 18 2 21 9" xfId="15291"/>
    <cellStyle name="Normal 2 18 2 21 9 2" xfId="15292"/>
    <cellStyle name="Normal 2 18 2 22" xfId="15293"/>
    <cellStyle name="Normal 2 18 2 22 10" xfId="15294"/>
    <cellStyle name="Normal 2 18 2 22 10 2" xfId="15295"/>
    <cellStyle name="Normal 2 18 2 22 11" xfId="15296"/>
    <cellStyle name="Normal 2 18 2 22 2" xfId="15297"/>
    <cellStyle name="Normal 2 18 2 22 2 2" xfId="15298"/>
    <cellStyle name="Normal 2 18 2 22 3" xfId="15299"/>
    <cellStyle name="Normal 2 18 2 22 3 2" xfId="15300"/>
    <cellStyle name="Normal 2 18 2 22 4" xfId="15301"/>
    <cellStyle name="Normal 2 18 2 22 4 2" xfId="15302"/>
    <cellStyle name="Normal 2 18 2 22 5" xfId="15303"/>
    <cellStyle name="Normal 2 18 2 22 5 2" xfId="15304"/>
    <cellStyle name="Normal 2 18 2 22 6" xfId="15305"/>
    <cellStyle name="Normal 2 18 2 22 6 2" xfId="15306"/>
    <cellStyle name="Normal 2 18 2 22 7" xfId="15307"/>
    <cellStyle name="Normal 2 18 2 22 7 2" xfId="15308"/>
    <cellStyle name="Normal 2 18 2 22 8" xfId="15309"/>
    <cellStyle name="Normal 2 18 2 22 8 2" xfId="15310"/>
    <cellStyle name="Normal 2 18 2 22 9" xfId="15311"/>
    <cellStyle name="Normal 2 18 2 22 9 2" xfId="15312"/>
    <cellStyle name="Normal 2 18 2 23" xfId="15313"/>
    <cellStyle name="Normal 2 18 2 23 10" xfId="15314"/>
    <cellStyle name="Normal 2 18 2 23 10 2" xfId="15315"/>
    <cellStyle name="Normal 2 18 2 23 11" xfId="15316"/>
    <cellStyle name="Normal 2 18 2 23 2" xfId="15317"/>
    <cellStyle name="Normal 2 18 2 23 2 2" xfId="15318"/>
    <cellStyle name="Normal 2 18 2 23 3" xfId="15319"/>
    <cellStyle name="Normal 2 18 2 23 3 2" xfId="15320"/>
    <cellStyle name="Normal 2 18 2 23 4" xfId="15321"/>
    <cellStyle name="Normal 2 18 2 23 4 2" xfId="15322"/>
    <cellStyle name="Normal 2 18 2 23 5" xfId="15323"/>
    <cellStyle name="Normal 2 18 2 23 5 2" xfId="15324"/>
    <cellStyle name="Normal 2 18 2 23 6" xfId="15325"/>
    <cellStyle name="Normal 2 18 2 23 6 2" xfId="15326"/>
    <cellStyle name="Normal 2 18 2 23 7" xfId="15327"/>
    <cellStyle name="Normal 2 18 2 23 7 2" xfId="15328"/>
    <cellStyle name="Normal 2 18 2 23 8" xfId="15329"/>
    <cellStyle name="Normal 2 18 2 23 8 2" xfId="15330"/>
    <cellStyle name="Normal 2 18 2 23 9" xfId="15331"/>
    <cellStyle name="Normal 2 18 2 23 9 2" xfId="15332"/>
    <cellStyle name="Normal 2 18 2 24" xfId="15333"/>
    <cellStyle name="Normal 2 18 2 24 10" xfId="15334"/>
    <cellStyle name="Normal 2 18 2 24 10 2" xfId="15335"/>
    <cellStyle name="Normal 2 18 2 24 11" xfId="15336"/>
    <cellStyle name="Normal 2 18 2 24 2" xfId="15337"/>
    <cellStyle name="Normal 2 18 2 24 2 2" xfId="15338"/>
    <cellStyle name="Normal 2 18 2 24 3" xfId="15339"/>
    <cellStyle name="Normal 2 18 2 24 3 2" xfId="15340"/>
    <cellStyle name="Normal 2 18 2 24 4" xfId="15341"/>
    <cellStyle name="Normal 2 18 2 24 4 2" xfId="15342"/>
    <cellStyle name="Normal 2 18 2 24 5" xfId="15343"/>
    <cellStyle name="Normal 2 18 2 24 5 2" xfId="15344"/>
    <cellStyle name="Normal 2 18 2 24 6" xfId="15345"/>
    <cellStyle name="Normal 2 18 2 24 6 2" xfId="15346"/>
    <cellStyle name="Normal 2 18 2 24 7" xfId="15347"/>
    <cellStyle name="Normal 2 18 2 24 7 2" xfId="15348"/>
    <cellStyle name="Normal 2 18 2 24 8" xfId="15349"/>
    <cellStyle name="Normal 2 18 2 24 8 2" xfId="15350"/>
    <cellStyle name="Normal 2 18 2 24 9" xfId="15351"/>
    <cellStyle name="Normal 2 18 2 24 9 2" xfId="15352"/>
    <cellStyle name="Normal 2 18 2 25" xfId="15353"/>
    <cellStyle name="Normal 2 18 2 25 10" xfId="15354"/>
    <cellStyle name="Normal 2 18 2 25 10 2" xfId="15355"/>
    <cellStyle name="Normal 2 18 2 25 11" xfId="15356"/>
    <cellStyle name="Normal 2 18 2 25 2" xfId="15357"/>
    <cellStyle name="Normal 2 18 2 25 2 2" xfId="15358"/>
    <cellStyle name="Normal 2 18 2 25 3" xfId="15359"/>
    <cellStyle name="Normal 2 18 2 25 3 2" xfId="15360"/>
    <cellStyle name="Normal 2 18 2 25 4" xfId="15361"/>
    <cellStyle name="Normal 2 18 2 25 4 2" xfId="15362"/>
    <cellStyle name="Normal 2 18 2 25 5" xfId="15363"/>
    <cellStyle name="Normal 2 18 2 25 5 2" xfId="15364"/>
    <cellStyle name="Normal 2 18 2 25 6" xfId="15365"/>
    <cellStyle name="Normal 2 18 2 25 6 2" xfId="15366"/>
    <cellStyle name="Normal 2 18 2 25 7" xfId="15367"/>
    <cellStyle name="Normal 2 18 2 25 7 2" xfId="15368"/>
    <cellStyle name="Normal 2 18 2 25 8" xfId="15369"/>
    <cellStyle name="Normal 2 18 2 25 8 2" xfId="15370"/>
    <cellStyle name="Normal 2 18 2 25 9" xfId="15371"/>
    <cellStyle name="Normal 2 18 2 25 9 2" xfId="15372"/>
    <cellStyle name="Normal 2 18 2 26" xfId="15373"/>
    <cellStyle name="Normal 2 18 2 26 10" xfId="15374"/>
    <cellStyle name="Normal 2 18 2 26 10 2" xfId="15375"/>
    <cellStyle name="Normal 2 18 2 26 11" xfId="15376"/>
    <cellStyle name="Normal 2 18 2 26 2" xfId="15377"/>
    <cellStyle name="Normal 2 18 2 26 2 2" xfId="15378"/>
    <cellStyle name="Normal 2 18 2 26 3" xfId="15379"/>
    <cellStyle name="Normal 2 18 2 26 3 2" xfId="15380"/>
    <cellStyle name="Normal 2 18 2 26 4" xfId="15381"/>
    <cellStyle name="Normal 2 18 2 26 4 2" xfId="15382"/>
    <cellStyle name="Normal 2 18 2 26 5" xfId="15383"/>
    <cellStyle name="Normal 2 18 2 26 5 2" xfId="15384"/>
    <cellStyle name="Normal 2 18 2 26 6" xfId="15385"/>
    <cellStyle name="Normal 2 18 2 26 6 2" xfId="15386"/>
    <cellStyle name="Normal 2 18 2 26 7" xfId="15387"/>
    <cellStyle name="Normal 2 18 2 26 7 2" xfId="15388"/>
    <cellStyle name="Normal 2 18 2 26 8" xfId="15389"/>
    <cellStyle name="Normal 2 18 2 26 8 2" xfId="15390"/>
    <cellStyle name="Normal 2 18 2 26 9" xfId="15391"/>
    <cellStyle name="Normal 2 18 2 26 9 2" xfId="15392"/>
    <cellStyle name="Normal 2 18 2 27" xfId="15393"/>
    <cellStyle name="Normal 2 18 2 27 10" xfId="15394"/>
    <cellStyle name="Normal 2 18 2 27 10 2" xfId="15395"/>
    <cellStyle name="Normal 2 18 2 27 11" xfId="15396"/>
    <cellStyle name="Normal 2 18 2 27 2" xfId="15397"/>
    <cellStyle name="Normal 2 18 2 27 2 2" xfId="15398"/>
    <cellStyle name="Normal 2 18 2 27 3" xfId="15399"/>
    <cellStyle name="Normal 2 18 2 27 3 2" xfId="15400"/>
    <cellStyle name="Normal 2 18 2 27 4" xfId="15401"/>
    <cellStyle name="Normal 2 18 2 27 4 2" xfId="15402"/>
    <cellStyle name="Normal 2 18 2 27 5" xfId="15403"/>
    <cellStyle name="Normal 2 18 2 27 5 2" xfId="15404"/>
    <cellStyle name="Normal 2 18 2 27 6" xfId="15405"/>
    <cellStyle name="Normal 2 18 2 27 6 2" xfId="15406"/>
    <cellStyle name="Normal 2 18 2 27 7" xfId="15407"/>
    <cellStyle name="Normal 2 18 2 27 7 2" xfId="15408"/>
    <cellStyle name="Normal 2 18 2 27 8" xfId="15409"/>
    <cellStyle name="Normal 2 18 2 27 8 2" xfId="15410"/>
    <cellStyle name="Normal 2 18 2 27 9" xfId="15411"/>
    <cellStyle name="Normal 2 18 2 27 9 2" xfId="15412"/>
    <cellStyle name="Normal 2 18 2 28" xfId="15413"/>
    <cellStyle name="Normal 2 18 2 28 10" xfId="15414"/>
    <cellStyle name="Normal 2 18 2 28 10 2" xfId="15415"/>
    <cellStyle name="Normal 2 18 2 28 11" xfId="15416"/>
    <cellStyle name="Normal 2 18 2 28 2" xfId="15417"/>
    <cellStyle name="Normal 2 18 2 28 2 2" xfId="15418"/>
    <cellStyle name="Normal 2 18 2 28 3" xfId="15419"/>
    <cellStyle name="Normal 2 18 2 28 3 2" xfId="15420"/>
    <cellStyle name="Normal 2 18 2 28 4" xfId="15421"/>
    <cellStyle name="Normal 2 18 2 28 4 2" xfId="15422"/>
    <cellStyle name="Normal 2 18 2 28 5" xfId="15423"/>
    <cellStyle name="Normal 2 18 2 28 5 2" xfId="15424"/>
    <cellStyle name="Normal 2 18 2 28 6" xfId="15425"/>
    <cellStyle name="Normal 2 18 2 28 6 2" xfId="15426"/>
    <cellStyle name="Normal 2 18 2 28 7" xfId="15427"/>
    <cellStyle name="Normal 2 18 2 28 7 2" xfId="15428"/>
    <cellStyle name="Normal 2 18 2 28 8" xfId="15429"/>
    <cellStyle name="Normal 2 18 2 28 8 2" xfId="15430"/>
    <cellStyle name="Normal 2 18 2 28 9" xfId="15431"/>
    <cellStyle name="Normal 2 18 2 28 9 2" xfId="15432"/>
    <cellStyle name="Normal 2 18 2 29" xfId="15433"/>
    <cellStyle name="Normal 2 18 2 29 10" xfId="15434"/>
    <cellStyle name="Normal 2 18 2 29 10 2" xfId="15435"/>
    <cellStyle name="Normal 2 18 2 29 11" xfId="15436"/>
    <cellStyle name="Normal 2 18 2 29 2" xfId="15437"/>
    <cellStyle name="Normal 2 18 2 29 2 2" xfId="15438"/>
    <cellStyle name="Normal 2 18 2 29 3" xfId="15439"/>
    <cellStyle name="Normal 2 18 2 29 3 2" xfId="15440"/>
    <cellStyle name="Normal 2 18 2 29 4" xfId="15441"/>
    <cellStyle name="Normal 2 18 2 29 4 2" xfId="15442"/>
    <cellStyle name="Normal 2 18 2 29 5" xfId="15443"/>
    <cellStyle name="Normal 2 18 2 29 5 2" xfId="15444"/>
    <cellStyle name="Normal 2 18 2 29 6" xfId="15445"/>
    <cellStyle name="Normal 2 18 2 29 6 2" xfId="15446"/>
    <cellStyle name="Normal 2 18 2 29 7" xfId="15447"/>
    <cellStyle name="Normal 2 18 2 29 7 2" xfId="15448"/>
    <cellStyle name="Normal 2 18 2 29 8" xfId="15449"/>
    <cellStyle name="Normal 2 18 2 29 8 2" xfId="15450"/>
    <cellStyle name="Normal 2 18 2 29 9" xfId="15451"/>
    <cellStyle name="Normal 2 18 2 29 9 2" xfId="15452"/>
    <cellStyle name="Normal 2 18 2 3" xfId="15453"/>
    <cellStyle name="Normal 2 18 2 3 10" xfId="15454"/>
    <cellStyle name="Normal 2 18 2 3 10 2" xfId="15455"/>
    <cellStyle name="Normal 2 18 2 3 11" xfId="15456"/>
    <cellStyle name="Normal 2 18 2 3 2" xfId="15457"/>
    <cellStyle name="Normal 2 18 2 3 2 2" xfId="15458"/>
    <cellStyle name="Normal 2 18 2 3 3" xfId="15459"/>
    <cellStyle name="Normal 2 18 2 3 3 2" xfId="15460"/>
    <cellStyle name="Normal 2 18 2 3 4" xfId="15461"/>
    <cellStyle name="Normal 2 18 2 3 4 2" xfId="15462"/>
    <cellStyle name="Normal 2 18 2 3 5" xfId="15463"/>
    <cellStyle name="Normal 2 18 2 3 5 2" xfId="15464"/>
    <cellStyle name="Normal 2 18 2 3 6" xfId="15465"/>
    <cellStyle name="Normal 2 18 2 3 6 2" xfId="15466"/>
    <cellStyle name="Normal 2 18 2 3 7" xfId="15467"/>
    <cellStyle name="Normal 2 18 2 3 7 2" xfId="15468"/>
    <cellStyle name="Normal 2 18 2 3 8" xfId="15469"/>
    <cellStyle name="Normal 2 18 2 3 8 2" xfId="15470"/>
    <cellStyle name="Normal 2 18 2 3 9" xfId="15471"/>
    <cellStyle name="Normal 2 18 2 3 9 2" xfId="15472"/>
    <cellStyle name="Normal 2 18 2 30" xfId="15473"/>
    <cellStyle name="Normal 2 18 2 30 10" xfId="15474"/>
    <cellStyle name="Normal 2 18 2 30 10 2" xfId="15475"/>
    <cellStyle name="Normal 2 18 2 30 11" xfId="15476"/>
    <cellStyle name="Normal 2 18 2 30 2" xfId="15477"/>
    <cellStyle name="Normal 2 18 2 30 2 2" xfId="15478"/>
    <cellStyle name="Normal 2 18 2 30 3" xfId="15479"/>
    <cellStyle name="Normal 2 18 2 30 3 2" xfId="15480"/>
    <cellStyle name="Normal 2 18 2 30 4" xfId="15481"/>
    <cellStyle name="Normal 2 18 2 30 4 2" xfId="15482"/>
    <cellStyle name="Normal 2 18 2 30 5" xfId="15483"/>
    <cellStyle name="Normal 2 18 2 30 5 2" xfId="15484"/>
    <cellStyle name="Normal 2 18 2 30 6" xfId="15485"/>
    <cellStyle name="Normal 2 18 2 30 6 2" xfId="15486"/>
    <cellStyle name="Normal 2 18 2 30 7" xfId="15487"/>
    <cellStyle name="Normal 2 18 2 30 7 2" xfId="15488"/>
    <cellStyle name="Normal 2 18 2 30 8" xfId="15489"/>
    <cellStyle name="Normal 2 18 2 30 8 2" xfId="15490"/>
    <cellStyle name="Normal 2 18 2 30 9" xfId="15491"/>
    <cellStyle name="Normal 2 18 2 30 9 2" xfId="15492"/>
    <cellStyle name="Normal 2 18 2 31" xfId="15493"/>
    <cellStyle name="Normal 2 18 2 31 2" xfId="15494"/>
    <cellStyle name="Normal 2 18 2 31 2 2" xfId="15495"/>
    <cellStyle name="Normal 2 18 2 31 3" xfId="15496"/>
    <cellStyle name="Normal 2 18 2 31 3 2" xfId="15497"/>
    <cellStyle name="Normal 2 18 2 31 4" xfId="15498"/>
    <cellStyle name="Normal 2 18 2 31 4 2" xfId="15499"/>
    <cellStyle name="Normal 2 18 2 31 5" xfId="15500"/>
    <cellStyle name="Normal 2 18 2 32" xfId="15501"/>
    <cellStyle name="Normal 2 18 2 32 2" xfId="15502"/>
    <cellStyle name="Normal 2 18 2 32 2 2" xfId="15503"/>
    <cellStyle name="Normal 2 18 2 32 3" xfId="15504"/>
    <cellStyle name="Normal 2 18 2 32 3 2" xfId="15505"/>
    <cellStyle name="Normal 2 18 2 32 4" xfId="15506"/>
    <cellStyle name="Normal 2 18 2 32 4 2" xfId="15507"/>
    <cellStyle name="Normal 2 18 2 32 5" xfId="15508"/>
    <cellStyle name="Normal 2 18 2 33" xfId="15509"/>
    <cellStyle name="Normal 2 18 2 33 2" xfId="15510"/>
    <cellStyle name="Normal 2 18 2 33 2 2" xfId="15511"/>
    <cellStyle name="Normal 2 18 2 33 3" xfId="15512"/>
    <cellStyle name="Normal 2 18 2 33 3 2" xfId="15513"/>
    <cellStyle name="Normal 2 18 2 33 4" xfId="15514"/>
    <cellStyle name="Normal 2 18 2 33 4 2" xfId="15515"/>
    <cellStyle name="Normal 2 18 2 33 5" xfId="15516"/>
    <cellStyle name="Normal 2 18 2 34" xfId="15517"/>
    <cellStyle name="Normal 2 18 2 34 2" xfId="15518"/>
    <cellStyle name="Normal 2 18 2 34 2 2" xfId="15519"/>
    <cellStyle name="Normal 2 18 2 34 3" xfId="15520"/>
    <cellStyle name="Normal 2 18 2 34 3 2" xfId="15521"/>
    <cellStyle name="Normal 2 18 2 34 4" xfId="15522"/>
    <cellStyle name="Normal 2 18 2 34 4 2" xfId="15523"/>
    <cellStyle name="Normal 2 18 2 34 5" xfId="15524"/>
    <cellStyle name="Normal 2 18 2 35" xfId="15525"/>
    <cellStyle name="Normal 2 18 2 35 2" xfId="15526"/>
    <cellStyle name="Normal 2 18 2 35 2 2" xfId="15527"/>
    <cellStyle name="Normal 2 18 2 35 3" xfId="15528"/>
    <cellStyle name="Normal 2 18 2 35 3 2" xfId="15529"/>
    <cellStyle name="Normal 2 18 2 35 4" xfId="15530"/>
    <cellStyle name="Normal 2 18 2 35 4 2" xfId="15531"/>
    <cellStyle name="Normal 2 18 2 35 5" xfId="15532"/>
    <cellStyle name="Normal 2 18 2 36" xfId="15533"/>
    <cellStyle name="Normal 2 18 2 36 2" xfId="15534"/>
    <cellStyle name="Normal 2 18 2 36 2 2" xfId="15535"/>
    <cellStyle name="Normal 2 18 2 36 3" xfId="15536"/>
    <cellStyle name="Normal 2 18 2 36 3 2" xfId="15537"/>
    <cellStyle name="Normal 2 18 2 36 4" xfId="15538"/>
    <cellStyle name="Normal 2 18 2 36 4 2" xfId="15539"/>
    <cellStyle name="Normal 2 18 2 36 5" xfId="15540"/>
    <cellStyle name="Normal 2 18 2 37" xfId="15541"/>
    <cellStyle name="Normal 2 18 2 37 2" xfId="15542"/>
    <cellStyle name="Normal 2 18 2 37 2 2" xfId="15543"/>
    <cellStyle name="Normal 2 18 2 37 3" xfId="15544"/>
    <cellStyle name="Normal 2 18 2 37 3 2" xfId="15545"/>
    <cellStyle name="Normal 2 18 2 37 4" xfId="15546"/>
    <cellStyle name="Normal 2 18 2 37 4 2" xfId="15547"/>
    <cellStyle name="Normal 2 18 2 37 5" xfId="15548"/>
    <cellStyle name="Normal 2 18 2 38" xfId="15549"/>
    <cellStyle name="Normal 2 18 2 38 2" xfId="15550"/>
    <cellStyle name="Normal 2 18 2 38 2 2" xfId="15551"/>
    <cellStyle name="Normal 2 18 2 38 3" xfId="15552"/>
    <cellStyle name="Normal 2 18 2 38 3 2" xfId="15553"/>
    <cellStyle name="Normal 2 18 2 38 4" xfId="15554"/>
    <cellStyle name="Normal 2 18 2 38 4 2" xfId="15555"/>
    <cellStyle name="Normal 2 18 2 38 5" xfId="15556"/>
    <cellStyle name="Normal 2 18 2 39" xfId="15557"/>
    <cellStyle name="Normal 2 18 2 39 2" xfId="15558"/>
    <cellStyle name="Normal 2 18 2 39 2 2" xfId="15559"/>
    <cellStyle name="Normal 2 18 2 39 3" xfId="15560"/>
    <cellStyle name="Normal 2 18 2 39 3 2" xfId="15561"/>
    <cellStyle name="Normal 2 18 2 39 4" xfId="15562"/>
    <cellStyle name="Normal 2 18 2 39 4 2" xfId="15563"/>
    <cellStyle name="Normal 2 18 2 39 5" xfId="15564"/>
    <cellStyle name="Normal 2 18 2 4" xfId="15565"/>
    <cellStyle name="Normal 2 18 2 4 10" xfId="15566"/>
    <cellStyle name="Normal 2 18 2 4 10 2" xfId="15567"/>
    <cellStyle name="Normal 2 18 2 4 11" xfId="15568"/>
    <cellStyle name="Normal 2 18 2 4 2" xfId="15569"/>
    <cellStyle name="Normal 2 18 2 4 2 2" xfId="15570"/>
    <cellStyle name="Normal 2 18 2 4 3" xfId="15571"/>
    <cellStyle name="Normal 2 18 2 4 3 2" xfId="15572"/>
    <cellStyle name="Normal 2 18 2 4 4" xfId="15573"/>
    <cellStyle name="Normal 2 18 2 4 4 2" xfId="15574"/>
    <cellStyle name="Normal 2 18 2 4 5" xfId="15575"/>
    <cellStyle name="Normal 2 18 2 4 5 2" xfId="15576"/>
    <cellStyle name="Normal 2 18 2 4 6" xfId="15577"/>
    <cellStyle name="Normal 2 18 2 4 6 2" xfId="15578"/>
    <cellStyle name="Normal 2 18 2 4 7" xfId="15579"/>
    <cellStyle name="Normal 2 18 2 4 7 2" xfId="15580"/>
    <cellStyle name="Normal 2 18 2 4 8" xfId="15581"/>
    <cellStyle name="Normal 2 18 2 4 8 2" xfId="15582"/>
    <cellStyle name="Normal 2 18 2 4 9" xfId="15583"/>
    <cellStyle name="Normal 2 18 2 4 9 2" xfId="15584"/>
    <cellStyle name="Normal 2 18 2 40" xfId="15585"/>
    <cellStyle name="Normal 2 18 2 40 2" xfId="15586"/>
    <cellStyle name="Normal 2 18 2 40 2 2" xfId="15587"/>
    <cellStyle name="Normal 2 18 2 40 3" xfId="15588"/>
    <cellStyle name="Normal 2 18 2 40 3 2" xfId="15589"/>
    <cellStyle name="Normal 2 18 2 40 4" xfId="15590"/>
    <cellStyle name="Normal 2 18 2 40 4 2" xfId="15591"/>
    <cellStyle name="Normal 2 18 2 40 5" xfId="15592"/>
    <cellStyle name="Normal 2 18 2 41" xfId="15593"/>
    <cellStyle name="Normal 2 18 2 41 2" xfId="15594"/>
    <cellStyle name="Normal 2 18 2 41 2 2" xfId="15595"/>
    <cellStyle name="Normal 2 18 2 41 3" xfId="15596"/>
    <cellStyle name="Normal 2 18 2 41 3 2" xfId="15597"/>
    <cellStyle name="Normal 2 18 2 41 4" xfId="15598"/>
    <cellStyle name="Normal 2 18 2 41 4 2" xfId="15599"/>
    <cellStyle name="Normal 2 18 2 41 5" xfId="15600"/>
    <cellStyle name="Normal 2 18 2 42" xfId="15601"/>
    <cellStyle name="Normal 2 18 2 42 2" xfId="15602"/>
    <cellStyle name="Normal 2 18 2 42 2 2" xfId="15603"/>
    <cellStyle name="Normal 2 18 2 42 3" xfId="15604"/>
    <cellStyle name="Normal 2 18 2 42 3 2" xfId="15605"/>
    <cellStyle name="Normal 2 18 2 42 4" xfId="15606"/>
    <cellStyle name="Normal 2 18 2 42 4 2" xfId="15607"/>
    <cellStyle name="Normal 2 18 2 42 5" xfId="15608"/>
    <cellStyle name="Normal 2 18 2 43" xfId="15609"/>
    <cellStyle name="Normal 2 18 2 43 2" xfId="15610"/>
    <cellStyle name="Normal 2 18 2 43 2 2" xfId="15611"/>
    <cellStyle name="Normal 2 18 2 43 3" xfId="15612"/>
    <cellStyle name="Normal 2 18 2 43 3 2" xfId="15613"/>
    <cellStyle name="Normal 2 18 2 43 4" xfId="15614"/>
    <cellStyle name="Normal 2 18 2 43 4 2" xfId="15615"/>
    <cellStyle name="Normal 2 18 2 43 5" xfId="15616"/>
    <cellStyle name="Normal 2 18 2 44" xfId="15617"/>
    <cellStyle name="Normal 2 18 2 44 2" xfId="15618"/>
    <cellStyle name="Normal 2 18 2 44 2 2" xfId="15619"/>
    <cellStyle name="Normal 2 18 2 44 3" xfId="15620"/>
    <cellStyle name="Normal 2 18 2 44 3 2" xfId="15621"/>
    <cellStyle name="Normal 2 18 2 44 4" xfId="15622"/>
    <cellStyle name="Normal 2 18 2 44 4 2" xfId="15623"/>
    <cellStyle name="Normal 2 18 2 44 5" xfId="15624"/>
    <cellStyle name="Normal 2 18 2 45" xfId="15625"/>
    <cellStyle name="Normal 2 18 2 45 2" xfId="15626"/>
    <cellStyle name="Normal 2 18 2 45 2 2" xfId="15627"/>
    <cellStyle name="Normal 2 18 2 45 3" xfId="15628"/>
    <cellStyle name="Normal 2 18 2 45 3 2" xfId="15629"/>
    <cellStyle name="Normal 2 18 2 45 4" xfId="15630"/>
    <cellStyle name="Normal 2 18 2 45 4 2" xfId="15631"/>
    <cellStyle name="Normal 2 18 2 45 5" xfId="15632"/>
    <cellStyle name="Normal 2 18 2 46" xfId="15633"/>
    <cellStyle name="Normal 2 18 2 46 2" xfId="15634"/>
    <cellStyle name="Normal 2 18 2 46 2 2" xfId="15635"/>
    <cellStyle name="Normal 2 18 2 46 3" xfId="15636"/>
    <cellStyle name="Normal 2 18 2 46 3 2" xfId="15637"/>
    <cellStyle name="Normal 2 18 2 46 4" xfId="15638"/>
    <cellStyle name="Normal 2 18 2 46 4 2" xfId="15639"/>
    <cellStyle name="Normal 2 18 2 46 5" xfId="15640"/>
    <cellStyle name="Normal 2 18 2 47" xfId="15641"/>
    <cellStyle name="Normal 2 18 2 47 2" xfId="15642"/>
    <cellStyle name="Normal 2 18 2 47 2 2" xfId="15643"/>
    <cellStyle name="Normal 2 18 2 47 3" xfId="15644"/>
    <cellStyle name="Normal 2 18 2 47 3 2" xfId="15645"/>
    <cellStyle name="Normal 2 18 2 47 4" xfId="15646"/>
    <cellStyle name="Normal 2 18 2 47 4 2" xfId="15647"/>
    <cellStyle name="Normal 2 18 2 47 5" xfId="15648"/>
    <cellStyle name="Normal 2 18 2 48" xfId="15649"/>
    <cellStyle name="Normal 2 18 2 48 2" xfId="15650"/>
    <cellStyle name="Normal 2 18 2 48 2 2" xfId="15651"/>
    <cellStyle name="Normal 2 18 2 48 3" xfId="15652"/>
    <cellStyle name="Normal 2 18 2 48 3 2" xfId="15653"/>
    <cellStyle name="Normal 2 18 2 48 4" xfId="15654"/>
    <cellStyle name="Normal 2 18 2 48 4 2" xfId="15655"/>
    <cellStyle name="Normal 2 18 2 48 5" xfId="15656"/>
    <cellStyle name="Normal 2 18 2 49" xfId="15657"/>
    <cellStyle name="Normal 2 18 2 49 2" xfId="15658"/>
    <cellStyle name="Normal 2 18 2 49 2 2" xfId="15659"/>
    <cellStyle name="Normal 2 18 2 49 3" xfId="15660"/>
    <cellStyle name="Normal 2 18 2 49 3 2" xfId="15661"/>
    <cellStyle name="Normal 2 18 2 49 4" xfId="15662"/>
    <cellStyle name="Normal 2 18 2 49 4 2" xfId="15663"/>
    <cellStyle name="Normal 2 18 2 49 5" xfId="15664"/>
    <cellStyle name="Normal 2 18 2 5" xfId="15665"/>
    <cellStyle name="Normal 2 18 2 5 10" xfId="15666"/>
    <cellStyle name="Normal 2 18 2 5 10 2" xfId="15667"/>
    <cellStyle name="Normal 2 18 2 5 11" xfId="15668"/>
    <cellStyle name="Normal 2 18 2 5 2" xfId="15669"/>
    <cellStyle name="Normal 2 18 2 5 2 2" xfId="15670"/>
    <cellStyle name="Normal 2 18 2 5 3" xfId="15671"/>
    <cellStyle name="Normal 2 18 2 5 3 2" xfId="15672"/>
    <cellStyle name="Normal 2 18 2 5 4" xfId="15673"/>
    <cellStyle name="Normal 2 18 2 5 4 2" xfId="15674"/>
    <cellStyle name="Normal 2 18 2 5 5" xfId="15675"/>
    <cellStyle name="Normal 2 18 2 5 5 2" xfId="15676"/>
    <cellStyle name="Normal 2 18 2 5 6" xfId="15677"/>
    <cellStyle name="Normal 2 18 2 5 6 2" xfId="15678"/>
    <cellStyle name="Normal 2 18 2 5 7" xfId="15679"/>
    <cellStyle name="Normal 2 18 2 5 7 2" xfId="15680"/>
    <cellStyle name="Normal 2 18 2 5 8" xfId="15681"/>
    <cellStyle name="Normal 2 18 2 5 8 2" xfId="15682"/>
    <cellStyle name="Normal 2 18 2 5 9" xfId="15683"/>
    <cellStyle name="Normal 2 18 2 5 9 2" xfId="15684"/>
    <cellStyle name="Normal 2 18 2 50" xfId="15685"/>
    <cellStyle name="Normal 2 18 2 50 2" xfId="15686"/>
    <cellStyle name="Normal 2 18 2 51" xfId="15687"/>
    <cellStyle name="Normal 2 18 2 51 2" xfId="15688"/>
    <cellStyle name="Normal 2 18 2 52" xfId="15689"/>
    <cellStyle name="Normal 2 18 2 52 2" xfId="15690"/>
    <cellStyle name="Normal 2 18 2 53" xfId="15691"/>
    <cellStyle name="Normal 2 18 2 53 2" xfId="15692"/>
    <cellStyle name="Normal 2 18 2 54" xfId="15693"/>
    <cellStyle name="Normal 2 18 2 54 2" xfId="15694"/>
    <cellStyle name="Normal 2 18 2 55" xfId="15695"/>
    <cellStyle name="Normal 2 18 2 55 2" xfId="15696"/>
    <cellStyle name="Normal 2 18 2 56" xfId="15697"/>
    <cellStyle name="Normal 2 18 2 56 2" xfId="15698"/>
    <cellStyle name="Normal 2 18 2 57" xfId="15699"/>
    <cellStyle name="Normal 2 18 2 57 2" xfId="15700"/>
    <cellStyle name="Normal 2 18 2 58" xfId="15701"/>
    <cellStyle name="Normal 2 18 2 58 2" xfId="15702"/>
    <cellStyle name="Normal 2 18 2 59" xfId="15703"/>
    <cellStyle name="Normal 2 18 2 59 2" xfId="15704"/>
    <cellStyle name="Normal 2 18 2 6" xfId="15705"/>
    <cellStyle name="Normal 2 18 2 6 10" xfId="15706"/>
    <cellStyle name="Normal 2 18 2 6 10 2" xfId="15707"/>
    <cellStyle name="Normal 2 18 2 6 11" xfId="15708"/>
    <cellStyle name="Normal 2 18 2 6 2" xfId="15709"/>
    <cellStyle name="Normal 2 18 2 6 2 2" xfId="15710"/>
    <cellStyle name="Normal 2 18 2 6 3" xfId="15711"/>
    <cellStyle name="Normal 2 18 2 6 3 2" xfId="15712"/>
    <cellStyle name="Normal 2 18 2 6 4" xfId="15713"/>
    <cellStyle name="Normal 2 18 2 6 4 2" xfId="15714"/>
    <cellStyle name="Normal 2 18 2 6 5" xfId="15715"/>
    <cellStyle name="Normal 2 18 2 6 5 2" xfId="15716"/>
    <cellStyle name="Normal 2 18 2 6 6" xfId="15717"/>
    <cellStyle name="Normal 2 18 2 6 6 2" xfId="15718"/>
    <cellStyle name="Normal 2 18 2 6 7" xfId="15719"/>
    <cellStyle name="Normal 2 18 2 6 7 2" xfId="15720"/>
    <cellStyle name="Normal 2 18 2 6 8" xfId="15721"/>
    <cellStyle name="Normal 2 18 2 6 8 2" xfId="15722"/>
    <cellStyle name="Normal 2 18 2 6 9" xfId="15723"/>
    <cellStyle name="Normal 2 18 2 6 9 2" xfId="15724"/>
    <cellStyle name="Normal 2 18 2 60" xfId="15725"/>
    <cellStyle name="Normal 2 18 2 60 2" xfId="15726"/>
    <cellStyle name="Normal 2 18 2 61" xfId="15727"/>
    <cellStyle name="Normal 2 18 2 61 2" xfId="15728"/>
    <cellStyle name="Normal 2 18 2 62" xfId="15729"/>
    <cellStyle name="Normal 2 18 2 62 2" xfId="15730"/>
    <cellStyle name="Normal 2 18 2 63" xfId="15731"/>
    <cellStyle name="Normal 2 18 2 63 2" xfId="15732"/>
    <cellStyle name="Normal 2 18 2 64" xfId="15733"/>
    <cellStyle name="Normal 2 18 2 64 2" xfId="15734"/>
    <cellStyle name="Normal 2 18 2 65" xfId="15735"/>
    <cellStyle name="Normal 2 18 2 65 2" xfId="15736"/>
    <cellStyle name="Normal 2 18 2 66" xfId="15737"/>
    <cellStyle name="Normal 2 18 2 66 2" xfId="15738"/>
    <cellStyle name="Normal 2 18 2 67" xfId="15739"/>
    <cellStyle name="Normal 2 18 2 67 2" xfId="15740"/>
    <cellStyle name="Normal 2 18 2 68" xfId="15741"/>
    <cellStyle name="Normal 2 18 2 68 2" xfId="15742"/>
    <cellStyle name="Normal 2 18 2 69" xfId="15743"/>
    <cellStyle name="Normal 2 18 2 69 2" xfId="15744"/>
    <cellStyle name="Normal 2 18 2 7" xfId="15745"/>
    <cellStyle name="Normal 2 18 2 7 10" xfId="15746"/>
    <cellStyle name="Normal 2 18 2 7 10 2" xfId="15747"/>
    <cellStyle name="Normal 2 18 2 7 11" xfId="15748"/>
    <cellStyle name="Normal 2 18 2 7 2" xfId="15749"/>
    <cellStyle name="Normal 2 18 2 7 2 2" xfId="15750"/>
    <cellStyle name="Normal 2 18 2 7 3" xfId="15751"/>
    <cellStyle name="Normal 2 18 2 7 3 2" xfId="15752"/>
    <cellStyle name="Normal 2 18 2 7 4" xfId="15753"/>
    <cellStyle name="Normal 2 18 2 7 4 2" xfId="15754"/>
    <cellStyle name="Normal 2 18 2 7 5" xfId="15755"/>
    <cellStyle name="Normal 2 18 2 7 5 2" xfId="15756"/>
    <cellStyle name="Normal 2 18 2 7 6" xfId="15757"/>
    <cellStyle name="Normal 2 18 2 7 6 2" xfId="15758"/>
    <cellStyle name="Normal 2 18 2 7 7" xfId="15759"/>
    <cellStyle name="Normal 2 18 2 7 7 2" xfId="15760"/>
    <cellStyle name="Normal 2 18 2 7 8" xfId="15761"/>
    <cellStyle name="Normal 2 18 2 7 8 2" xfId="15762"/>
    <cellStyle name="Normal 2 18 2 7 9" xfId="15763"/>
    <cellStyle name="Normal 2 18 2 7 9 2" xfId="15764"/>
    <cellStyle name="Normal 2 18 2 70" xfId="15765"/>
    <cellStyle name="Normal 2 18 2 70 2" xfId="15766"/>
    <cellStyle name="Normal 2 18 2 71" xfId="15767"/>
    <cellStyle name="Normal 2 18 2 71 2" xfId="15768"/>
    <cellStyle name="Normal 2 18 2 72" xfId="15769"/>
    <cellStyle name="Normal 2 18 2 72 2" xfId="15770"/>
    <cellStyle name="Normal 2 18 2 73" xfId="15771"/>
    <cellStyle name="Normal 2 18 2 73 2" xfId="15772"/>
    <cellStyle name="Normal 2 18 2 74" xfId="15773"/>
    <cellStyle name="Normal 2 18 2 75" xfId="15774"/>
    <cellStyle name="Normal 2 18 2 76" xfId="15775"/>
    <cellStyle name="Normal 2 18 2 77" xfId="15776"/>
    <cellStyle name="Normal 2 18 2 8" xfId="15777"/>
    <cellStyle name="Normal 2 18 2 8 10" xfId="15778"/>
    <cellStyle name="Normal 2 18 2 8 10 2" xfId="15779"/>
    <cellStyle name="Normal 2 18 2 8 11" xfId="15780"/>
    <cellStyle name="Normal 2 18 2 8 2" xfId="15781"/>
    <cellStyle name="Normal 2 18 2 8 2 2" xfId="15782"/>
    <cellStyle name="Normal 2 18 2 8 3" xfId="15783"/>
    <cellStyle name="Normal 2 18 2 8 3 2" xfId="15784"/>
    <cellStyle name="Normal 2 18 2 8 4" xfId="15785"/>
    <cellStyle name="Normal 2 18 2 8 4 2" xfId="15786"/>
    <cellStyle name="Normal 2 18 2 8 5" xfId="15787"/>
    <cellStyle name="Normal 2 18 2 8 5 2" xfId="15788"/>
    <cellStyle name="Normal 2 18 2 8 6" xfId="15789"/>
    <cellStyle name="Normal 2 18 2 8 6 2" xfId="15790"/>
    <cellStyle name="Normal 2 18 2 8 7" xfId="15791"/>
    <cellStyle name="Normal 2 18 2 8 7 2" xfId="15792"/>
    <cellStyle name="Normal 2 18 2 8 8" xfId="15793"/>
    <cellStyle name="Normal 2 18 2 8 8 2" xfId="15794"/>
    <cellStyle name="Normal 2 18 2 8 9" xfId="15795"/>
    <cellStyle name="Normal 2 18 2 8 9 2" xfId="15796"/>
    <cellStyle name="Normal 2 18 2 9" xfId="15797"/>
    <cellStyle name="Normal 2 18 2 9 10" xfId="15798"/>
    <cellStyle name="Normal 2 18 2 9 10 2" xfId="15799"/>
    <cellStyle name="Normal 2 18 2 9 11" xfId="15800"/>
    <cellStyle name="Normal 2 18 2 9 2" xfId="15801"/>
    <cellStyle name="Normal 2 18 2 9 2 2" xfId="15802"/>
    <cellStyle name="Normal 2 18 2 9 3" xfId="15803"/>
    <cellStyle name="Normal 2 18 2 9 3 2" xfId="15804"/>
    <cellStyle name="Normal 2 18 2 9 4" xfId="15805"/>
    <cellStyle name="Normal 2 18 2 9 4 2" xfId="15806"/>
    <cellStyle name="Normal 2 18 2 9 5" xfId="15807"/>
    <cellStyle name="Normal 2 18 2 9 5 2" xfId="15808"/>
    <cellStyle name="Normal 2 18 2 9 6" xfId="15809"/>
    <cellStyle name="Normal 2 18 2 9 6 2" xfId="15810"/>
    <cellStyle name="Normal 2 18 2 9 7" xfId="15811"/>
    <cellStyle name="Normal 2 18 2 9 7 2" xfId="15812"/>
    <cellStyle name="Normal 2 18 2 9 8" xfId="15813"/>
    <cellStyle name="Normal 2 18 2 9 8 2" xfId="15814"/>
    <cellStyle name="Normal 2 18 2 9 9" xfId="15815"/>
    <cellStyle name="Normal 2 18 2 9 9 2" xfId="15816"/>
    <cellStyle name="Normal 2 18 20" xfId="15817"/>
    <cellStyle name="Normal 2 18 20 2" xfId="15818"/>
    <cellStyle name="Normal 2 18 20 3" xfId="15819"/>
    <cellStyle name="Normal 2 18 20 4" xfId="15820"/>
    <cellStyle name="Normal 2 18 21" xfId="15821"/>
    <cellStyle name="Normal 2 18 21 2" xfId="15822"/>
    <cellStyle name="Normal 2 18 21 3" xfId="15823"/>
    <cellStyle name="Normal 2 18 21 4" xfId="15824"/>
    <cellStyle name="Normal 2 18 22" xfId="15825"/>
    <cellStyle name="Normal 2 18 22 2" xfId="15826"/>
    <cellStyle name="Normal 2 18 22 2 2" xfId="15827"/>
    <cellStyle name="Normal 2 18 22 3" xfId="15828"/>
    <cellStyle name="Normal 2 18 22 4" xfId="15829"/>
    <cellStyle name="Normal 2 18 23" xfId="15830"/>
    <cellStyle name="Normal 2 18 23 2" xfId="15831"/>
    <cellStyle name="Normal 2 18 23 2 2" xfId="15832"/>
    <cellStyle name="Normal 2 18 23 3" xfId="15833"/>
    <cellStyle name="Normal 2 18 23 4" xfId="15834"/>
    <cellStyle name="Normal 2 18 24" xfId="15835"/>
    <cellStyle name="Normal 2 18 24 2" xfId="15836"/>
    <cellStyle name="Normal 2 18 24 2 2" xfId="15837"/>
    <cellStyle name="Normal 2 18 24 3" xfId="15838"/>
    <cellStyle name="Normal 2 18 24 4" xfId="15839"/>
    <cellStyle name="Normal 2 18 25" xfId="15840"/>
    <cellStyle name="Normal 2 18 25 2" xfId="15841"/>
    <cellStyle name="Normal 2 18 25 2 2" xfId="15842"/>
    <cellStyle name="Normal 2 18 25 3" xfId="15843"/>
    <cellStyle name="Normal 2 18 25 4" xfId="15844"/>
    <cellStyle name="Normal 2 18 26" xfId="15845"/>
    <cellStyle name="Normal 2 18 26 2" xfId="15846"/>
    <cellStyle name="Normal 2 18 26 2 2" xfId="15847"/>
    <cellStyle name="Normal 2 18 26 3" xfId="15848"/>
    <cellStyle name="Normal 2 18 26 4" xfId="15849"/>
    <cellStyle name="Normal 2 18 27" xfId="15850"/>
    <cellStyle name="Normal 2 18 27 2" xfId="15851"/>
    <cellStyle name="Normal 2 18 27 2 2" xfId="15852"/>
    <cellStyle name="Normal 2 18 27 3" xfId="15853"/>
    <cellStyle name="Normal 2 18 27 4" xfId="15854"/>
    <cellStyle name="Normal 2 18 28" xfId="15855"/>
    <cellStyle name="Normal 2 18 28 2" xfId="15856"/>
    <cellStyle name="Normal 2 18 28 2 2" xfId="15857"/>
    <cellStyle name="Normal 2 18 28 3" xfId="15858"/>
    <cellStyle name="Normal 2 18 28 4" xfId="15859"/>
    <cellStyle name="Normal 2 18 29" xfId="15860"/>
    <cellStyle name="Normal 2 18 29 2" xfId="15861"/>
    <cellStyle name="Normal 2 18 29 2 2" xfId="15862"/>
    <cellStyle name="Normal 2 18 29 3" xfId="15863"/>
    <cellStyle name="Normal 2 18 29 4" xfId="15864"/>
    <cellStyle name="Normal 2 18 3" xfId="15865"/>
    <cellStyle name="Normal 2 18 3 2" xfId="15866"/>
    <cellStyle name="Normal 2 18 3 3" xfId="15867"/>
    <cellStyle name="Normal 2 18 3 4" xfId="15868"/>
    <cellStyle name="Normal 2 18 30" xfId="15869"/>
    <cellStyle name="Normal 2 18 30 2" xfId="15870"/>
    <cellStyle name="Normal 2 18 30 2 2" xfId="15871"/>
    <cellStyle name="Normal 2 18 30 3" xfId="15872"/>
    <cellStyle name="Normal 2 18 30 4" xfId="15873"/>
    <cellStyle name="Normal 2 18 31" xfId="15874"/>
    <cellStyle name="Normal 2 18 31 2" xfId="15875"/>
    <cellStyle name="Normal 2 18 31 2 2" xfId="15876"/>
    <cellStyle name="Normal 2 18 31 3" xfId="15877"/>
    <cellStyle name="Normal 2 18 31 4" xfId="15878"/>
    <cellStyle name="Normal 2 18 32" xfId="15879"/>
    <cellStyle name="Normal 2 18 32 2" xfId="15880"/>
    <cellStyle name="Normal 2 18 33" xfId="15881"/>
    <cellStyle name="Normal 2 18 33 2" xfId="15882"/>
    <cellStyle name="Normal 2 18 34" xfId="15883"/>
    <cellStyle name="Normal 2 18 34 2" xfId="15884"/>
    <cellStyle name="Normal 2 18 35" xfId="15885"/>
    <cellStyle name="Normal 2 18 35 2" xfId="15886"/>
    <cellStyle name="Normal 2 18 36" xfId="15887"/>
    <cellStyle name="Normal 2 18 36 2" xfId="15888"/>
    <cellStyle name="Normal 2 18 37" xfId="15889"/>
    <cellStyle name="Normal 2 18 37 2" xfId="15890"/>
    <cellStyle name="Normal 2 18 38" xfId="15891"/>
    <cellStyle name="Normal 2 18 38 2" xfId="15892"/>
    <cellStyle name="Normal 2 18 39" xfId="15893"/>
    <cellStyle name="Normal 2 18 39 2" xfId="15894"/>
    <cellStyle name="Normal 2 18 4" xfId="15895"/>
    <cellStyle name="Normal 2 18 4 2" xfId="15896"/>
    <cellStyle name="Normal 2 18 4 3" xfId="15897"/>
    <cellStyle name="Normal 2 18 4 4" xfId="15898"/>
    <cellStyle name="Normal 2 18 40" xfId="15899"/>
    <cellStyle name="Normal 2 18 40 2" xfId="15900"/>
    <cellStyle name="Normal 2 18 41" xfId="15901"/>
    <cellStyle name="Normal 2 18 41 2" xfId="15902"/>
    <cellStyle name="Normal 2 18 42" xfId="15903"/>
    <cellStyle name="Normal 2 18 42 2" xfId="15904"/>
    <cellStyle name="Normal 2 18 43" xfId="15905"/>
    <cellStyle name="Normal 2 18 43 2" xfId="15906"/>
    <cellStyle name="Normal 2 18 44" xfId="15907"/>
    <cellStyle name="Normal 2 18 44 2" xfId="15908"/>
    <cellStyle name="Normal 2 18 45" xfId="15909"/>
    <cellStyle name="Normal 2 18 45 2" xfId="15910"/>
    <cellStyle name="Normal 2 18 46" xfId="15911"/>
    <cellStyle name="Normal 2 18 46 2" xfId="15912"/>
    <cellStyle name="Normal 2 18 47" xfId="15913"/>
    <cellStyle name="Normal 2 18 47 2" xfId="15914"/>
    <cellStyle name="Normal 2 18 48" xfId="15915"/>
    <cellStyle name="Normal 2 18 48 2" xfId="15916"/>
    <cellStyle name="Normal 2 18 49" xfId="15917"/>
    <cellStyle name="Normal 2 18 49 2" xfId="15918"/>
    <cellStyle name="Normal 2 18 5" xfId="15919"/>
    <cellStyle name="Normal 2 18 5 2" xfId="15920"/>
    <cellStyle name="Normal 2 18 5 3" xfId="15921"/>
    <cellStyle name="Normal 2 18 5 4" xfId="15922"/>
    <cellStyle name="Normal 2 18 50" xfId="15923"/>
    <cellStyle name="Normal 2 18 50 2" xfId="15924"/>
    <cellStyle name="Normal 2 18 51" xfId="15925"/>
    <cellStyle name="Normal 2 18 52" xfId="15926"/>
    <cellStyle name="Normal 2 18 53" xfId="15927"/>
    <cellStyle name="Normal 2 18 54" xfId="15928"/>
    <cellStyle name="Normal 2 18 55" xfId="15929"/>
    <cellStyle name="Normal 2 18 56" xfId="15930"/>
    <cellStyle name="Normal 2 18 57" xfId="15931"/>
    <cellStyle name="Normal 2 18 58" xfId="15932"/>
    <cellStyle name="Normal 2 18 59" xfId="15933"/>
    <cellStyle name="Normal 2 18 6" xfId="15934"/>
    <cellStyle name="Normal 2 18 6 2" xfId="15935"/>
    <cellStyle name="Normal 2 18 6 3" xfId="15936"/>
    <cellStyle name="Normal 2 18 6 4" xfId="15937"/>
    <cellStyle name="Normal 2 18 60" xfId="15938"/>
    <cellStyle name="Normal 2 18 61" xfId="15939"/>
    <cellStyle name="Normal 2 18 62" xfId="15940"/>
    <cellStyle name="Normal 2 18 63" xfId="15941"/>
    <cellStyle name="Normal 2 18 64" xfId="15942"/>
    <cellStyle name="Normal 2 18 65" xfId="15943"/>
    <cellStyle name="Normal 2 18 66" xfId="15944"/>
    <cellStyle name="Normal 2 18 67" xfId="15945"/>
    <cellStyle name="Normal 2 18 68" xfId="15946"/>
    <cellStyle name="Normal 2 18 69" xfId="15947"/>
    <cellStyle name="Normal 2 18 7" xfId="15948"/>
    <cellStyle name="Normal 2 18 7 2" xfId="15949"/>
    <cellStyle name="Normal 2 18 7 3" xfId="15950"/>
    <cellStyle name="Normal 2 18 7 4" xfId="15951"/>
    <cellStyle name="Normal 2 18 70" xfId="15952"/>
    <cellStyle name="Normal 2 18 71" xfId="15953"/>
    <cellStyle name="Normal 2 18 72" xfId="15954"/>
    <cellStyle name="Normal 2 18 73" xfId="15955"/>
    <cellStyle name="Normal 2 18 74" xfId="15956"/>
    <cellStyle name="Normal 2 18 75" xfId="15957"/>
    <cellStyle name="Normal 2 18 76" xfId="15958"/>
    <cellStyle name="Normal 2 18 77" xfId="15959"/>
    <cellStyle name="Normal 2 18 78" xfId="15960"/>
    <cellStyle name="Normal 2 18 8" xfId="15961"/>
    <cellStyle name="Normal 2 18 8 2" xfId="15962"/>
    <cellStyle name="Normal 2 18 8 3" xfId="15963"/>
    <cellStyle name="Normal 2 18 8 4" xfId="15964"/>
    <cellStyle name="Normal 2 18 9" xfId="15965"/>
    <cellStyle name="Normal 2 18 9 2" xfId="15966"/>
    <cellStyle name="Normal 2 18 9 3" xfId="15967"/>
    <cellStyle name="Normal 2 18 9 4" xfId="15968"/>
    <cellStyle name="Normal 2 19" xfId="15969"/>
    <cellStyle name="Normal 2 19 10" xfId="15970"/>
    <cellStyle name="Normal 2 19 10 2" xfId="15971"/>
    <cellStyle name="Normal 2 19 10 3" xfId="15972"/>
    <cellStyle name="Normal 2 19 10 4" xfId="15973"/>
    <cellStyle name="Normal 2 19 11" xfId="15974"/>
    <cellStyle name="Normal 2 19 11 2" xfId="15975"/>
    <cellStyle name="Normal 2 19 11 3" xfId="15976"/>
    <cellStyle name="Normal 2 19 11 4" xfId="15977"/>
    <cellStyle name="Normal 2 19 12" xfId="15978"/>
    <cellStyle name="Normal 2 19 12 2" xfId="15979"/>
    <cellStyle name="Normal 2 19 12 3" xfId="15980"/>
    <cellStyle name="Normal 2 19 12 4" xfId="15981"/>
    <cellStyle name="Normal 2 19 13" xfId="15982"/>
    <cellStyle name="Normal 2 19 13 2" xfId="15983"/>
    <cellStyle name="Normal 2 19 13 3" xfId="15984"/>
    <cellStyle name="Normal 2 19 13 4" xfId="15985"/>
    <cellStyle name="Normal 2 19 14" xfId="15986"/>
    <cellStyle name="Normal 2 19 14 2" xfId="15987"/>
    <cellStyle name="Normal 2 19 14 3" xfId="15988"/>
    <cellStyle name="Normal 2 19 14 4" xfId="15989"/>
    <cellStyle name="Normal 2 19 15" xfId="15990"/>
    <cellStyle name="Normal 2 19 15 2" xfId="15991"/>
    <cellStyle name="Normal 2 19 15 3" xfId="15992"/>
    <cellStyle name="Normal 2 19 15 4" xfId="15993"/>
    <cellStyle name="Normal 2 19 16" xfId="15994"/>
    <cellStyle name="Normal 2 19 16 2" xfId="15995"/>
    <cellStyle name="Normal 2 19 16 3" xfId="15996"/>
    <cellStyle name="Normal 2 19 16 4" xfId="15997"/>
    <cellStyle name="Normal 2 19 17" xfId="15998"/>
    <cellStyle name="Normal 2 19 17 2" xfId="15999"/>
    <cellStyle name="Normal 2 19 17 3" xfId="16000"/>
    <cellStyle name="Normal 2 19 17 4" xfId="16001"/>
    <cellStyle name="Normal 2 19 18" xfId="16002"/>
    <cellStyle name="Normal 2 19 18 2" xfId="16003"/>
    <cellStyle name="Normal 2 19 18 3" xfId="16004"/>
    <cellStyle name="Normal 2 19 18 4" xfId="16005"/>
    <cellStyle name="Normal 2 19 19" xfId="16006"/>
    <cellStyle name="Normal 2 19 19 2" xfId="16007"/>
    <cellStyle name="Normal 2 19 19 3" xfId="16008"/>
    <cellStyle name="Normal 2 19 19 4" xfId="16009"/>
    <cellStyle name="Normal 2 19 2" xfId="16010"/>
    <cellStyle name="Normal 2 19 2 10" xfId="16011"/>
    <cellStyle name="Normal 2 19 2 10 10" xfId="16012"/>
    <cellStyle name="Normal 2 19 2 10 10 2" xfId="16013"/>
    <cellStyle name="Normal 2 19 2 10 11" xfId="16014"/>
    <cellStyle name="Normal 2 19 2 10 2" xfId="16015"/>
    <cellStyle name="Normal 2 19 2 10 2 2" xfId="16016"/>
    <cellStyle name="Normal 2 19 2 10 3" xfId="16017"/>
    <cellStyle name="Normal 2 19 2 10 3 2" xfId="16018"/>
    <cellStyle name="Normal 2 19 2 10 4" xfId="16019"/>
    <cellStyle name="Normal 2 19 2 10 4 2" xfId="16020"/>
    <cellStyle name="Normal 2 19 2 10 5" xfId="16021"/>
    <cellStyle name="Normal 2 19 2 10 5 2" xfId="16022"/>
    <cellStyle name="Normal 2 19 2 10 6" xfId="16023"/>
    <cellStyle name="Normal 2 19 2 10 6 2" xfId="16024"/>
    <cellStyle name="Normal 2 19 2 10 7" xfId="16025"/>
    <cellStyle name="Normal 2 19 2 10 7 2" xfId="16026"/>
    <cellStyle name="Normal 2 19 2 10 8" xfId="16027"/>
    <cellStyle name="Normal 2 19 2 10 8 2" xfId="16028"/>
    <cellStyle name="Normal 2 19 2 10 9" xfId="16029"/>
    <cellStyle name="Normal 2 19 2 10 9 2" xfId="16030"/>
    <cellStyle name="Normal 2 19 2 11" xfId="16031"/>
    <cellStyle name="Normal 2 19 2 11 10" xfId="16032"/>
    <cellStyle name="Normal 2 19 2 11 10 2" xfId="16033"/>
    <cellStyle name="Normal 2 19 2 11 11" xfId="16034"/>
    <cellStyle name="Normal 2 19 2 11 2" xfId="16035"/>
    <cellStyle name="Normal 2 19 2 11 2 2" xfId="16036"/>
    <cellStyle name="Normal 2 19 2 11 3" xfId="16037"/>
    <cellStyle name="Normal 2 19 2 11 3 2" xfId="16038"/>
    <cellStyle name="Normal 2 19 2 11 4" xfId="16039"/>
    <cellStyle name="Normal 2 19 2 11 4 2" xfId="16040"/>
    <cellStyle name="Normal 2 19 2 11 5" xfId="16041"/>
    <cellStyle name="Normal 2 19 2 11 5 2" xfId="16042"/>
    <cellStyle name="Normal 2 19 2 11 6" xfId="16043"/>
    <cellStyle name="Normal 2 19 2 11 6 2" xfId="16044"/>
    <cellStyle name="Normal 2 19 2 11 7" xfId="16045"/>
    <cellStyle name="Normal 2 19 2 11 7 2" xfId="16046"/>
    <cellStyle name="Normal 2 19 2 11 8" xfId="16047"/>
    <cellStyle name="Normal 2 19 2 11 8 2" xfId="16048"/>
    <cellStyle name="Normal 2 19 2 11 9" xfId="16049"/>
    <cellStyle name="Normal 2 19 2 11 9 2" xfId="16050"/>
    <cellStyle name="Normal 2 19 2 12" xfId="16051"/>
    <cellStyle name="Normal 2 19 2 12 10" xfId="16052"/>
    <cellStyle name="Normal 2 19 2 12 10 2" xfId="16053"/>
    <cellStyle name="Normal 2 19 2 12 11" xfId="16054"/>
    <cellStyle name="Normal 2 19 2 12 2" xfId="16055"/>
    <cellStyle name="Normal 2 19 2 12 2 2" xfId="16056"/>
    <cellStyle name="Normal 2 19 2 12 3" xfId="16057"/>
    <cellStyle name="Normal 2 19 2 12 3 2" xfId="16058"/>
    <cellStyle name="Normal 2 19 2 12 4" xfId="16059"/>
    <cellStyle name="Normal 2 19 2 12 4 2" xfId="16060"/>
    <cellStyle name="Normal 2 19 2 12 5" xfId="16061"/>
    <cellStyle name="Normal 2 19 2 12 5 2" xfId="16062"/>
    <cellStyle name="Normal 2 19 2 12 6" xfId="16063"/>
    <cellStyle name="Normal 2 19 2 12 6 2" xfId="16064"/>
    <cellStyle name="Normal 2 19 2 12 7" xfId="16065"/>
    <cellStyle name="Normal 2 19 2 12 7 2" xfId="16066"/>
    <cellStyle name="Normal 2 19 2 12 8" xfId="16067"/>
    <cellStyle name="Normal 2 19 2 12 8 2" xfId="16068"/>
    <cellStyle name="Normal 2 19 2 12 9" xfId="16069"/>
    <cellStyle name="Normal 2 19 2 12 9 2" xfId="16070"/>
    <cellStyle name="Normal 2 19 2 13" xfId="16071"/>
    <cellStyle name="Normal 2 19 2 13 10" xfId="16072"/>
    <cellStyle name="Normal 2 19 2 13 10 2" xfId="16073"/>
    <cellStyle name="Normal 2 19 2 13 11" xfId="16074"/>
    <cellStyle name="Normal 2 19 2 13 2" xfId="16075"/>
    <cellStyle name="Normal 2 19 2 13 2 2" xfId="16076"/>
    <cellStyle name="Normal 2 19 2 13 3" xfId="16077"/>
    <cellStyle name="Normal 2 19 2 13 3 2" xfId="16078"/>
    <cellStyle name="Normal 2 19 2 13 4" xfId="16079"/>
    <cellStyle name="Normal 2 19 2 13 4 2" xfId="16080"/>
    <cellStyle name="Normal 2 19 2 13 5" xfId="16081"/>
    <cellStyle name="Normal 2 19 2 13 5 2" xfId="16082"/>
    <cellStyle name="Normal 2 19 2 13 6" xfId="16083"/>
    <cellStyle name="Normal 2 19 2 13 6 2" xfId="16084"/>
    <cellStyle name="Normal 2 19 2 13 7" xfId="16085"/>
    <cellStyle name="Normal 2 19 2 13 7 2" xfId="16086"/>
    <cellStyle name="Normal 2 19 2 13 8" xfId="16087"/>
    <cellStyle name="Normal 2 19 2 13 8 2" xfId="16088"/>
    <cellStyle name="Normal 2 19 2 13 9" xfId="16089"/>
    <cellStyle name="Normal 2 19 2 13 9 2" xfId="16090"/>
    <cellStyle name="Normal 2 19 2 14" xfId="16091"/>
    <cellStyle name="Normal 2 19 2 14 10" xfId="16092"/>
    <cellStyle name="Normal 2 19 2 14 10 2" xfId="16093"/>
    <cellStyle name="Normal 2 19 2 14 11" xfId="16094"/>
    <cellStyle name="Normal 2 19 2 14 2" xfId="16095"/>
    <cellStyle name="Normal 2 19 2 14 2 2" xfId="16096"/>
    <cellStyle name="Normal 2 19 2 14 3" xfId="16097"/>
    <cellStyle name="Normal 2 19 2 14 3 2" xfId="16098"/>
    <cellStyle name="Normal 2 19 2 14 4" xfId="16099"/>
    <cellStyle name="Normal 2 19 2 14 4 2" xfId="16100"/>
    <cellStyle name="Normal 2 19 2 14 5" xfId="16101"/>
    <cellStyle name="Normal 2 19 2 14 5 2" xfId="16102"/>
    <cellStyle name="Normal 2 19 2 14 6" xfId="16103"/>
    <cellStyle name="Normal 2 19 2 14 6 2" xfId="16104"/>
    <cellStyle name="Normal 2 19 2 14 7" xfId="16105"/>
    <cellStyle name="Normal 2 19 2 14 7 2" xfId="16106"/>
    <cellStyle name="Normal 2 19 2 14 8" xfId="16107"/>
    <cellStyle name="Normal 2 19 2 14 8 2" xfId="16108"/>
    <cellStyle name="Normal 2 19 2 14 9" xfId="16109"/>
    <cellStyle name="Normal 2 19 2 14 9 2" xfId="16110"/>
    <cellStyle name="Normal 2 19 2 15" xfId="16111"/>
    <cellStyle name="Normal 2 19 2 15 10" xfId="16112"/>
    <cellStyle name="Normal 2 19 2 15 10 2" xfId="16113"/>
    <cellStyle name="Normal 2 19 2 15 11" xfId="16114"/>
    <cellStyle name="Normal 2 19 2 15 2" xfId="16115"/>
    <cellStyle name="Normal 2 19 2 15 2 2" xfId="16116"/>
    <cellStyle name="Normal 2 19 2 15 3" xfId="16117"/>
    <cellStyle name="Normal 2 19 2 15 3 2" xfId="16118"/>
    <cellStyle name="Normal 2 19 2 15 4" xfId="16119"/>
    <cellStyle name="Normal 2 19 2 15 4 2" xfId="16120"/>
    <cellStyle name="Normal 2 19 2 15 5" xfId="16121"/>
    <cellStyle name="Normal 2 19 2 15 5 2" xfId="16122"/>
    <cellStyle name="Normal 2 19 2 15 6" xfId="16123"/>
    <cellStyle name="Normal 2 19 2 15 6 2" xfId="16124"/>
    <cellStyle name="Normal 2 19 2 15 7" xfId="16125"/>
    <cellStyle name="Normal 2 19 2 15 7 2" xfId="16126"/>
    <cellStyle name="Normal 2 19 2 15 8" xfId="16127"/>
    <cellStyle name="Normal 2 19 2 15 8 2" xfId="16128"/>
    <cellStyle name="Normal 2 19 2 15 9" xfId="16129"/>
    <cellStyle name="Normal 2 19 2 15 9 2" xfId="16130"/>
    <cellStyle name="Normal 2 19 2 16" xfId="16131"/>
    <cellStyle name="Normal 2 19 2 16 10" xfId="16132"/>
    <cellStyle name="Normal 2 19 2 16 10 2" xfId="16133"/>
    <cellStyle name="Normal 2 19 2 16 11" xfId="16134"/>
    <cellStyle name="Normal 2 19 2 16 2" xfId="16135"/>
    <cellStyle name="Normal 2 19 2 16 2 2" xfId="16136"/>
    <cellStyle name="Normal 2 19 2 16 3" xfId="16137"/>
    <cellStyle name="Normal 2 19 2 16 3 2" xfId="16138"/>
    <cellStyle name="Normal 2 19 2 16 4" xfId="16139"/>
    <cellStyle name="Normal 2 19 2 16 4 2" xfId="16140"/>
    <cellStyle name="Normal 2 19 2 16 5" xfId="16141"/>
    <cellStyle name="Normal 2 19 2 16 5 2" xfId="16142"/>
    <cellStyle name="Normal 2 19 2 16 6" xfId="16143"/>
    <cellStyle name="Normal 2 19 2 16 6 2" xfId="16144"/>
    <cellStyle name="Normal 2 19 2 16 7" xfId="16145"/>
    <cellStyle name="Normal 2 19 2 16 7 2" xfId="16146"/>
    <cellStyle name="Normal 2 19 2 16 8" xfId="16147"/>
    <cellStyle name="Normal 2 19 2 16 8 2" xfId="16148"/>
    <cellStyle name="Normal 2 19 2 16 9" xfId="16149"/>
    <cellStyle name="Normal 2 19 2 16 9 2" xfId="16150"/>
    <cellStyle name="Normal 2 19 2 17" xfId="16151"/>
    <cellStyle name="Normal 2 19 2 17 10" xfId="16152"/>
    <cellStyle name="Normal 2 19 2 17 10 2" xfId="16153"/>
    <cellStyle name="Normal 2 19 2 17 11" xfId="16154"/>
    <cellStyle name="Normal 2 19 2 17 2" xfId="16155"/>
    <cellStyle name="Normal 2 19 2 17 2 2" xfId="16156"/>
    <cellStyle name="Normal 2 19 2 17 3" xfId="16157"/>
    <cellStyle name="Normal 2 19 2 17 3 2" xfId="16158"/>
    <cellStyle name="Normal 2 19 2 17 4" xfId="16159"/>
    <cellStyle name="Normal 2 19 2 17 4 2" xfId="16160"/>
    <cellStyle name="Normal 2 19 2 17 5" xfId="16161"/>
    <cellStyle name="Normal 2 19 2 17 5 2" xfId="16162"/>
    <cellStyle name="Normal 2 19 2 17 6" xfId="16163"/>
    <cellStyle name="Normal 2 19 2 17 6 2" xfId="16164"/>
    <cellStyle name="Normal 2 19 2 17 7" xfId="16165"/>
    <cellStyle name="Normal 2 19 2 17 7 2" xfId="16166"/>
    <cellStyle name="Normal 2 19 2 17 8" xfId="16167"/>
    <cellStyle name="Normal 2 19 2 17 8 2" xfId="16168"/>
    <cellStyle name="Normal 2 19 2 17 9" xfId="16169"/>
    <cellStyle name="Normal 2 19 2 17 9 2" xfId="16170"/>
    <cellStyle name="Normal 2 19 2 18" xfId="16171"/>
    <cellStyle name="Normal 2 19 2 18 10" xfId="16172"/>
    <cellStyle name="Normal 2 19 2 18 10 2" xfId="16173"/>
    <cellStyle name="Normal 2 19 2 18 11" xfId="16174"/>
    <cellStyle name="Normal 2 19 2 18 2" xfId="16175"/>
    <cellStyle name="Normal 2 19 2 18 2 2" xfId="16176"/>
    <cellStyle name="Normal 2 19 2 18 3" xfId="16177"/>
    <cellStyle name="Normal 2 19 2 18 3 2" xfId="16178"/>
    <cellStyle name="Normal 2 19 2 18 4" xfId="16179"/>
    <cellStyle name="Normal 2 19 2 18 4 2" xfId="16180"/>
    <cellStyle name="Normal 2 19 2 18 5" xfId="16181"/>
    <cellStyle name="Normal 2 19 2 18 5 2" xfId="16182"/>
    <cellStyle name="Normal 2 19 2 18 6" xfId="16183"/>
    <cellStyle name="Normal 2 19 2 18 6 2" xfId="16184"/>
    <cellStyle name="Normal 2 19 2 18 7" xfId="16185"/>
    <cellStyle name="Normal 2 19 2 18 7 2" xfId="16186"/>
    <cellStyle name="Normal 2 19 2 18 8" xfId="16187"/>
    <cellStyle name="Normal 2 19 2 18 8 2" xfId="16188"/>
    <cellStyle name="Normal 2 19 2 18 9" xfId="16189"/>
    <cellStyle name="Normal 2 19 2 18 9 2" xfId="16190"/>
    <cellStyle name="Normal 2 19 2 19" xfId="16191"/>
    <cellStyle name="Normal 2 19 2 19 10" xfId="16192"/>
    <cellStyle name="Normal 2 19 2 19 10 2" xfId="16193"/>
    <cellStyle name="Normal 2 19 2 19 11" xfId="16194"/>
    <cellStyle name="Normal 2 19 2 19 2" xfId="16195"/>
    <cellStyle name="Normal 2 19 2 19 2 2" xfId="16196"/>
    <cellStyle name="Normal 2 19 2 19 3" xfId="16197"/>
    <cellStyle name="Normal 2 19 2 19 3 2" xfId="16198"/>
    <cellStyle name="Normal 2 19 2 19 4" xfId="16199"/>
    <cellStyle name="Normal 2 19 2 19 4 2" xfId="16200"/>
    <cellStyle name="Normal 2 19 2 19 5" xfId="16201"/>
    <cellStyle name="Normal 2 19 2 19 5 2" xfId="16202"/>
    <cellStyle name="Normal 2 19 2 19 6" xfId="16203"/>
    <cellStyle name="Normal 2 19 2 19 6 2" xfId="16204"/>
    <cellStyle name="Normal 2 19 2 19 7" xfId="16205"/>
    <cellStyle name="Normal 2 19 2 19 7 2" xfId="16206"/>
    <cellStyle name="Normal 2 19 2 19 8" xfId="16207"/>
    <cellStyle name="Normal 2 19 2 19 8 2" xfId="16208"/>
    <cellStyle name="Normal 2 19 2 19 9" xfId="16209"/>
    <cellStyle name="Normal 2 19 2 19 9 2" xfId="16210"/>
    <cellStyle name="Normal 2 19 2 2" xfId="16211"/>
    <cellStyle name="Normal 2 19 2 2 10" xfId="16212"/>
    <cellStyle name="Normal 2 19 2 2 10 2" xfId="16213"/>
    <cellStyle name="Normal 2 19 2 2 11" xfId="16214"/>
    <cellStyle name="Normal 2 19 2 2 2" xfId="16215"/>
    <cellStyle name="Normal 2 19 2 2 2 2" xfId="16216"/>
    <cellStyle name="Normal 2 19 2 2 3" xfId="16217"/>
    <cellStyle name="Normal 2 19 2 2 3 2" xfId="16218"/>
    <cellStyle name="Normal 2 19 2 2 4" xfId="16219"/>
    <cellStyle name="Normal 2 19 2 2 4 2" xfId="16220"/>
    <cellStyle name="Normal 2 19 2 2 5" xfId="16221"/>
    <cellStyle name="Normal 2 19 2 2 5 2" xfId="16222"/>
    <cellStyle name="Normal 2 19 2 2 6" xfId="16223"/>
    <cellStyle name="Normal 2 19 2 2 6 2" xfId="16224"/>
    <cellStyle name="Normal 2 19 2 2 7" xfId="16225"/>
    <cellStyle name="Normal 2 19 2 2 7 2" xfId="16226"/>
    <cellStyle name="Normal 2 19 2 2 8" xfId="16227"/>
    <cellStyle name="Normal 2 19 2 2 8 2" xfId="16228"/>
    <cellStyle name="Normal 2 19 2 2 9" xfId="16229"/>
    <cellStyle name="Normal 2 19 2 2 9 2" xfId="16230"/>
    <cellStyle name="Normal 2 19 2 20" xfId="16231"/>
    <cellStyle name="Normal 2 19 2 20 10" xfId="16232"/>
    <cellStyle name="Normal 2 19 2 20 10 2" xfId="16233"/>
    <cellStyle name="Normal 2 19 2 20 11" xfId="16234"/>
    <cellStyle name="Normal 2 19 2 20 2" xfId="16235"/>
    <cellStyle name="Normal 2 19 2 20 2 2" xfId="16236"/>
    <cellStyle name="Normal 2 19 2 20 3" xfId="16237"/>
    <cellStyle name="Normal 2 19 2 20 3 2" xfId="16238"/>
    <cellStyle name="Normal 2 19 2 20 4" xfId="16239"/>
    <cellStyle name="Normal 2 19 2 20 4 2" xfId="16240"/>
    <cellStyle name="Normal 2 19 2 20 5" xfId="16241"/>
    <cellStyle name="Normal 2 19 2 20 5 2" xfId="16242"/>
    <cellStyle name="Normal 2 19 2 20 6" xfId="16243"/>
    <cellStyle name="Normal 2 19 2 20 6 2" xfId="16244"/>
    <cellStyle name="Normal 2 19 2 20 7" xfId="16245"/>
    <cellStyle name="Normal 2 19 2 20 7 2" xfId="16246"/>
    <cellStyle name="Normal 2 19 2 20 8" xfId="16247"/>
    <cellStyle name="Normal 2 19 2 20 8 2" xfId="16248"/>
    <cellStyle name="Normal 2 19 2 20 9" xfId="16249"/>
    <cellStyle name="Normal 2 19 2 20 9 2" xfId="16250"/>
    <cellStyle name="Normal 2 19 2 21" xfId="16251"/>
    <cellStyle name="Normal 2 19 2 21 10" xfId="16252"/>
    <cellStyle name="Normal 2 19 2 21 10 2" xfId="16253"/>
    <cellStyle name="Normal 2 19 2 21 11" xfId="16254"/>
    <cellStyle name="Normal 2 19 2 21 2" xfId="16255"/>
    <cellStyle name="Normal 2 19 2 21 2 2" xfId="16256"/>
    <cellStyle name="Normal 2 19 2 21 3" xfId="16257"/>
    <cellStyle name="Normal 2 19 2 21 3 2" xfId="16258"/>
    <cellStyle name="Normal 2 19 2 21 4" xfId="16259"/>
    <cellStyle name="Normal 2 19 2 21 4 2" xfId="16260"/>
    <cellStyle name="Normal 2 19 2 21 5" xfId="16261"/>
    <cellStyle name="Normal 2 19 2 21 5 2" xfId="16262"/>
    <cellStyle name="Normal 2 19 2 21 6" xfId="16263"/>
    <cellStyle name="Normal 2 19 2 21 6 2" xfId="16264"/>
    <cellStyle name="Normal 2 19 2 21 7" xfId="16265"/>
    <cellStyle name="Normal 2 19 2 21 7 2" xfId="16266"/>
    <cellStyle name="Normal 2 19 2 21 8" xfId="16267"/>
    <cellStyle name="Normal 2 19 2 21 8 2" xfId="16268"/>
    <cellStyle name="Normal 2 19 2 21 9" xfId="16269"/>
    <cellStyle name="Normal 2 19 2 21 9 2" xfId="16270"/>
    <cellStyle name="Normal 2 19 2 22" xfId="16271"/>
    <cellStyle name="Normal 2 19 2 22 10" xfId="16272"/>
    <cellStyle name="Normal 2 19 2 22 10 2" xfId="16273"/>
    <cellStyle name="Normal 2 19 2 22 11" xfId="16274"/>
    <cellStyle name="Normal 2 19 2 22 2" xfId="16275"/>
    <cellStyle name="Normal 2 19 2 22 2 2" xfId="16276"/>
    <cellStyle name="Normal 2 19 2 22 3" xfId="16277"/>
    <cellStyle name="Normal 2 19 2 22 3 2" xfId="16278"/>
    <cellStyle name="Normal 2 19 2 22 4" xfId="16279"/>
    <cellStyle name="Normal 2 19 2 22 4 2" xfId="16280"/>
    <cellStyle name="Normal 2 19 2 22 5" xfId="16281"/>
    <cellStyle name="Normal 2 19 2 22 5 2" xfId="16282"/>
    <cellStyle name="Normal 2 19 2 22 6" xfId="16283"/>
    <cellStyle name="Normal 2 19 2 22 6 2" xfId="16284"/>
    <cellStyle name="Normal 2 19 2 22 7" xfId="16285"/>
    <cellStyle name="Normal 2 19 2 22 7 2" xfId="16286"/>
    <cellStyle name="Normal 2 19 2 22 8" xfId="16287"/>
    <cellStyle name="Normal 2 19 2 22 8 2" xfId="16288"/>
    <cellStyle name="Normal 2 19 2 22 9" xfId="16289"/>
    <cellStyle name="Normal 2 19 2 22 9 2" xfId="16290"/>
    <cellStyle name="Normal 2 19 2 23" xfId="16291"/>
    <cellStyle name="Normal 2 19 2 23 10" xfId="16292"/>
    <cellStyle name="Normal 2 19 2 23 10 2" xfId="16293"/>
    <cellStyle name="Normal 2 19 2 23 11" xfId="16294"/>
    <cellStyle name="Normal 2 19 2 23 2" xfId="16295"/>
    <cellStyle name="Normal 2 19 2 23 2 2" xfId="16296"/>
    <cellStyle name="Normal 2 19 2 23 3" xfId="16297"/>
    <cellStyle name="Normal 2 19 2 23 3 2" xfId="16298"/>
    <cellStyle name="Normal 2 19 2 23 4" xfId="16299"/>
    <cellStyle name="Normal 2 19 2 23 4 2" xfId="16300"/>
    <cellStyle name="Normal 2 19 2 23 5" xfId="16301"/>
    <cellStyle name="Normal 2 19 2 23 5 2" xfId="16302"/>
    <cellStyle name="Normal 2 19 2 23 6" xfId="16303"/>
    <cellStyle name="Normal 2 19 2 23 6 2" xfId="16304"/>
    <cellStyle name="Normal 2 19 2 23 7" xfId="16305"/>
    <cellStyle name="Normal 2 19 2 23 7 2" xfId="16306"/>
    <cellStyle name="Normal 2 19 2 23 8" xfId="16307"/>
    <cellStyle name="Normal 2 19 2 23 8 2" xfId="16308"/>
    <cellStyle name="Normal 2 19 2 23 9" xfId="16309"/>
    <cellStyle name="Normal 2 19 2 23 9 2" xfId="16310"/>
    <cellStyle name="Normal 2 19 2 24" xfId="16311"/>
    <cellStyle name="Normal 2 19 2 24 10" xfId="16312"/>
    <cellStyle name="Normal 2 19 2 24 10 2" xfId="16313"/>
    <cellStyle name="Normal 2 19 2 24 11" xfId="16314"/>
    <cellStyle name="Normal 2 19 2 24 2" xfId="16315"/>
    <cellStyle name="Normal 2 19 2 24 2 2" xfId="16316"/>
    <cellStyle name="Normal 2 19 2 24 3" xfId="16317"/>
    <cellStyle name="Normal 2 19 2 24 3 2" xfId="16318"/>
    <cellStyle name="Normal 2 19 2 24 4" xfId="16319"/>
    <cellStyle name="Normal 2 19 2 24 4 2" xfId="16320"/>
    <cellStyle name="Normal 2 19 2 24 5" xfId="16321"/>
    <cellStyle name="Normal 2 19 2 24 5 2" xfId="16322"/>
    <cellStyle name="Normal 2 19 2 24 6" xfId="16323"/>
    <cellStyle name="Normal 2 19 2 24 6 2" xfId="16324"/>
    <cellStyle name="Normal 2 19 2 24 7" xfId="16325"/>
    <cellStyle name="Normal 2 19 2 24 7 2" xfId="16326"/>
    <cellStyle name="Normal 2 19 2 24 8" xfId="16327"/>
    <cellStyle name="Normal 2 19 2 24 8 2" xfId="16328"/>
    <cellStyle name="Normal 2 19 2 24 9" xfId="16329"/>
    <cellStyle name="Normal 2 19 2 24 9 2" xfId="16330"/>
    <cellStyle name="Normal 2 19 2 25" xfId="16331"/>
    <cellStyle name="Normal 2 19 2 25 10" xfId="16332"/>
    <cellStyle name="Normal 2 19 2 25 10 2" xfId="16333"/>
    <cellStyle name="Normal 2 19 2 25 11" xfId="16334"/>
    <cellStyle name="Normal 2 19 2 25 2" xfId="16335"/>
    <cellStyle name="Normal 2 19 2 25 2 2" xfId="16336"/>
    <cellStyle name="Normal 2 19 2 25 3" xfId="16337"/>
    <cellStyle name="Normal 2 19 2 25 3 2" xfId="16338"/>
    <cellStyle name="Normal 2 19 2 25 4" xfId="16339"/>
    <cellStyle name="Normal 2 19 2 25 4 2" xfId="16340"/>
    <cellStyle name="Normal 2 19 2 25 5" xfId="16341"/>
    <cellStyle name="Normal 2 19 2 25 5 2" xfId="16342"/>
    <cellStyle name="Normal 2 19 2 25 6" xfId="16343"/>
    <cellStyle name="Normal 2 19 2 25 6 2" xfId="16344"/>
    <cellStyle name="Normal 2 19 2 25 7" xfId="16345"/>
    <cellStyle name="Normal 2 19 2 25 7 2" xfId="16346"/>
    <cellStyle name="Normal 2 19 2 25 8" xfId="16347"/>
    <cellStyle name="Normal 2 19 2 25 8 2" xfId="16348"/>
    <cellStyle name="Normal 2 19 2 25 9" xfId="16349"/>
    <cellStyle name="Normal 2 19 2 25 9 2" xfId="16350"/>
    <cellStyle name="Normal 2 19 2 26" xfId="16351"/>
    <cellStyle name="Normal 2 19 2 26 10" xfId="16352"/>
    <cellStyle name="Normal 2 19 2 26 10 2" xfId="16353"/>
    <cellStyle name="Normal 2 19 2 26 11" xfId="16354"/>
    <cellStyle name="Normal 2 19 2 26 2" xfId="16355"/>
    <cellStyle name="Normal 2 19 2 26 2 2" xfId="16356"/>
    <cellStyle name="Normal 2 19 2 26 3" xfId="16357"/>
    <cellStyle name="Normal 2 19 2 26 3 2" xfId="16358"/>
    <cellStyle name="Normal 2 19 2 26 4" xfId="16359"/>
    <cellStyle name="Normal 2 19 2 26 4 2" xfId="16360"/>
    <cellStyle name="Normal 2 19 2 26 5" xfId="16361"/>
    <cellStyle name="Normal 2 19 2 26 5 2" xfId="16362"/>
    <cellStyle name="Normal 2 19 2 26 6" xfId="16363"/>
    <cellStyle name="Normal 2 19 2 26 6 2" xfId="16364"/>
    <cellStyle name="Normal 2 19 2 26 7" xfId="16365"/>
    <cellStyle name="Normal 2 19 2 26 7 2" xfId="16366"/>
    <cellStyle name="Normal 2 19 2 26 8" xfId="16367"/>
    <cellStyle name="Normal 2 19 2 26 8 2" xfId="16368"/>
    <cellStyle name="Normal 2 19 2 26 9" xfId="16369"/>
    <cellStyle name="Normal 2 19 2 26 9 2" xfId="16370"/>
    <cellStyle name="Normal 2 19 2 27" xfId="16371"/>
    <cellStyle name="Normal 2 19 2 27 10" xfId="16372"/>
    <cellStyle name="Normal 2 19 2 27 10 2" xfId="16373"/>
    <cellStyle name="Normal 2 19 2 27 11" xfId="16374"/>
    <cellStyle name="Normal 2 19 2 27 2" xfId="16375"/>
    <cellStyle name="Normal 2 19 2 27 2 2" xfId="16376"/>
    <cellStyle name="Normal 2 19 2 27 3" xfId="16377"/>
    <cellStyle name="Normal 2 19 2 27 3 2" xfId="16378"/>
    <cellStyle name="Normal 2 19 2 27 4" xfId="16379"/>
    <cellStyle name="Normal 2 19 2 27 4 2" xfId="16380"/>
    <cellStyle name="Normal 2 19 2 27 5" xfId="16381"/>
    <cellStyle name="Normal 2 19 2 27 5 2" xfId="16382"/>
    <cellStyle name="Normal 2 19 2 27 6" xfId="16383"/>
    <cellStyle name="Normal 2 19 2 27 6 2" xfId="16384"/>
    <cellStyle name="Normal 2 19 2 27 7" xfId="16385"/>
    <cellStyle name="Normal 2 19 2 27 7 2" xfId="16386"/>
    <cellStyle name="Normal 2 19 2 27 8" xfId="16387"/>
    <cellStyle name="Normal 2 19 2 27 8 2" xfId="16388"/>
    <cellStyle name="Normal 2 19 2 27 9" xfId="16389"/>
    <cellStyle name="Normal 2 19 2 27 9 2" xfId="16390"/>
    <cellStyle name="Normal 2 19 2 28" xfId="16391"/>
    <cellStyle name="Normal 2 19 2 28 10" xfId="16392"/>
    <cellStyle name="Normal 2 19 2 28 10 2" xfId="16393"/>
    <cellStyle name="Normal 2 19 2 28 11" xfId="16394"/>
    <cellStyle name="Normal 2 19 2 28 2" xfId="16395"/>
    <cellStyle name="Normal 2 19 2 28 2 2" xfId="16396"/>
    <cellStyle name="Normal 2 19 2 28 3" xfId="16397"/>
    <cellStyle name="Normal 2 19 2 28 3 2" xfId="16398"/>
    <cellStyle name="Normal 2 19 2 28 4" xfId="16399"/>
    <cellStyle name="Normal 2 19 2 28 4 2" xfId="16400"/>
    <cellStyle name="Normal 2 19 2 28 5" xfId="16401"/>
    <cellStyle name="Normal 2 19 2 28 5 2" xfId="16402"/>
    <cellStyle name="Normal 2 19 2 28 6" xfId="16403"/>
    <cellStyle name="Normal 2 19 2 28 6 2" xfId="16404"/>
    <cellStyle name="Normal 2 19 2 28 7" xfId="16405"/>
    <cellStyle name="Normal 2 19 2 28 7 2" xfId="16406"/>
    <cellStyle name="Normal 2 19 2 28 8" xfId="16407"/>
    <cellStyle name="Normal 2 19 2 28 8 2" xfId="16408"/>
    <cellStyle name="Normal 2 19 2 28 9" xfId="16409"/>
    <cellStyle name="Normal 2 19 2 28 9 2" xfId="16410"/>
    <cellStyle name="Normal 2 19 2 29" xfId="16411"/>
    <cellStyle name="Normal 2 19 2 29 10" xfId="16412"/>
    <cellStyle name="Normal 2 19 2 29 10 2" xfId="16413"/>
    <cellStyle name="Normal 2 19 2 29 11" xfId="16414"/>
    <cellStyle name="Normal 2 19 2 29 2" xfId="16415"/>
    <cellStyle name="Normal 2 19 2 29 2 2" xfId="16416"/>
    <cellStyle name="Normal 2 19 2 29 3" xfId="16417"/>
    <cellStyle name="Normal 2 19 2 29 3 2" xfId="16418"/>
    <cellStyle name="Normal 2 19 2 29 4" xfId="16419"/>
    <cellStyle name="Normal 2 19 2 29 4 2" xfId="16420"/>
    <cellStyle name="Normal 2 19 2 29 5" xfId="16421"/>
    <cellStyle name="Normal 2 19 2 29 5 2" xfId="16422"/>
    <cellStyle name="Normal 2 19 2 29 6" xfId="16423"/>
    <cellStyle name="Normal 2 19 2 29 6 2" xfId="16424"/>
    <cellStyle name="Normal 2 19 2 29 7" xfId="16425"/>
    <cellStyle name="Normal 2 19 2 29 7 2" xfId="16426"/>
    <cellStyle name="Normal 2 19 2 29 8" xfId="16427"/>
    <cellStyle name="Normal 2 19 2 29 8 2" xfId="16428"/>
    <cellStyle name="Normal 2 19 2 29 9" xfId="16429"/>
    <cellStyle name="Normal 2 19 2 29 9 2" xfId="16430"/>
    <cellStyle name="Normal 2 19 2 3" xfId="16431"/>
    <cellStyle name="Normal 2 19 2 3 10" xfId="16432"/>
    <cellStyle name="Normal 2 19 2 3 10 2" xfId="16433"/>
    <cellStyle name="Normal 2 19 2 3 11" xfId="16434"/>
    <cellStyle name="Normal 2 19 2 3 2" xfId="16435"/>
    <cellStyle name="Normal 2 19 2 3 2 2" xfId="16436"/>
    <cellStyle name="Normal 2 19 2 3 3" xfId="16437"/>
    <cellStyle name="Normal 2 19 2 3 3 2" xfId="16438"/>
    <cellStyle name="Normal 2 19 2 3 4" xfId="16439"/>
    <cellStyle name="Normal 2 19 2 3 4 2" xfId="16440"/>
    <cellStyle name="Normal 2 19 2 3 5" xfId="16441"/>
    <cellStyle name="Normal 2 19 2 3 5 2" xfId="16442"/>
    <cellStyle name="Normal 2 19 2 3 6" xfId="16443"/>
    <cellStyle name="Normal 2 19 2 3 6 2" xfId="16444"/>
    <cellStyle name="Normal 2 19 2 3 7" xfId="16445"/>
    <cellStyle name="Normal 2 19 2 3 7 2" xfId="16446"/>
    <cellStyle name="Normal 2 19 2 3 8" xfId="16447"/>
    <cellStyle name="Normal 2 19 2 3 8 2" xfId="16448"/>
    <cellStyle name="Normal 2 19 2 3 9" xfId="16449"/>
    <cellStyle name="Normal 2 19 2 3 9 2" xfId="16450"/>
    <cellStyle name="Normal 2 19 2 30" xfId="16451"/>
    <cellStyle name="Normal 2 19 2 30 10" xfId="16452"/>
    <cellStyle name="Normal 2 19 2 30 10 2" xfId="16453"/>
    <cellStyle name="Normal 2 19 2 30 11" xfId="16454"/>
    <cellStyle name="Normal 2 19 2 30 2" xfId="16455"/>
    <cellStyle name="Normal 2 19 2 30 2 2" xfId="16456"/>
    <cellStyle name="Normal 2 19 2 30 3" xfId="16457"/>
    <cellStyle name="Normal 2 19 2 30 3 2" xfId="16458"/>
    <cellStyle name="Normal 2 19 2 30 4" xfId="16459"/>
    <cellStyle name="Normal 2 19 2 30 4 2" xfId="16460"/>
    <cellStyle name="Normal 2 19 2 30 5" xfId="16461"/>
    <cellStyle name="Normal 2 19 2 30 5 2" xfId="16462"/>
    <cellStyle name="Normal 2 19 2 30 6" xfId="16463"/>
    <cellStyle name="Normal 2 19 2 30 6 2" xfId="16464"/>
    <cellStyle name="Normal 2 19 2 30 7" xfId="16465"/>
    <cellStyle name="Normal 2 19 2 30 7 2" xfId="16466"/>
    <cellStyle name="Normal 2 19 2 30 8" xfId="16467"/>
    <cellStyle name="Normal 2 19 2 30 8 2" xfId="16468"/>
    <cellStyle name="Normal 2 19 2 30 9" xfId="16469"/>
    <cellStyle name="Normal 2 19 2 30 9 2" xfId="16470"/>
    <cellStyle name="Normal 2 19 2 31" xfId="16471"/>
    <cellStyle name="Normal 2 19 2 31 2" xfId="16472"/>
    <cellStyle name="Normal 2 19 2 31 2 2" xfId="16473"/>
    <cellStyle name="Normal 2 19 2 31 3" xfId="16474"/>
    <cellStyle name="Normal 2 19 2 31 3 2" xfId="16475"/>
    <cellStyle name="Normal 2 19 2 31 4" xfId="16476"/>
    <cellStyle name="Normal 2 19 2 31 4 2" xfId="16477"/>
    <cellStyle name="Normal 2 19 2 31 5" xfId="16478"/>
    <cellStyle name="Normal 2 19 2 32" xfId="16479"/>
    <cellStyle name="Normal 2 19 2 32 2" xfId="16480"/>
    <cellStyle name="Normal 2 19 2 32 2 2" xfId="16481"/>
    <cellStyle name="Normal 2 19 2 32 3" xfId="16482"/>
    <cellStyle name="Normal 2 19 2 32 3 2" xfId="16483"/>
    <cellStyle name="Normal 2 19 2 32 4" xfId="16484"/>
    <cellStyle name="Normal 2 19 2 32 4 2" xfId="16485"/>
    <cellStyle name="Normal 2 19 2 32 5" xfId="16486"/>
    <cellStyle name="Normal 2 19 2 33" xfId="16487"/>
    <cellStyle name="Normal 2 19 2 33 2" xfId="16488"/>
    <cellStyle name="Normal 2 19 2 33 2 2" xfId="16489"/>
    <cellStyle name="Normal 2 19 2 33 3" xfId="16490"/>
    <cellStyle name="Normal 2 19 2 33 3 2" xfId="16491"/>
    <cellStyle name="Normal 2 19 2 33 4" xfId="16492"/>
    <cellStyle name="Normal 2 19 2 33 4 2" xfId="16493"/>
    <cellStyle name="Normal 2 19 2 33 5" xfId="16494"/>
    <cellStyle name="Normal 2 19 2 34" xfId="16495"/>
    <cellStyle name="Normal 2 19 2 34 2" xfId="16496"/>
    <cellStyle name="Normal 2 19 2 34 2 2" xfId="16497"/>
    <cellStyle name="Normal 2 19 2 34 3" xfId="16498"/>
    <cellStyle name="Normal 2 19 2 34 3 2" xfId="16499"/>
    <cellStyle name="Normal 2 19 2 34 4" xfId="16500"/>
    <cellStyle name="Normal 2 19 2 34 4 2" xfId="16501"/>
    <cellStyle name="Normal 2 19 2 34 5" xfId="16502"/>
    <cellStyle name="Normal 2 19 2 35" xfId="16503"/>
    <cellStyle name="Normal 2 19 2 35 2" xfId="16504"/>
    <cellStyle name="Normal 2 19 2 35 2 2" xfId="16505"/>
    <cellStyle name="Normal 2 19 2 35 3" xfId="16506"/>
    <cellStyle name="Normal 2 19 2 35 3 2" xfId="16507"/>
    <cellStyle name="Normal 2 19 2 35 4" xfId="16508"/>
    <cellStyle name="Normal 2 19 2 35 4 2" xfId="16509"/>
    <cellStyle name="Normal 2 19 2 35 5" xfId="16510"/>
    <cellStyle name="Normal 2 19 2 36" xfId="16511"/>
    <cellStyle name="Normal 2 19 2 36 2" xfId="16512"/>
    <cellStyle name="Normal 2 19 2 36 2 2" xfId="16513"/>
    <cellStyle name="Normal 2 19 2 36 3" xfId="16514"/>
    <cellStyle name="Normal 2 19 2 36 3 2" xfId="16515"/>
    <cellStyle name="Normal 2 19 2 36 4" xfId="16516"/>
    <cellStyle name="Normal 2 19 2 36 4 2" xfId="16517"/>
    <cellStyle name="Normal 2 19 2 36 5" xfId="16518"/>
    <cellStyle name="Normal 2 19 2 37" xfId="16519"/>
    <cellStyle name="Normal 2 19 2 37 2" xfId="16520"/>
    <cellStyle name="Normal 2 19 2 37 2 2" xfId="16521"/>
    <cellStyle name="Normal 2 19 2 37 3" xfId="16522"/>
    <cellStyle name="Normal 2 19 2 37 3 2" xfId="16523"/>
    <cellStyle name="Normal 2 19 2 37 4" xfId="16524"/>
    <cellStyle name="Normal 2 19 2 37 4 2" xfId="16525"/>
    <cellStyle name="Normal 2 19 2 37 5" xfId="16526"/>
    <cellStyle name="Normal 2 19 2 38" xfId="16527"/>
    <cellStyle name="Normal 2 19 2 38 2" xfId="16528"/>
    <cellStyle name="Normal 2 19 2 38 2 2" xfId="16529"/>
    <cellStyle name="Normal 2 19 2 38 3" xfId="16530"/>
    <cellStyle name="Normal 2 19 2 38 3 2" xfId="16531"/>
    <cellStyle name="Normal 2 19 2 38 4" xfId="16532"/>
    <cellStyle name="Normal 2 19 2 38 4 2" xfId="16533"/>
    <cellStyle name="Normal 2 19 2 38 5" xfId="16534"/>
    <cellStyle name="Normal 2 19 2 39" xfId="16535"/>
    <cellStyle name="Normal 2 19 2 39 2" xfId="16536"/>
    <cellStyle name="Normal 2 19 2 39 2 2" xfId="16537"/>
    <cellStyle name="Normal 2 19 2 39 3" xfId="16538"/>
    <cellStyle name="Normal 2 19 2 39 3 2" xfId="16539"/>
    <cellStyle name="Normal 2 19 2 39 4" xfId="16540"/>
    <cellStyle name="Normal 2 19 2 39 4 2" xfId="16541"/>
    <cellStyle name="Normal 2 19 2 39 5" xfId="16542"/>
    <cellStyle name="Normal 2 19 2 4" xfId="16543"/>
    <cellStyle name="Normal 2 19 2 4 10" xfId="16544"/>
    <cellStyle name="Normal 2 19 2 4 10 2" xfId="16545"/>
    <cellStyle name="Normal 2 19 2 4 11" xfId="16546"/>
    <cellStyle name="Normal 2 19 2 4 2" xfId="16547"/>
    <cellStyle name="Normal 2 19 2 4 2 2" xfId="16548"/>
    <cellStyle name="Normal 2 19 2 4 3" xfId="16549"/>
    <cellStyle name="Normal 2 19 2 4 3 2" xfId="16550"/>
    <cellStyle name="Normal 2 19 2 4 4" xfId="16551"/>
    <cellStyle name="Normal 2 19 2 4 4 2" xfId="16552"/>
    <cellStyle name="Normal 2 19 2 4 5" xfId="16553"/>
    <cellStyle name="Normal 2 19 2 4 5 2" xfId="16554"/>
    <cellStyle name="Normal 2 19 2 4 6" xfId="16555"/>
    <cellStyle name="Normal 2 19 2 4 6 2" xfId="16556"/>
    <cellStyle name="Normal 2 19 2 4 7" xfId="16557"/>
    <cellStyle name="Normal 2 19 2 4 7 2" xfId="16558"/>
    <cellStyle name="Normal 2 19 2 4 8" xfId="16559"/>
    <cellStyle name="Normal 2 19 2 4 8 2" xfId="16560"/>
    <cellStyle name="Normal 2 19 2 4 9" xfId="16561"/>
    <cellStyle name="Normal 2 19 2 4 9 2" xfId="16562"/>
    <cellStyle name="Normal 2 19 2 40" xfId="16563"/>
    <cellStyle name="Normal 2 19 2 40 2" xfId="16564"/>
    <cellStyle name="Normal 2 19 2 40 2 2" xfId="16565"/>
    <cellStyle name="Normal 2 19 2 40 3" xfId="16566"/>
    <cellStyle name="Normal 2 19 2 40 3 2" xfId="16567"/>
    <cellStyle name="Normal 2 19 2 40 4" xfId="16568"/>
    <cellStyle name="Normal 2 19 2 40 4 2" xfId="16569"/>
    <cellStyle name="Normal 2 19 2 40 5" xfId="16570"/>
    <cellStyle name="Normal 2 19 2 41" xfId="16571"/>
    <cellStyle name="Normal 2 19 2 41 2" xfId="16572"/>
    <cellStyle name="Normal 2 19 2 41 2 2" xfId="16573"/>
    <cellStyle name="Normal 2 19 2 41 3" xfId="16574"/>
    <cellStyle name="Normal 2 19 2 41 3 2" xfId="16575"/>
    <cellStyle name="Normal 2 19 2 41 4" xfId="16576"/>
    <cellStyle name="Normal 2 19 2 41 4 2" xfId="16577"/>
    <cellStyle name="Normal 2 19 2 41 5" xfId="16578"/>
    <cellStyle name="Normal 2 19 2 42" xfId="16579"/>
    <cellStyle name="Normal 2 19 2 42 2" xfId="16580"/>
    <cellStyle name="Normal 2 19 2 42 2 2" xfId="16581"/>
    <cellStyle name="Normal 2 19 2 42 3" xfId="16582"/>
    <cellStyle name="Normal 2 19 2 42 3 2" xfId="16583"/>
    <cellStyle name="Normal 2 19 2 42 4" xfId="16584"/>
    <cellStyle name="Normal 2 19 2 42 4 2" xfId="16585"/>
    <cellStyle name="Normal 2 19 2 42 5" xfId="16586"/>
    <cellStyle name="Normal 2 19 2 43" xfId="16587"/>
    <cellStyle name="Normal 2 19 2 43 2" xfId="16588"/>
    <cellStyle name="Normal 2 19 2 43 2 2" xfId="16589"/>
    <cellStyle name="Normal 2 19 2 43 3" xfId="16590"/>
    <cellStyle name="Normal 2 19 2 43 3 2" xfId="16591"/>
    <cellStyle name="Normal 2 19 2 43 4" xfId="16592"/>
    <cellStyle name="Normal 2 19 2 43 4 2" xfId="16593"/>
    <cellStyle name="Normal 2 19 2 43 5" xfId="16594"/>
    <cellStyle name="Normal 2 19 2 44" xfId="16595"/>
    <cellStyle name="Normal 2 19 2 44 2" xfId="16596"/>
    <cellStyle name="Normal 2 19 2 44 2 2" xfId="16597"/>
    <cellStyle name="Normal 2 19 2 44 3" xfId="16598"/>
    <cellStyle name="Normal 2 19 2 44 3 2" xfId="16599"/>
    <cellStyle name="Normal 2 19 2 44 4" xfId="16600"/>
    <cellStyle name="Normal 2 19 2 44 4 2" xfId="16601"/>
    <cellStyle name="Normal 2 19 2 44 5" xfId="16602"/>
    <cellStyle name="Normal 2 19 2 45" xfId="16603"/>
    <cellStyle name="Normal 2 19 2 45 2" xfId="16604"/>
    <cellStyle name="Normal 2 19 2 45 2 2" xfId="16605"/>
    <cellStyle name="Normal 2 19 2 45 3" xfId="16606"/>
    <cellStyle name="Normal 2 19 2 45 3 2" xfId="16607"/>
    <cellStyle name="Normal 2 19 2 45 4" xfId="16608"/>
    <cellStyle name="Normal 2 19 2 45 4 2" xfId="16609"/>
    <cellStyle name="Normal 2 19 2 45 5" xfId="16610"/>
    <cellStyle name="Normal 2 19 2 46" xfId="16611"/>
    <cellStyle name="Normal 2 19 2 46 2" xfId="16612"/>
    <cellStyle name="Normal 2 19 2 46 2 2" xfId="16613"/>
    <cellStyle name="Normal 2 19 2 46 3" xfId="16614"/>
    <cellStyle name="Normal 2 19 2 46 3 2" xfId="16615"/>
    <cellStyle name="Normal 2 19 2 46 4" xfId="16616"/>
    <cellStyle name="Normal 2 19 2 46 4 2" xfId="16617"/>
    <cellStyle name="Normal 2 19 2 46 5" xfId="16618"/>
    <cellStyle name="Normal 2 19 2 47" xfId="16619"/>
    <cellStyle name="Normal 2 19 2 47 2" xfId="16620"/>
    <cellStyle name="Normal 2 19 2 47 2 2" xfId="16621"/>
    <cellStyle name="Normal 2 19 2 47 3" xfId="16622"/>
    <cellStyle name="Normal 2 19 2 47 3 2" xfId="16623"/>
    <cellStyle name="Normal 2 19 2 47 4" xfId="16624"/>
    <cellStyle name="Normal 2 19 2 47 4 2" xfId="16625"/>
    <cellStyle name="Normal 2 19 2 47 5" xfId="16626"/>
    <cellStyle name="Normal 2 19 2 48" xfId="16627"/>
    <cellStyle name="Normal 2 19 2 48 2" xfId="16628"/>
    <cellStyle name="Normal 2 19 2 48 2 2" xfId="16629"/>
    <cellStyle name="Normal 2 19 2 48 3" xfId="16630"/>
    <cellStyle name="Normal 2 19 2 48 3 2" xfId="16631"/>
    <cellStyle name="Normal 2 19 2 48 4" xfId="16632"/>
    <cellStyle name="Normal 2 19 2 48 4 2" xfId="16633"/>
    <cellStyle name="Normal 2 19 2 48 5" xfId="16634"/>
    <cellStyle name="Normal 2 19 2 49" xfId="16635"/>
    <cellStyle name="Normal 2 19 2 49 2" xfId="16636"/>
    <cellStyle name="Normal 2 19 2 49 2 2" xfId="16637"/>
    <cellStyle name="Normal 2 19 2 49 3" xfId="16638"/>
    <cellStyle name="Normal 2 19 2 49 3 2" xfId="16639"/>
    <cellStyle name="Normal 2 19 2 49 4" xfId="16640"/>
    <cellStyle name="Normal 2 19 2 49 4 2" xfId="16641"/>
    <cellStyle name="Normal 2 19 2 49 5" xfId="16642"/>
    <cellStyle name="Normal 2 19 2 5" xfId="16643"/>
    <cellStyle name="Normal 2 19 2 5 10" xfId="16644"/>
    <cellStyle name="Normal 2 19 2 5 10 2" xfId="16645"/>
    <cellStyle name="Normal 2 19 2 5 11" xfId="16646"/>
    <cellStyle name="Normal 2 19 2 5 2" xfId="16647"/>
    <cellStyle name="Normal 2 19 2 5 2 2" xfId="16648"/>
    <cellStyle name="Normal 2 19 2 5 3" xfId="16649"/>
    <cellStyle name="Normal 2 19 2 5 3 2" xfId="16650"/>
    <cellStyle name="Normal 2 19 2 5 4" xfId="16651"/>
    <cellStyle name="Normal 2 19 2 5 4 2" xfId="16652"/>
    <cellStyle name="Normal 2 19 2 5 5" xfId="16653"/>
    <cellStyle name="Normal 2 19 2 5 5 2" xfId="16654"/>
    <cellStyle name="Normal 2 19 2 5 6" xfId="16655"/>
    <cellStyle name="Normal 2 19 2 5 6 2" xfId="16656"/>
    <cellStyle name="Normal 2 19 2 5 7" xfId="16657"/>
    <cellStyle name="Normal 2 19 2 5 7 2" xfId="16658"/>
    <cellStyle name="Normal 2 19 2 5 8" xfId="16659"/>
    <cellStyle name="Normal 2 19 2 5 8 2" xfId="16660"/>
    <cellStyle name="Normal 2 19 2 5 9" xfId="16661"/>
    <cellStyle name="Normal 2 19 2 5 9 2" xfId="16662"/>
    <cellStyle name="Normal 2 19 2 50" xfId="16663"/>
    <cellStyle name="Normal 2 19 2 50 2" xfId="16664"/>
    <cellStyle name="Normal 2 19 2 51" xfId="16665"/>
    <cellStyle name="Normal 2 19 2 51 2" xfId="16666"/>
    <cellStyle name="Normal 2 19 2 52" xfId="16667"/>
    <cellStyle name="Normal 2 19 2 52 2" xfId="16668"/>
    <cellStyle name="Normal 2 19 2 53" xfId="16669"/>
    <cellStyle name="Normal 2 19 2 53 2" xfId="16670"/>
    <cellStyle name="Normal 2 19 2 54" xfId="16671"/>
    <cellStyle name="Normal 2 19 2 54 2" xfId="16672"/>
    <cellStyle name="Normal 2 19 2 55" xfId="16673"/>
    <cellStyle name="Normal 2 19 2 55 2" xfId="16674"/>
    <cellStyle name="Normal 2 19 2 56" xfId="16675"/>
    <cellStyle name="Normal 2 19 2 56 2" xfId="16676"/>
    <cellStyle name="Normal 2 19 2 57" xfId="16677"/>
    <cellStyle name="Normal 2 19 2 57 2" xfId="16678"/>
    <cellStyle name="Normal 2 19 2 58" xfId="16679"/>
    <cellStyle name="Normal 2 19 2 58 2" xfId="16680"/>
    <cellStyle name="Normal 2 19 2 59" xfId="16681"/>
    <cellStyle name="Normal 2 19 2 59 2" xfId="16682"/>
    <cellStyle name="Normal 2 19 2 6" xfId="16683"/>
    <cellStyle name="Normal 2 19 2 6 10" xfId="16684"/>
    <cellStyle name="Normal 2 19 2 6 10 2" xfId="16685"/>
    <cellStyle name="Normal 2 19 2 6 11" xfId="16686"/>
    <cellStyle name="Normal 2 19 2 6 2" xfId="16687"/>
    <cellStyle name="Normal 2 19 2 6 2 2" xfId="16688"/>
    <cellStyle name="Normal 2 19 2 6 3" xfId="16689"/>
    <cellStyle name="Normal 2 19 2 6 3 2" xfId="16690"/>
    <cellStyle name="Normal 2 19 2 6 4" xfId="16691"/>
    <cellStyle name="Normal 2 19 2 6 4 2" xfId="16692"/>
    <cellStyle name="Normal 2 19 2 6 5" xfId="16693"/>
    <cellStyle name="Normal 2 19 2 6 5 2" xfId="16694"/>
    <cellStyle name="Normal 2 19 2 6 6" xfId="16695"/>
    <cellStyle name="Normal 2 19 2 6 6 2" xfId="16696"/>
    <cellStyle name="Normal 2 19 2 6 7" xfId="16697"/>
    <cellStyle name="Normal 2 19 2 6 7 2" xfId="16698"/>
    <cellStyle name="Normal 2 19 2 6 8" xfId="16699"/>
    <cellStyle name="Normal 2 19 2 6 8 2" xfId="16700"/>
    <cellStyle name="Normal 2 19 2 6 9" xfId="16701"/>
    <cellStyle name="Normal 2 19 2 6 9 2" xfId="16702"/>
    <cellStyle name="Normal 2 19 2 60" xfId="16703"/>
    <cellStyle name="Normal 2 19 2 60 2" xfId="16704"/>
    <cellStyle name="Normal 2 19 2 61" xfId="16705"/>
    <cellStyle name="Normal 2 19 2 61 2" xfId="16706"/>
    <cellStyle name="Normal 2 19 2 62" xfId="16707"/>
    <cellStyle name="Normal 2 19 2 62 2" xfId="16708"/>
    <cellStyle name="Normal 2 19 2 63" xfId="16709"/>
    <cellStyle name="Normal 2 19 2 63 2" xfId="16710"/>
    <cellStyle name="Normal 2 19 2 64" xfId="16711"/>
    <cellStyle name="Normal 2 19 2 64 2" xfId="16712"/>
    <cellStyle name="Normal 2 19 2 65" xfId="16713"/>
    <cellStyle name="Normal 2 19 2 65 2" xfId="16714"/>
    <cellStyle name="Normal 2 19 2 66" xfId="16715"/>
    <cellStyle name="Normal 2 19 2 66 2" xfId="16716"/>
    <cellStyle name="Normal 2 19 2 67" xfId="16717"/>
    <cellStyle name="Normal 2 19 2 67 2" xfId="16718"/>
    <cellStyle name="Normal 2 19 2 68" xfId="16719"/>
    <cellStyle name="Normal 2 19 2 68 2" xfId="16720"/>
    <cellStyle name="Normal 2 19 2 69" xfId="16721"/>
    <cellStyle name="Normal 2 19 2 69 2" xfId="16722"/>
    <cellStyle name="Normal 2 19 2 7" xfId="16723"/>
    <cellStyle name="Normal 2 19 2 7 10" xfId="16724"/>
    <cellStyle name="Normal 2 19 2 7 10 2" xfId="16725"/>
    <cellStyle name="Normal 2 19 2 7 11" xfId="16726"/>
    <cellStyle name="Normal 2 19 2 7 2" xfId="16727"/>
    <cellStyle name="Normal 2 19 2 7 2 2" xfId="16728"/>
    <cellStyle name="Normal 2 19 2 7 3" xfId="16729"/>
    <cellStyle name="Normal 2 19 2 7 3 2" xfId="16730"/>
    <cellStyle name="Normal 2 19 2 7 4" xfId="16731"/>
    <cellStyle name="Normal 2 19 2 7 4 2" xfId="16732"/>
    <cellStyle name="Normal 2 19 2 7 5" xfId="16733"/>
    <cellStyle name="Normal 2 19 2 7 5 2" xfId="16734"/>
    <cellStyle name="Normal 2 19 2 7 6" xfId="16735"/>
    <cellStyle name="Normal 2 19 2 7 6 2" xfId="16736"/>
    <cellStyle name="Normal 2 19 2 7 7" xfId="16737"/>
    <cellStyle name="Normal 2 19 2 7 7 2" xfId="16738"/>
    <cellStyle name="Normal 2 19 2 7 8" xfId="16739"/>
    <cellStyle name="Normal 2 19 2 7 8 2" xfId="16740"/>
    <cellStyle name="Normal 2 19 2 7 9" xfId="16741"/>
    <cellStyle name="Normal 2 19 2 7 9 2" xfId="16742"/>
    <cellStyle name="Normal 2 19 2 70" xfId="16743"/>
    <cellStyle name="Normal 2 19 2 70 2" xfId="16744"/>
    <cellStyle name="Normal 2 19 2 71" xfId="16745"/>
    <cellStyle name="Normal 2 19 2 71 2" xfId="16746"/>
    <cellStyle name="Normal 2 19 2 72" xfId="16747"/>
    <cellStyle name="Normal 2 19 2 72 2" xfId="16748"/>
    <cellStyle name="Normal 2 19 2 73" xfId="16749"/>
    <cellStyle name="Normal 2 19 2 73 2" xfId="16750"/>
    <cellStyle name="Normal 2 19 2 74" xfId="16751"/>
    <cellStyle name="Normal 2 19 2 75" xfId="16752"/>
    <cellStyle name="Normal 2 19 2 76" xfId="16753"/>
    <cellStyle name="Normal 2 19 2 77" xfId="16754"/>
    <cellStyle name="Normal 2 19 2 8" xfId="16755"/>
    <cellStyle name="Normal 2 19 2 8 10" xfId="16756"/>
    <cellStyle name="Normal 2 19 2 8 10 2" xfId="16757"/>
    <cellStyle name="Normal 2 19 2 8 11" xfId="16758"/>
    <cellStyle name="Normal 2 19 2 8 2" xfId="16759"/>
    <cellStyle name="Normal 2 19 2 8 2 2" xfId="16760"/>
    <cellStyle name="Normal 2 19 2 8 3" xfId="16761"/>
    <cellStyle name="Normal 2 19 2 8 3 2" xfId="16762"/>
    <cellStyle name="Normal 2 19 2 8 4" xfId="16763"/>
    <cellStyle name="Normal 2 19 2 8 4 2" xfId="16764"/>
    <cellStyle name="Normal 2 19 2 8 5" xfId="16765"/>
    <cellStyle name="Normal 2 19 2 8 5 2" xfId="16766"/>
    <cellStyle name="Normal 2 19 2 8 6" xfId="16767"/>
    <cellStyle name="Normal 2 19 2 8 6 2" xfId="16768"/>
    <cellStyle name="Normal 2 19 2 8 7" xfId="16769"/>
    <cellStyle name="Normal 2 19 2 8 7 2" xfId="16770"/>
    <cellStyle name="Normal 2 19 2 8 8" xfId="16771"/>
    <cellStyle name="Normal 2 19 2 8 8 2" xfId="16772"/>
    <cellStyle name="Normal 2 19 2 8 9" xfId="16773"/>
    <cellStyle name="Normal 2 19 2 8 9 2" xfId="16774"/>
    <cellStyle name="Normal 2 19 2 9" xfId="16775"/>
    <cellStyle name="Normal 2 19 2 9 10" xfId="16776"/>
    <cellStyle name="Normal 2 19 2 9 10 2" xfId="16777"/>
    <cellStyle name="Normal 2 19 2 9 11" xfId="16778"/>
    <cellStyle name="Normal 2 19 2 9 2" xfId="16779"/>
    <cellStyle name="Normal 2 19 2 9 2 2" xfId="16780"/>
    <cellStyle name="Normal 2 19 2 9 3" xfId="16781"/>
    <cellStyle name="Normal 2 19 2 9 3 2" xfId="16782"/>
    <cellStyle name="Normal 2 19 2 9 4" xfId="16783"/>
    <cellStyle name="Normal 2 19 2 9 4 2" xfId="16784"/>
    <cellStyle name="Normal 2 19 2 9 5" xfId="16785"/>
    <cellStyle name="Normal 2 19 2 9 5 2" xfId="16786"/>
    <cellStyle name="Normal 2 19 2 9 6" xfId="16787"/>
    <cellStyle name="Normal 2 19 2 9 6 2" xfId="16788"/>
    <cellStyle name="Normal 2 19 2 9 7" xfId="16789"/>
    <cellStyle name="Normal 2 19 2 9 7 2" xfId="16790"/>
    <cellStyle name="Normal 2 19 2 9 8" xfId="16791"/>
    <cellStyle name="Normal 2 19 2 9 8 2" xfId="16792"/>
    <cellStyle name="Normal 2 19 2 9 9" xfId="16793"/>
    <cellStyle name="Normal 2 19 2 9 9 2" xfId="16794"/>
    <cellStyle name="Normal 2 19 20" xfId="16795"/>
    <cellStyle name="Normal 2 19 20 2" xfId="16796"/>
    <cellStyle name="Normal 2 19 20 3" xfId="16797"/>
    <cellStyle name="Normal 2 19 20 4" xfId="16798"/>
    <cellStyle name="Normal 2 19 21" xfId="16799"/>
    <cellStyle name="Normal 2 19 21 2" xfId="16800"/>
    <cellStyle name="Normal 2 19 21 3" xfId="16801"/>
    <cellStyle name="Normal 2 19 21 4" xfId="16802"/>
    <cellStyle name="Normal 2 19 22" xfId="16803"/>
    <cellStyle name="Normal 2 19 22 2" xfId="16804"/>
    <cellStyle name="Normal 2 19 22 2 2" xfId="16805"/>
    <cellStyle name="Normal 2 19 22 3" xfId="16806"/>
    <cellStyle name="Normal 2 19 22 4" xfId="16807"/>
    <cellStyle name="Normal 2 19 23" xfId="16808"/>
    <cellStyle name="Normal 2 19 23 2" xfId="16809"/>
    <cellStyle name="Normal 2 19 23 2 2" xfId="16810"/>
    <cellStyle name="Normal 2 19 23 3" xfId="16811"/>
    <cellStyle name="Normal 2 19 23 4" xfId="16812"/>
    <cellStyle name="Normal 2 19 24" xfId="16813"/>
    <cellStyle name="Normal 2 19 24 2" xfId="16814"/>
    <cellStyle name="Normal 2 19 24 2 2" xfId="16815"/>
    <cellStyle name="Normal 2 19 24 3" xfId="16816"/>
    <cellStyle name="Normal 2 19 24 4" xfId="16817"/>
    <cellStyle name="Normal 2 19 25" xfId="16818"/>
    <cellStyle name="Normal 2 19 25 2" xfId="16819"/>
    <cellStyle name="Normal 2 19 25 2 2" xfId="16820"/>
    <cellStyle name="Normal 2 19 25 3" xfId="16821"/>
    <cellStyle name="Normal 2 19 25 4" xfId="16822"/>
    <cellStyle name="Normal 2 19 26" xfId="16823"/>
    <cellStyle name="Normal 2 19 26 2" xfId="16824"/>
    <cellStyle name="Normal 2 19 26 2 2" xfId="16825"/>
    <cellStyle name="Normal 2 19 26 3" xfId="16826"/>
    <cellStyle name="Normal 2 19 26 4" xfId="16827"/>
    <cellStyle name="Normal 2 19 27" xfId="16828"/>
    <cellStyle name="Normal 2 19 27 2" xfId="16829"/>
    <cellStyle name="Normal 2 19 27 2 2" xfId="16830"/>
    <cellStyle name="Normal 2 19 27 3" xfId="16831"/>
    <cellStyle name="Normal 2 19 27 4" xfId="16832"/>
    <cellStyle name="Normal 2 19 28" xfId="16833"/>
    <cellStyle name="Normal 2 19 28 2" xfId="16834"/>
    <cellStyle name="Normal 2 19 28 2 2" xfId="16835"/>
    <cellStyle name="Normal 2 19 28 3" xfId="16836"/>
    <cellStyle name="Normal 2 19 28 4" xfId="16837"/>
    <cellStyle name="Normal 2 19 29" xfId="16838"/>
    <cellStyle name="Normal 2 19 29 2" xfId="16839"/>
    <cellStyle name="Normal 2 19 29 2 2" xfId="16840"/>
    <cellStyle name="Normal 2 19 29 3" xfId="16841"/>
    <cellStyle name="Normal 2 19 29 4" xfId="16842"/>
    <cellStyle name="Normal 2 19 3" xfId="16843"/>
    <cellStyle name="Normal 2 19 3 2" xfId="16844"/>
    <cellStyle name="Normal 2 19 3 3" xfId="16845"/>
    <cellStyle name="Normal 2 19 3 4" xfId="16846"/>
    <cellStyle name="Normal 2 19 30" xfId="16847"/>
    <cellStyle name="Normal 2 19 30 2" xfId="16848"/>
    <cellStyle name="Normal 2 19 30 2 2" xfId="16849"/>
    <cellStyle name="Normal 2 19 30 3" xfId="16850"/>
    <cellStyle name="Normal 2 19 30 4" xfId="16851"/>
    <cellStyle name="Normal 2 19 31" xfId="16852"/>
    <cellStyle name="Normal 2 19 31 2" xfId="16853"/>
    <cellStyle name="Normal 2 19 31 2 2" xfId="16854"/>
    <cellStyle name="Normal 2 19 31 3" xfId="16855"/>
    <cellStyle name="Normal 2 19 31 4" xfId="16856"/>
    <cellStyle name="Normal 2 19 32" xfId="16857"/>
    <cellStyle name="Normal 2 19 32 2" xfId="16858"/>
    <cellStyle name="Normal 2 19 33" xfId="16859"/>
    <cellStyle name="Normal 2 19 33 2" xfId="16860"/>
    <cellStyle name="Normal 2 19 34" xfId="16861"/>
    <cellStyle name="Normal 2 19 34 2" xfId="16862"/>
    <cellStyle name="Normal 2 19 35" xfId="16863"/>
    <cellStyle name="Normal 2 19 35 2" xfId="16864"/>
    <cellStyle name="Normal 2 19 36" xfId="16865"/>
    <cellStyle name="Normal 2 19 36 2" xfId="16866"/>
    <cellStyle name="Normal 2 19 37" xfId="16867"/>
    <cellStyle name="Normal 2 19 37 2" xfId="16868"/>
    <cellStyle name="Normal 2 19 38" xfId="16869"/>
    <cellStyle name="Normal 2 19 38 2" xfId="16870"/>
    <cellStyle name="Normal 2 19 39" xfId="16871"/>
    <cellStyle name="Normal 2 19 39 2" xfId="16872"/>
    <cellStyle name="Normal 2 19 4" xfId="16873"/>
    <cellStyle name="Normal 2 19 4 2" xfId="16874"/>
    <cellStyle name="Normal 2 19 4 3" xfId="16875"/>
    <cellStyle name="Normal 2 19 4 4" xfId="16876"/>
    <cellStyle name="Normal 2 19 40" xfId="16877"/>
    <cellStyle name="Normal 2 19 40 2" xfId="16878"/>
    <cellStyle name="Normal 2 19 41" xfId="16879"/>
    <cellStyle name="Normal 2 19 41 2" xfId="16880"/>
    <cellStyle name="Normal 2 19 42" xfId="16881"/>
    <cellStyle name="Normal 2 19 42 2" xfId="16882"/>
    <cellStyle name="Normal 2 19 43" xfId="16883"/>
    <cellStyle name="Normal 2 19 43 2" xfId="16884"/>
    <cellStyle name="Normal 2 19 44" xfId="16885"/>
    <cellStyle name="Normal 2 19 44 2" xfId="16886"/>
    <cellStyle name="Normal 2 19 45" xfId="16887"/>
    <cellStyle name="Normal 2 19 45 2" xfId="16888"/>
    <cellStyle name="Normal 2 19 46" xfId="16889"/>
    <cellStyle name="Normal 2 19 46 2" xfId="16890"/>
    <cellStyle name="Normal 2 19 47" xfId="16891"/>
    <cellStyle name="Normal 2 19 47 2" xfId="16892"/>
    <cellStyle name="Normal 2 19 48" xfId="16893"/>
    <cellStyle name="Normal 2 19 48 2" xfId="16894"/>
    <cellStyle name="Normal 2 19 49" xfId="16895"/>
    <cellStyle name="Normal 2 19 49 2" xfId="16896"/>
    <cellStyle name="Normal 2 19 5" xfId="16897"/>
    <cellStyle name="Normal 2 19 5 2" xfId="16898"/>
    <cellStyle name="Normal 2 19 5 3" xfId="16899"/>
    <cellStyle name="Normal 2 19 5 4" xfId="16900"/>
    <cellStyle name="Normal 2 19 50" xfId="16901"/>
    <cellStyle name="Normal 2 19 50 2" xfId="16902"/>
    <cellStyle name="Normal 2 19 51" xfId="16903"/>
    <cellStyle name="Normal 2 19 52" xfId="16904"/>
    <cellStyle name="Normal 2 19 53" xfId="16905"/>
    <cellStyle name="Normal 2 19 54" xfId="16906"/>
    <cellStyle name="Normal 2 19 55" xfId="16907"/>
    <cellStyle name="Normal 2 19 56" xfId="16908"/>
    <cellStyle name="Normal 2 19 57" xfId="16909"/>
    <cellStyle name="Normal 2 19 58" xfId="16910"/>
    <cellStyle name="Normal 2 19 59" xfId="16911"/>
    <cellStyle name="Normal 2 19 6" xfId="16912"/>
    <cellStyle name="Normal 2 19 6 2" xfId="16913"/>
    <cellStyle name="Normal 2 19 6 3" xfId="16914"/>
    <cellStyle name="Normal 2 19 6 4" xfId="16915"/>
    <cellStyle name="Normal 2 19 60" xfId="16916"/>
    <cellStyle name="Normal 2 19 61" xfId="16917"/>
    <cellStyle name="Normal 2 19 62" xfId="16918"/>
    <cellStyle name="Normal 2 19 63" xfId="16919"/>
    <cellStyle name="Normal 2 19 64" xfId="16920"/>
    <cellStyle name="Normal 2 19 65" xfId="16921"/>
    <cellStyle name="Normal 2 19 66" xfId="16922"/>
    <cellStyle name="Normal 2 19 67" xfId="16923"/>
    <cellStyle name="Normal 2 19 68" xfId="16924"/>
    <cellStyle name="Normal 2 19 69" xfId="16925"/>
    <cellStyle name="Normal 2 19 7" xfId="16926"/>
    <cellStyle name="Normal 2 19 7 2" xfId="16927"/>
    <cellStyle name="Normal 2 19 7 3" xfId="16928"/>
    <cellStyle name="Normal 2 19 7 4" xfId="16929"/>
    <cellStyle name="Normal 2 19 70" xfId="16930"/>
    <cellStyle name="Normal 2 19 71" xfId="16931"/>
    <cellStyle name="Normal 2 19 72" xfId="16932"/>
    <cellStyle name="Normal 2 19 73" xfId="16933"/>
    <cellStyle name="Normal 2 19 74" xfId="16934"/>
    <cellStyle name="Normal 2 19 75" xfId="16935"/>
    <cellStyle name="Normal 2 19 76" xfId="16936"/>
    <cellStyle name="Normal 2 19 77" xfId="16937"/>
    <cellStyle name="Normal 2 19 78" xfId="16938"/>
    <cellStyle name="Normal 2 19 8" xfId="16939"/>
    <cellStyle name="Normal 2 19 8 2" xfId="16940"/>
    <cellStyle name="Normal 2 19 8 3" xfId="16941"/>
    <cellStyle name="Normal 2 19 8 4" xfId="16942"/>
    <cellStyle name="Normal 2 19 9" xfId="16943"/>
    <cellStyle name="Normal 2 19 9 2" xfId="16944"/>
    <cellStyle name="Normal 2 19 9 3" xfId="16945"/>
    <cellStyle name="Normal 2 19 9 4" xfId="16946"/>
    <cellStyle name="Normal 2 2" xfId="2"/>
    <cellStyle name="Normal 2 2 10" xfId="16947"/>
    <cellStyle name="Normal 2 2 10 10" xfId="16948"/>
    <cellStyle name="Normal 2 2 10 10 2" xfId="16949"/>
    <cellStyle name="Normal 2 2 10 10 2 2" xfId="16950"/>
    <cellStyle name="Normal 2 2 10 10 3" xfId="16951"/>
    <cellStyle name="Normal 2 2 10 10 4" xfId="16952"/>
    <cellStyle name="Normal 2 2 10 11" xfId="16953"/>
    <cellStyle name="Normal 2 2 10 11 2" xfId="16954"/>
    <cellStyle name="Normal 2 2 10 11 2 2" xfId="16955"/>
    <cellStyle name="Normal 2 2 10 11 3" xfId="16956"/>
    <cellStyle name="Normal 2 2 10 11 4" xfId="16957"/>
    <cellStyle name="Normal 2 2 10 12" xfId="16958"/>
    <cellStyle name="Normal 2 2 10 12 2" xfId="16959"/>
    <cellStyle name="Normal 2 2 10 13" xfId="16960"/>
    <cellStyle name="Normal 2 2 10 13 2" xfId="16961"/>
    <cellStyle name="Normal 2 2 10 14" xfId="16962"/>
    <cellStyle name="Normal 2 2 10 14 2" xfId="16963"/>
    <cellStyle name="Normal 2 2 10 15" xfId="16964"/>
    <cellStyle name="Normal 2 2 10 15 2" xfId="16965"/>
    <cellStyle name="Normal 2 2 10 16" xfId="16966"/>
    <cellStyle name="Normal 2 2 10 16 2" xfId="16967"/>
    <cellStyle name="Normal 2 2 10 17" xfId="16968"/>
    <cellStyle name="Normal 2 2 10 17 2" xfId="16969"/>
    <cellStyle name="Normal 2 2 10 18" xfId="16970"/>
    <cellStyle name="Normal 2 2 10 18 2" xfId="16971"/>
    <cellStyle name="Normal 2 2 10 19" xfId="16972"/>
    <cellStyle name="Normal 2 2 10 19 2" xfId="16973"/>
    <cellStyle name="Normal 2 2 10 2" xfId="16974"/>
    <cellStyle name="Normal 2 2 10 2 2" xfId="16975"/>
    <cellStyle name="Normal 2 2 10 2 2 2" xfId="16976"/>
    <cellStyle name="Normal 2 2 10 2 3" xfId="16977"/>
    <cellStyle name="Normal 2 2 10 2 4" xfId="16978"/>
    <cellStyle name="Normal 2 2 10 20" xfId="16979"/>
    <cellStyle name="Normal 2 2 10 20 2" xfId="16980"/>
    <cellStyle name="Normal 2 2 10 21" xfId="16981"/>
    <cellStyle name="Normal 2 2 10 21 2" xfId="16982"/>
    <cellStyle name="Normal 2 2 10 22" xfId="16983"/>
    <cellStyle name="Normal 2 2 10 22 2" xfId="16984"/>
    <cellStyle name="Normal 2 2 10 23" xfId="16985"/>
    <cellStyle name="Normal 2 2 10 23 2" xfId="16986"/>
    <cellStyle name="Normal 2 2 10 24" xfId="16987"/>
    <cellStyle name="Normal 2 2 10 24 2" xfId="16988"/>
    <cellStyle name="Normal 2 2 10 25" xfId="16989"/>
    <cellStyle name="Normal 2 2 10 25 2" xfId="16990"/>
    <cellStyle name="Normal 2 2 10 26" xfId="16991"/>
    <cellStyle name="Normal 2 2 10 26 2" xfId="16992"/>
    <cellStyle name="Normal 2 2 10 27" xfId="16993"/>
    <cellStyle name="Normal 2 2 10 27 2" xfId="16994"/>
    <cellStyle name="Normal 2 2 10 28" xfId="16995"/>
    <cellStyle name="Normal 2 2 10 28 2" xfId="16996"/>
    <cellStyle name="Normal 2 2 10 29" xfId="16997"/>
    <cellStyle name="Normal 2 2 10 29 2" xfId="16998"/>
    <cellStyle name="Normal 2 2 10 3" xfId="16999"/>
    <cellStyle name="Normal 2 2 10 3 2" xfId="17000"/>
    <cellStyle name="Normal 2 2 10 3 2 2" xfId="17001"/>
    <cellStyle name="Normal 2 2 10 3 3" xfId="17002"/>
    <cellStyle name="Normal 2 2 10 3 4" xfId="17003"/>
    <cellStyle name="Normal 2 2 10 30" xfId="17004"/>
    <cellStyle name="Normal 2 2 10 30 2" xfId="17005"/>
    <cellStyle name="Normal 2 2 10 31" xfId="17006"/>
    <cellStyle name="Normal 2 2 10 31 2" xfId="17007"/>
    <cellStyle name="Normal 2 2 10 32" xfId="17008"/>
    <cellStyle name="Normal 2 2 10 32 2" xfId="17009"/>
    <cellStyle name="Normal 2 2 10 33" xfId="17010"/>
    <cellStyle name="Normal 2 2 10 33 2" xfId="17011"/>
    <cellStyle name="Normal 2 2 10 34" xfId="17012"/>
    <cellStyle name="Normal 2 2 10 34 2" xfId="17013"/>
    <cellStyle name="Normal 2 2 10 35" xfId="17014"/>
    <cellStyle name="Normal 2 2 10 35 2" xfId="17015"/>
    <cellStyle name="Normal 2 2 10 36" xfId="17016"/>
    <cellStyle name="Normal 2 2 10 36 2" xfId="17017"/>
    <cellStyle name="Normal 2 2 10 37" xfId="17018"/>
    <cellStyle name="Normal 2 2 10 37 2" xfId="17019"/>
    <cellStyle name="Normal 2 2 10 38" xfId="17020"/>
    <cellStyle name="Normal 2 2 10 38 2" xfId="17021"/>
    <cellStyle name="Normal 2 2 10 39" xfId="17022"/>
    <cellStyle name="Normal 2 2 10 39 2" xfId="17023"/>
    <cellStyle name="Normal 2 2 10 4" xfId="17024"/>
    <cellStyle name="Normal 2 2 10 4 2" xfId="17025"/>
    <cellStyle name="Normal 2 2 10 4 2 2" xfId="17026"/>
    <cellStyle name="Normal 2 2 10 4 3" xfId="17027"/>
    <cellStyle name="Normal 2 2 10 4 4" xfId="17028"/>
    <cellStyle name="Normal 2 2 10 40" xfId="17029"/>
    <cellStyle name="Normal 2 2 10 40 2" xfId="17030"/>
    <cellStyle name="Normal 2 2 10 41" xfId="17031"/>
    <cellStyle name="Normal 2 2 10 41 2" xfId="17032"/>
    <cellStyle name="Normal 2 2 10 42" xfId="17033"/>
    <cellStyle name="Normal 2 2 10 42 2" xfId="17034"/>
    <cellStyle name="Normal 2 2 10 43" xfId="17035"/>
    <cellStyle name="Normal 2 2 10 43 2" xfId="17036"/>
    <cellStyle name="Normal 2 2 10 44" xfId="17037"/>
    <cellStyle name="Normal 2 2 10 44 2" xfId="17038"/>
    <cellStyle name="Normal 2 2 10 45" xfId="17039"/>
    <cellStyle name="Normal 2 2 10 45 2" xfId="17040"/>
    <cellStyle name="Normal 2 2 10 46" xfId="17041"/>
    <cellStyle name="Normal 2 2 10 46 2" xfId="17042"/>
    <cellStyle name="Normal 2 2 10 47" xfId="17043"/>
    <cellStyle name="Normal 2 2 10 47 2" xfId="17044"/>
    <cellStyle name="Normal 2 2 10 48" xfId="17045"/>
    <cellStyle name="Normal 2 2 10 48 2" xfId="17046"/>
    <cellStyle name="Normal 2 2 10 49" xfId="17047"/>
    <cellStyle name="Normal 2 2 10 49 2" xfId="17048"/>
    <cellStyle name="Normal 2 2 10 5" xfId="17049"/>
    <cellStyle name="Normal 2 2 10 5 2" xfId="17050"/>
    <cellStyle name="Normal 2 2 10 5 2 2" xfId="17051"/>
    <cellStyle name="Normal 2 2 10 5 3" xfId="17052"/>
    <cellStyle name="Normal 2 2 10 5 4" xfId="17053"/>
    <cellStyle name="Normal 2 2 10 50" xfId="17054"/>
    <cellStyle name="Normal 2 2 10 51" xfId="17055"/>
    <cellStyle name="Normal 2 2 10 52" xfId="17056"/>
    <cellStyle name="Normal 2 2 10 53" xfId="17057"/>
    <cellStyle name="Normal 2 2 10 54" xfId="17058"/>
    <cellStyle name="Normal 2 2 10 55" xfId="17059"/>
    <cellStyle name="Normal 2 2 10 56" xfId="17060"/>
    <cellStyle name="Normal 2 2 10 57" xfId="17061"/>
    <cellStyle name="Normal 2 2 10 58" xfId="17062"/>
    <cellStyle name="Normal 2 2 10 59" xfId="17063"/>
    <cellStyle name="Normal 2 2 10 6" xfId="17064"/>
    <cellStyle name="Normal 2 2 10 6 2" xfId="17065"/>
    <cellStyle name="Normal 2 2 10 6 2 2" xfId="17066"/>
    <cellStyle name="Normal 2 2 10 6 3" xfId="17067"/>
    <cellStyle name="Normal 2 2 10 6 4" xfId="17068"/>
    <cellStyle name="Normal 2 2 10 60" xfId="17069"/>
    <cellStyle name="Normal 2 2 10 61" xfId="17070"/>
    <cellStyle name="Normal 2 2 10 62" xfId="17071"/>
    <cellStyle name="Normal 2 2 10 63" xfId="17072"/>
    <cellStyle name="Normal 2 2 10 64" xfId="17073"/>
    <cellStyle name="Normal 2 2 10 65" xfId="17074"/>
    <cellStyle name="Normal 2 2 10 66" xfId="17075"/>
    <cellStyle name="Normal 2 2 10 67" xfId="17076"/>
    <cellStyle name="Normal 2 2 10 68" xfId="17077"/>
    <cellStyle name="Normal 2 2 10 69" xfId="17078"/>
    <cellStyle name="Normal 2 2 10 7" xfId="17079"/>
    <cellStyle name="Normal 2 2 10 7 2" xfId="17080"/>
    <cellStyle name="Normal 2 2 10 7 2 2" xfId="17081"/>
    <cellStyle name="Normal 2 2 10 7 3" xfId="17082"/>
    <cellStyle name="Normal 2 2 10 7 4" xfId="17083"/>
    <cellStyle name="Normal 2 2 10 70" xfId="17084"/>
    <cellStyle name="Normal 2 2 10 71" xfId="17085"/>
    <cellStyle name="Normal 2 2 10 72" xfId="17086"/>
    <cellStyle name="Normal 2 2 10 73" xfId="17087"/>
    <cellStyle name="Normal 2 2 10 74" xfId="17088"/>
    <cellStyle name="Normal 2 2 10 75" xfId="17089"/>
    <cellStyle name="Normal 2 2 10 76" xfId="17090"/>
    <cellStyle name="Normal 2 2 10 8" xfId="17091"/>
    <cellStyle name="Normal 2 2 10 8 2" xfId="17092"/>
    <cellStyle name="Normal 2 2 10 8 2 2" xfId="17093"/>
    <cellStyle name="Normal 2 2 10 8 3" xfId="17094"/>
    <cellStyle name="Normal 2 2 10 8 4" xfId="17095"/>
    <cellStyle name="Normal 2 2 10 9" xfId="17096"/>
    <cellStyle name="Normal 2 2 10 9 2" xfId="17097"/>
    <cellStyle name="Normal 2 2 10 9 2 2" xfId="17098"/>
    <cellStyle name="Normal 2 2 10 9 3" xfId="17099"/>
    <cellStyle name="Normal 2 2 10 9 4" xfId="17100"/>
    <cellStyle name="Normal 2 2 100" xfId="17101"/>
    <cellStyle name="Normal 2 2 100 2" xfId="17102"/>
    <cellStyle name="Normal 2 2 101" xfId="17103"/>
    <cellStyle name="Normal 2 2 101 2" xfId="17104"/>
    <cellStyle name="Normal 2 2 102" xfId="17105"/>
    <cellStyle name="Normal 2 2 102 2" xfId="17106"/>
    <cellStyle name="Normal 2 2 103" xfId="17107"/>
    <cellStyle name="Normal 2 2 103 2" xfId="17108"/>
    <cellStyle name="Normal 2 2 104" xfId="17109"/>
    <cellStyle name="Normal 2 2 104 2" xfId="17110"/>
    <cellStyle name="Normal 2 2 105" xfId="17111"/>
    <cellStyle name="Normal 2 2 106" xfId="17112"/>
    <cellStyle name="Normal 2 2 107" xfId="17113"/>
    <cellStyle name="Normal 2 2 108" xfId="17114"/>
    <cellStyle name="Normal 2 2 109" xfId="17115"/>
    <cellStyle name="Normal 2 2 11" xfId="17116"/>
    <cellStyle name="Normal 2 2 11 10" xfId="17117"/>
    <cellStyle name="Normal 2 2 11 10 2" xfId="17118"/>
    <cellStyle name="Normal 2 2 11 10 2 2" xfId="17119"/>
    <cellStyle name="Normal 2 2 11 10 3" xfId="17120"/>
    <cellStyle name="Normal 2 2 11 10 4" xfId="17121"/>
    <cellStyle name="Normal 2 2 11 11" xfId="17122"/>
    <cellStyle name="Normal 2 2 11 11 2" xfId="17123"/>
    <cellStyle name="Normal 2 2 11 11 2 2" xfId="17124"/>
    <cellStyle name="Normal 2 2 11 11 3" xfId="17125"/>
    <cellStyle name="Normal 2 2 11 11 4" xfId="17126"/>
    <cellStyle name="Normal 2 2 11 12" xfId="17127"/>
    <cellStyle name="Normal 2 2 11 12 2" xfId="17128"/>
    <cellStyle name="Normal 2 2 11 13" xfId="17129"/>
    <cellStyle name="Normal 2 2 11 13 2" xfId="17130"/>
    <cellStyle name="Normal 2 2 11 14" xfId="17131"/>
    <cellStyle name="Normal 2 2 11 14 2" xfId="17132"/>
    <cellStyle name="Normal 2 2 11 15" xfId="17133"/>
    <cellStyle name="Normal 2 2 11 15 2" xfId="17134"/>
    <cellStyle name="Normal 2 2 11 16" xfId="17135"/>
    <cellStyle name="Normal 2 2 11 16 2" xfId="17136"/>
    <cellStyle name="Normal 2 2 11 17" xfId="17137"/>
    <cellStyle name="Normal 2 2 11 17 2" xfId="17138"/>
    <cellStyle name="Normal 2 2 11 18" xfId="17139"/>
    <cellStyle name="Normal 2 2 11 18 2" xfId="17140"/>
    <cellStyle name="Normal 2 2 11 19" xfId="17141"/>
    <cellStyle name="Normal 2 2 11 19 2" xfId="17142"/>
    <cellStyle name="Normal 2 2 11 2" xfId="17143"/>
    <cellStyle name="Normal 2 2 11 2 2" xfId="17144"/>
    <cellStyle name="Normal 2 2 11 2 2 2" xfId="17145"/>
    <cellStyle name="Normal 2 2 11 2 3" xfId="17146"/>
    <cellStyle name="Normal 2 2 11 2 4" xfId="17147"/>
    <cellStyle name="Normal 2 2 11 20" xfId="17148"/>
    <cellStyle name="Normal 2 2 11 20 2" xfId="17149"/>
    <cellStyle name="Normal 2 2 11 21" xfId="17150"/>
    <cellStyle name="Normal 2 2 11 21 2" xfId="17151"/>
    <cellStyle name="Normal 2 2 11 22" xfId="17152"/>
    <cellStyle name="Normal 2 2 11 22 2" xfId="17153"/>
    <cellStyle name="Normal 2 2 11 23" xfId="17154"/>
    <cellStyle name="Normal 2 2 11 23 2" xfId="17155"/>
    <cellStyle name="Normal 2 2 11 24" xfId="17156"/>
    <cellStyle name="Normal 2 2 11 24 2" xfId="17157"/>
    <cellStyle name="Normal 2 2 11 25" xfId="17158"/>
    <cellStyle name="Normal 2 2 11 25 2" xfId="17159"/>
    <cellStyle name="Normal 2 2 11 26" xfId="17160"/>
    <cellStyle name="Normal 2 2 11 26 2" xfId="17161"/>
    <cellStyle name="Normal 2 2 11 27" xfId="17162"/>
    <cellStyle name="Normal 2 2 11 27 2" xfId="17163"/>
    <cellStyle name="Normal 2 2 11 28" xfId="17164"/>
    <cellStyle name="Normal 2 2 11 28 2" xfId="17165"/>
    <cellStyle name="Normal 2 2 11 29" xfId="17166"/>
    <cellStyle name="Normal 2 2 11 29 2" xfId="17167"/>
    <cellStyle name="Normal 2 2 11 3" xfId="17168"/>
    <cellStyle name="Normal 2 2 11 3 2" xfId="17169"/>
    <cellStyle name="Normal 2 2 11 3 2 2" xfId="17170"/>
    <cellStyle name="Normal 2 2 11 3 3" xfId="17171"/>
    <cellStyle name="Normal 2 2 11 3 4" xfId="17172"/>
    <cellStyle name="Normal 2 2 11 30" xfId="17173"/>
    <cellStyle name="Normal 2 2 11 30 2" xfId="17174"/>
    <cellStyle name="Normal 2 2 11 31" xfId="17175"/>
    <cellStyle name="Normal 2 2 11 31 2" xfId="17176"/>
    <cellStyle name="Normal 2 2 11 32" xfId="17177"/>
    <cellStyle name="Normal 2 2 11 32 2" xfId="17178"/>
    <cellStyle name="Normal 2 2 11 33" xfId="17179"/>
    <cellStyle name="Normal 2 2 11 33 2" xfId="17180"/>
    <cellStyle name="Normal 2 2 11 34" xfId="17181"/>
    <cellStyle name="Normal 2 2 11 34 2" xfId="17182"/>
    <cellStyle name="Normal 2 2 11 35" xfId="17183"/>
    <cellStyle name="Normal 2 2 11 35 2" xfId="17184"/>
    <cellStyle name="Normal 2 2 11 36" xfId="17185"/>
    <cellStyle name="Normal 2 2 11 36 2" xfId="17186"/>
    <cellStyle name="Normal 2 2 11 37" xfId="17187"/>
    <cellStyle name="Normal 2 2 11 37 2" xfId="17188"/>
    <cellStyle name="Normal 2 2 11 38" xfId="17189"/>
    <cellStyle name="Normal 2 2 11 38 2" xfId="17190"/>
    <cellStyle name="Normal 2 2 11 39" xfId="17191"/>
    <cellStyle name="Normal 2 2 11 39 2" xfId="17192"/>
    <cellStyle name="Normal 2 2 11 4" xfId="17193"/>
    <cellStyle name="Normal 2 2 11 4 2" xfId="17194"/>
    <cellStyle name="Normal 2 2 11 4 2 2" xfId="17195"/>
    <cellStyle name="Normal 2 2 11 4 3" xfId="17196"/>
    <cellStyle name="Normal 2 2 11 4 4" xfId="17197"/>
    <cellStyle name="Normal 2 2 11 40" xfId="17198"/>
    <cellStyle name="Normal 2 2 11 40 2" xfId="17199"/>
    <cellStyle name="Normal 2 2 11 41" xfId="17200"/>
    <cellStyle name="Normal 2 2 11 41 2" xfId="17201"/>
    <cellStyle name="Normal 2 2 11 42" xfId="17202"/>
    <cellStyle name="Normal 2 2 11 42 2" xfId="17203"/>
    <cellStyle name="Normal 2 2 11 43" xfId="17204"/>
    <cellStyle name="Normal 2 2 11 43 2" xfId="17205"/>
    <cellStyle name="Normal 2 2 11 44" xfId="17206"/>
    <cellStyle name="Normal 2 2 11 44 2" xfId="17207"/>
    <cellStyle name="Normal 2 2 11 45" xfId="17208"/>
    <cellStyle name="Normal 2 2 11 45 2" xfId="17209"/>
    <cellStyle name="Normal 2 2 11 46" xfId="17210"/>
    <cellStyle name="Normal 2 2 11 46 2" xfId="17211"/>
    <cellStyle name="Normal 2 2 11 47" xfId="17212"/>
    <cellStyle name="Normal 2 2 11 47 2" xfId="17213"/>
    <cellStyle name="Normal 2 2 11 48" xfId="17214"/>
    <cellStyle name="Normal 2 2 11 48 2" xfId="17215"/>
    <cellStyle name="Normal 2 2 11 49" xfId="17216"/>
    <cellStyle name="Normal 2 2 11 49 2" xfId="17217"/>
    <cellStyle name="Normal 2 2 11 5" xfId="17218"/>
    <cellStyle name="Normal 2 2 11 5 2" xfId="17219"/>
    <cellStyle name="Normal 2 2 11 5 2 2" xfId="17220"/>
    <cellStyle name="Normal 2 2 11 5 3" xfId="17221"/>
    <cellStyle name="Normal 2 2 11 5 4" xfId="17222"/>
    <cellStyle name="Normal 2 2 11 50" xfId="17223"/>
    <cellStyle name="Normal 2 2 11 51" xfId="17224"/>
    <cellStyle name="Normal 2 2 11 52" xfId="17225"/>
    <cellStyle name="Normal 2 2 11 53" xfId="17226"/>
    <cellStyle name="Normal 2 2 11 54" xfId="17227"/>
    <cellStyle name="Normal 2 2 11 55" xfId="17228"/>
    <cellStyle name="Normal 2 2 11 56" xfId="17229"/>
    <cellStyle name="Normal 2 2 11 57" xfId="17230"/>
    <cellStyle name="Normal 2 2 11 58" xfId="17231"/>
    <cellStyle name="Normal 2 2 11 59" xfId="17232"/>
    <cellStyle name="Normal 2 2 11 6" xfId="17233"/>
    <cellStyle name="Normal 2 2 11 6 2" xfId="17234"/>
    <cellStyle name="Normal 2 2 11 6 2 2" xfId="17235"/>
    <cellStyle name="Normal 2 2 11 6 3" xfId="17236"/>
    <cellStyle name="Normal 2 2 11 6 4" xfId="17237"/>
    <cellStyle name="Normal 2 2 11 60" xfId="17238"/>
    <cellStyle name="Normal 2 2 11 61" xfId="17239"/>
    <cellStyle name="Normal 2 2 11 62" xfId="17240"/>
    <cellStyle name="Normal 2 2 11 63" xfId="17241"/>
    <cellStyle name="Normal 2 2 11 64" xfId="17242"/>
    <cellStyle name="Normal 2 2 11 65" xfId="17243"/>
    <cellStyle name="Normal 2 2 11 66" xfId="17244"/>
    <cellStyle name="Normal 2 2 11 67" xfId="17245"/>
    <cellStyle name="Normal 2 2 11 68" xfId="17246"/>
    <cellStyle name="Normal 2 2 11 69" xfId="17247"/>
    <cellStyle name="Normal 2 2 11 7" xfId="17248"/>
    <cellStyle name="Normal 2 2 11 7 2" xfId="17249"/>
    <cellStyle name="Normal 2 2 11 7 2 2" xfId="17250"/>
    <cellStyle name="Normal 2 2 11 7 3" xfId="17251"/>
    <cellStyle name="Normal 2 2 11 7 4" xfId="17252"/>
    <cellStyle name="Normal 2 2 11 70" xfId="17253"/>
    <cellStyle name="Normal 2 2 11 71" xfId="17254"/>
    <cellStyle name="Normal 2 2 11 72" xfId="17255"/>
    <cellStyle name="Normal 2 2 11 73" xfId="17256"/>
    <cellStyle name="Normal 2 2 11 74" xfId="17257"/>
    <cellStyle name="Normal 2 2 11 75" xfId="17258"/>
    <cellStyle name="Normal 2 2 11 76" xfId="17259"/>
    <cellStyle name="Normal 2 2 11 8" xfId="17260"/>
    <cellStyle name="Normal 2 2 11 8 2" xfId="17261"/>
    <cellStyle name="Normal 2 2 11 8 2 2" xfId="17262"/>
    <cellStyle name="Normal 2 2 11 8 3" xfId="17263"/>
    <cellStyle name="Normal 2 2 11 8 4" xfId="17264"/>
    <cellStyle name="Normal 2 2 11 9" xfId="17265"/>
    <cellStyle name="Normal 2 2 11 9 2" xfId="17266"/>
    <cellStyle name="Normal 2 2 11 9 2 2" xfId="17267"/>
    <cellStyle name="Normal 2 2 11 9 3" xfId="17268"/>
    <cellStyle name="Normal 2 2 11 9 4" xfId="17269"/>
    <cellStyle name="Normal 2 2 110" xfId="17270"/>
    <cellStyle name="Normal 2 2 110 2" xfId="17271"/>
    <cellStyle name="Normal 2 2 111" xfId="17272"/>
    <cellStyle name="Normal 2 2 112" xfId="17273"/>
    <cellStyle name="Normal 2 2 113" xfId="17274"/>
    <cellStyle name="Normal 2 2 114" xfId="17275"/>
    <cellStyle name="Normal 2 2 115" xfId="17276"/>
    <cellStyle name="Normal 2 2 116" xfId="17277"/>
    <cellStyle name="Normal 2 2 117" xfId="17278"/>
    <cellStyle name="Normal 2 2 118" xfId="17279"/>
    <cellStyle name="Normal 2 2 119" xfId="17280"/>
    <cellStyle name="Normal 2 2 12" xfId="17281"/>
    <cellStyle name="Normal 2 2 12 10" xfId="17282"/>
    <cellStyle name="Normal 2 2 12 10 2" xfId="17283"/>
    <cellStyle name="Normal 2 2 12 10 2 2" xfId="17284"/>
    <cellStyle name="Normal 2 2 12 10 3" xfId="17285"/>
    <cellStyle name="Normal 2 2 12 10 4" xfId="17286"/>
    <cellStyle name="Normal 2 2 12 11" xfId="17287"/>
    <cellStyle name="Normal 2 2 12 11 2" xfId="17288"/>
    <cellStyle name="Normal 2 2 12 11 2 2" xfId="17289"/>
    <cellStyle name="Normal 2 2 12 11 3" xfId="17290"/>
    <cellStyle name="Normal 2 2 12 11 4" xfId="17291"/>
    <cellStyle name="Normal 2 2 12 12" xfId="17292"/>
    <cellStyle name="Normal 2 2 12 12 2" xfId="17293"/>
    <cellStyle name="Normal 2 2 12 13" xfId="17294"/>
    <cellStyle name="Normal 2 2 12 13 2" xfId="17295"/>
    <cellStyle name="Normal 2 2 12 14" xfId="17296"/>
    <cellStyle name="Normal 2 2 12 14 2" xfId="17297"/>
    <cellStyle name="Normal 2 2 12 15" xfId="17298"/>
    <cellStyle name="Normal 2 2 12 15 2" xfId="17299"/>
    <cellStyle name="Normal 2 2 12 16" xfId="17300"/>
    <cellStyle name="Normal 2 2 12 16 2" xfId="17301"/>
    <cellStyle name="Normal 2 2 12 17" xfId="17302"/>
    <cellStyle name="Normal 2 2 12 17 2" xfId="17303"/>
    <cellStyle name="Normal 2 2 12 18" xfId="17304"/>
    <cellStyle name="Normal 2 2 12 18 2" xfId="17305"/>
    <cellStyle name="Normal 2 2 12 19" xfId="17306"/>
    <cellStyle name="Normal 2 2 12 19 2" xfId="17307"/>
    <cellStyle name="Normal 2 2 12 2" xfId="17308"/>
    <cellStyle name="Normal 2 2 12 2 2" xfId="17309"/>
    <cellStyle name="Normal 2 2 12 2 2 2" xfId="17310"/>
    <cellStyle name="Normal 2 2 12 2 3" xfId="17311"/>
    <cellStyle name="Normal 2 2 12 2 4" xfId="17312"/>
    <cellStyle name="Normal 2 2 12 20" xfId="17313"/>
    <cellStyle name="Normal 2 2 12 20 2" xfId="17314"/>
    <cellStyle name="Normal 2 2 12 21" xfId="17315"/>
    <cellStyle name="Normal 2 2 12 21 2" xfId="17316"/>
    <cellStyle name="Normal 2 2 12 22" xfId="17317"/>
    <cellStyle name="Normal 2 2 12 22 2" xfId="17318"/>
    <cellStyle name="Normal 2 2 12 23" xfId="17319"/>
    <cellStyle name="Normal 2 2 12 23 2" xfId="17320"/>
    <cellStyle name="Normal 2 2 12 24" xfId="17321"/>
    <cellStyle name="Normal 2 2 12 24 2" xfId="17322"/>
    <cellStyle name="Normal 2 2 12 25" xfId="17323"/>
    <cellStyle name="Normal 2 2 12 25 2" xfId="17324"/>
    <cellStyle name="Normal 2 2 12 26" xfId="17325"/>
    <cellStyle name="Normal 2 2 12 26 2" xfId="17326"/>
    <cellStyle name="Normal 2 2 12 27" xfId="17327"/>
    <cellStyle name="Normal 2 2 12 27 2" xfId="17328"/>
    <cellStyle name="Normal 2 2 12 28" xfId="17329"/>
    <cellStyle name="Normal 2 2 12 28 2" xfId="17330"/>
    <cellStyle name="Normal 2 2 12 29" xfId="17331"/>
    <cellStyle name="Normal 2 2 12 29 2" xfId="17332"/>
    <cellStyle name="Normal 2 2 12 3" xfId="17333"/>
    <cellStyle name="Normal 2 2 12 3 2" xfId="17334"/>
    <cellStyle name="Normal 2 2 12 3 2 2" xfId="17335"/>
    <cellStyle name="Normal 2 2 12 3 3" xfId="17336"/>
    <cellStyle name="Normal 2 2 12 3 4" xfId="17337"/>
    <cellStyle name="Normal 2 2 12 30" xfId="17338"/>
    <cellStyle name="Normal 2 2 12 30 2" xfId="17339"/>
    <cellStyle name="Normal 2 2 12 31" xfId="17340"/>
    <cellStyle name="Normal 2 2 12 31 2" xfId="17341"/>
    <cellStyle name="Normal 2 2 12 32" xfId="17342"/>
    <cellStyle name="Normal 2 2 12 32 2" xfId="17343"/>
    <cellStyle name="Normal 2 2 12 33" xfId="17344"/>
    <cellStyle name="Normal 2 2 12 33 2" xfId="17345"/>
    <cellStyle name="Normal 2 2 12 34" xfId="17346"/>
    <cellStyle name="Normal 2 2 12 34 2" xfId="17347"/>
    <cellStyle name="Normal 2 2 12 35" xfId="17348"/>
    <cellStyle name="Normal 2 2 12 35 2" xfId="17349"/>
    <cellStyle name="Normal 2 2 12 36" xfId="17350"/>
    <cellStyle name="Normal 2 2 12 36 2" xfId="17351"/>
    <cellStyle name="Normal 2 2 12 37" xfId="17352"/>
    <cellStyle name="Normal 2 2 12 37 2" xfId="17353"/>
    <cellStyle name="Normal 2 2 12 38" xfId="17354"/>
    <cellStyle name="Normal 2 2 12 38 2" xfId="17355"/>
    <cellStyle name="Normal 2 2 12 39" xfId="17356"/>
    <cellStyle name="Normal 2 2 12 39 2" xfId="17357"/>
    <cellStyle name="Normal 2 2 12 4" xfId="17358"/>
    <cellStyle name="Normal 2 2 12 4 2" xfId="17359"/>
    <cellStyle name="Normal 2 2 12 4 2 2" xfId="17360"/>
    <cellStyle name="Normal 2 2 12 4 3" xfId="17361"/>
    <cellStyle name="Normal 2 2 12 4 4" xfId="17362"/>
    <cellStyle name="Normal 2 2 12 40" xfId="17363"/>
    <cellStyle name="Normal 2 2 12 40 2" xfId="17364"/>
    <cellStyle name="Normal 2 2 12 41" xfId="17365"/>
    <cellStyle name="Normal 2 2 12 41 2" xfId="17366"/>
    <cellStyle name="Normal 2 2 12 42" xfId="17367"/>
    <cellStyle name="Normal 2 2 12 42 2" xfId="17368"/>
    <cellStyle name="Normal 2 2 12 43" xfId="17369"/>
    <cellStyle name="Normal 2 2 12 43 2" xfId="17370"/>
    <cellStyle name="Normal 2 2 12 44" xfId="17371"/>
    <cellStyle name="Normal 2 2 12 44 2" xfId="17372"/>
    <cellStyle name="Normal 2 2 12 45" xfId="17373"/>
    <cellStyle name="Normal 2 2 12 45 2" xfId="17374"/>
    <cellStyle name="Normal 2 2 12 46" xfId="17375"/>
    <cellStyle name="Normal 2 2 12 46 2" xfId="17376"/>
    <cellStyle name="Normal 2 2 12 47" xfId="17377"/>
    <cellStyle name="Normal 2 2 12 47 2" xfId="17378"/>
    <cellStyle name="Normal 2 2 12 48" xfId="17379"/>
    <cellStyle name="Normal 2 2 12 48 2" xfId="17380"/>
    <cellStyle name="Normal 2 2 12 49" xfId="17381"/>
    <cellStyle name="Normal 2 2 12 49 2" xfId="17382"/>
    <cellStyle name="Normal 2 2 12 5" xfId="17383"/>
    <cellStyle name="Normal 2 2 12 5 2" xfId="17384"/>
    <cellStyle name="Normal 2 2 12 5 2 2" xfId="17385"/>
    <cellStyle name="Normal 2 2 12 5 3" xfId="17386"/>
    <cellStyle name="Normal 2 2 12 5 4" xfId="17387"/>
    <cellStyle name="Normal 2 2 12 50" xfId="17388"/>
    <cellStyle name="Normal 2 2 12 51" xfId="17389"/>
    <cellStyle name="Normal 2 2 12 52" xfId="17390"/>
    <cellStyle name="Normal 2 2 12 53" xfId="17391"/>
    <cellStyle name="Normal 2 2 12 54" xfId="17392"/>
    <cellStyle name="Normal 2 2 12 55" xfId="17393"/>
    <cellStyle name="Normal 2 2 12 56" xfId="17394"/>
    <cellStyle name="Normal 2 2 12 57" xfId="17395"/>
    <cellStyle name="Normal 2 2 12 58" xfId="17396"/>
    <cellStyle name="Normal 2 2 12 59" xfId="17397"/>
    <cellStyle name="Normal 2 2 12 6" xfId="17398"/>
    <cellStyle name="Normal 2 2 12 6 2" xfId="17399"/>
    <cellStyle name="Normal 2 2 12 6 2 2" xfId="17400"/>
    <cellStyle name="Normal 2 2 12 6 3" xfId="17401"/>
    <cellStyle name="Normal 2 2 12 6 4" xfId="17402"/>
    <cellStyle name="Normal 2 2 12 60" xfId="17403"/>
    <cellStyle name="Normal 2 2 12 61" xfId="17404"/>
    <cellStyle name="Normal 2 2 12 62" xfId="17405"/>
    <cellStyle name="Normal 2 2 12 63" xfId="17406"/>
    <cellStyle name="Normal 2 2 12 64" xfId="17407"/>
    <cellStyle name="Normal 2 2 12 65" xfId="17408"/>
    <cellStyle name="Normal 2 2 12 66" xfId="17409"/>
    <cellStyle name="Normal 2 2 12 67" xfId="17410"/>
    <cellStyle name="Normal 2 2 12 68" xfId="17411"/>
    <cellStyle name="Normal 2 2 12 69" xfId="17412"/>
    <cellStyle name="Normal 2 2 12 7" xfId="17413"/>
    <cellStyle name="Normal 2 2 12 7 2" xfId="17414"/>
    <cellStyle name="Normal 2 2 12 7 2 2" xfId="17415"/>
    <cellStyle name="Normal 2 2 12 7 3" xfId="17416"/>
    <cellStyle name="Normal 2 2 12 7 4" xfId="17417"/>
    <cellStyle name="Normal 2 2 12 70" xfId="17418"/>
    <cellStyle name="Normal 2 2 12 71" xfId="17419"/>
    <cellStyle name="Normal 2 2 12 72" xfId="17420"/>
    <cellStyle name="Normal 2 2 12 73" xfId="17421"/>
    <cellStyle name="Normal 2 2 12 74" xfId="17422"/>
    <cellStyle name="Normal 2 2 12 75" xfId="17423"/>
    <cellStyle name="Normal 2 2 12 76" xfId="17424"/>
    <cellStyle name="Normal 2 2 12 8" xfId="17425"/>
    <cellStyle name="Normal 2 2 12 8 2" xfId="17426"/>
    <cellStyle name="Normal 2 2 12 8 2 2" xfId="17427"/>
    <cellStyle name="Normal 2 2 12 8 3" xfId="17428"/>
    <cellStyle name="Normal 2 2 12 8 4" xfId="17429"/>
    <cellStyle name="Normal 2 2 12 9" xfId="17430"/>
    <cellStyle name="Normal 2 2 12 9 2" xfId="17431"/>
    <cellStyle name="Normal 2 2 12 9 2 2" xfId="17432"/>
    <cellStyle name="Normal 2 2 12 9 3" xfId="17433"/>
    <cellStyle name="Normal 2 2 12 9 4" xfId="17434"/>
    <cellStyle name="Normal 2 2 120" xfId="17435"/>
    <cellStyle name="Normal 2 2 121" xfId="17436"/>
    <cellStyle name="Normal 2 2 122" xfId="17437"/>
    <cellStyle name="Normal 2 2 123" xfId="17438"/>
    <cellStyle name="Normal 2 2 124" xfId="17439"/>
    <cellStyle name="Normal 2 2 124 2" xfId="17440"/>
    <cellStyle name="Normal 2 2 125" xfId="17441"/>
    <cellStyle name="Normal 2 2 125 2" xfId="17442"/>
    <cellStyle name="Normal 2 2 126" xfId="17443"/>
    <cellStyle name="Normal 2 2 127" xfId="17444"/>
    <cellStyle name="Normal 2 2 128" xfId="17445"/>
    <cellStyle name="Normal 2 2 129" xfId="17446"/>
    <cellStyle name="Normal 2 2 13" xfId="17447"/>
    <cellStyle name="Normal 2 2 13 10" xfId="17448"/>
    <cellStyle name="Normal 2 2 13 10 2" xfId="17449"/>
    <cellStyle name="Normal 2 2 13 10 2 2" xfId="17450"/>
    <cellStyle name="Normal 2 2 13 10 3" xfId="17451"/>
    <cellStyle name="Normal 2 2 13 10 4" xfId="17452"/>
    <cellStyle name="Normal 2 2 13 11" xfId="17453"/>
    <cellStyle name="Normal 2 2 13 11 2" xfId="17454"/>
    <cellStyle name="Normal 2 2 13 11 2 2" xfId="17455"/>
    <cellStyle name="Normal 2 2 13 11 3" xfId="17456"/>
    <cellStyle name="Normal 2 2 13 11 4" xfId="17457"/>
    <cellStyle name="Normal 2 2 13 12" xfId="17458"/>
    <cellStyle name="Normal 2 2 13 12 2" xfId="17459"/>
    <cellStyle name="Normal 2 2 13 13" xfId="17460"/>
    <cellStyle name="Normal 2 2 13 13 2" xfId="17461"/>
    <cellStyle name="Normal 2 2 13 14" xfId="17462"/>
    <cellStyle name="Normal 2 2 13 14 2" xfId="17463"/>
    <cellStyle name="Normal 2 2 13 15" xfId="17464"/>
    <cellStyle name="Normal 2 2 13 15 2" xfId="17465"/>
    <cellStyle name="Normal 2 2 13 16" xfId="17466"/>
    <cellStyle name="Normal 2 2 13 16 2" xfId="17467"/>
    <cellStyle name="Normal 2 2 13 17" xfId="17468"/>
    <cellStyle name="Normal 2 2 13 17 2" xfId="17469"/>
    <cellStyle name="Normal 2 2 13 18" xfId="17470"/>
    <cellStyle name="Normal 2 2 13 18 2" xfId="17471"/>
    <cellStyle name="Normal 2 2 13 19" xfId="17472"/>
    <cellStyle name="Normal 2 2 13 19 2" xfId="17473"/>
    <cellStyle name="Normal 2 2 13 2" xfId="17474"/>
    <cellStyle name="Normal 2 2 13 2 2" xfId="17475"/>
    <cellStyle name="Normal 2 2 13 2 2 2" xfId="17476"/>
    <cellStyle name="Normal 2 2 13 2 3" xfId="17477"/>
    <cellStyle name="Normal 2 2 13 2 4" xfId="17478"/>
    <cellStyle name="Normal 2 2 13 20" xfId="17479"/>
    <cellStyle name="Normal 2 2 13 20 2" xfId="17480"/>
    <cellStyle name="Normal 2 2 13 21" xfId="17481"/>
    <cellStyle name="Normal 2 2 13 21 2" xfId="17482"/>
    <cellStyle name="Normal 2 2 13 22" xfId="17483"/>
    <cellStyle name="Normal 2 2 13 22 2" xfId="17484"/>
    <cellStyle name="Normal 2 2 13 23" xfId="17485"/>
    <cellStyle name="Normal 2 2 13 23 2" xfId="17486"/>
    <cellStyle name="Normal 2 2 13 24" xfId="17487"/>
    <cellStyle name="Normal 2 2 13 24 2" xfId="17488"/>
    <cellStyle name="Normal 2 2 13 25" xfId="17489"/>
    <cellStyle name="Normal 2 2 13 25 2" xfId="17490"/>
    <cellStyle name="Normal 2 2 13 26" xfId="17491"/>
    <cellStyle name="Normal 2 2 13 26 2" xfId="17492"/>
    <cellStyle name="Normal 2 2 13 27" xfId="17493"/>
    <cellStyle name="Normal 2 2 13 27 2" xfId="17494"/>
    <cellStyle name="Normal 2 2 13 28" xfId="17495"/>
    <cellStyle name="Normal 2 2 13 28 2" xfId="17496"/>
    <cellStyle name="Normal 2 2 13 29" xfId="17497"/>
    <cellStyle name="Normal 2 2 13 29 2" xfId="17498"/>
    <cellStyle name="Normal 2 2 13 3" xfId="17499"/>
    <cellStyle name="Normal 2 2 13 3 2" xfId="17500"/>
    <cellStyle name="Normal 2 2 13 3 2 2" xfId="17501"/>
    <cellStyle name="Normal 2 2 13 3 3" xfId="17502"/>
    <cellStyle name="Normal 2 2 13 3 4" xfId="17503"/>
    <cellStyle name="Normal 2 2 13 30" xfId="17504"/>
    <cellStyle name="Normal 2 2 13 30 2" xfId="17505"/>
    <cellStyle name="Normal 2 2 13 31" xfId="17506"/>
    <cellStyle name="Normal 2 2 13 31 2" xfId="17507"/>
    <cellStyle name="Normal 2 2 13 32" xfId="17508"/>
    <cellStyle name="Normal 2 2 13 32 2" xfId="17509"/>
    <cellStyle name="Normal 2 2 13 33" xfId="17510"/>
    <cellStyle name="Normal 2 2 13 33 2" xfId="17511"/>
    <cellStyle name="Normal 2 2 13 34" xfId="17512"/>
    <cellStyle name="Normal 2 2 13 34 2" xfId="17513"/>
    <cellStyle name="Normal 2 2 13 35" xfId="17514"/>
    <cellStyle name="Normal 2 2 13 35 2" xfId="17515"/>
    <cellStyle name="Normal 2 2 13 36" xfId="17516"/>
    <cellStyle name="Normal 2 2 13 36 2" xfId="17517"/>
    <cellStyle name="Normal 2 2 13 37" xfId="17518"/>
    <cellStyle name="Normal 2 2 13 37 2" xfId="17519"/>
    <cellStyle name="Normal 2 2 13 38" xfId="17520"/>
    <cellStyle name="Normal 2 2 13 38 2" xfId="17521"/>
    <cellStyle name="Normal 2 2 13 39" xfId="17522"/>
    <cellStyle name="Normal 2 2 13 39 2" xfId="17523"/>
    <cellStyle name="Normal 2 2 13 4" xfId="17524"/>
    <cellStyle name="Normal 2 2 13 4 2" xfId="17525"/>
    <cellStyle name="Normal 2 2 13 4 2 2" xfId="17526"/>
    <cellStyle name="Normal 2 2 13 4 3" xfId="17527"/>
    <cellStyle name="Normal 2 2 13 4 4" xfId="17528"/>
    <cellStyle name="Normal 2 2 13 40" xfId="17529"/>
    <cellStyle name="Normal 2 2 13 40 2" xfId="17530"/>
    <cellStyle name="Normal 2 2 13 41" xfId="17531"/>
    <cellStyle name="Normal 2 2 13 41 2" xfId="17532"/>
    <cellStyle name="Normal 2 2 13 42" xfId="17533"/>
    <cellStyle name="Normal 2 2 13 42 2" xfId="17534"/>
    <cellStyle name="Normal 2 2 13 43" xfId="17535"/>
    <cellStyle name="Normal 2 2 13 43 2" xfId="17536"/>
    <cellStyle name="Normal 2 2 13 44" xfId="17537"/>
    <cellStyle name="Normal 2 2 13 44 2" xfId="17538"/>
    <cellStyle name="Normal 2 2 13 45" xfId="17539"/>
    <cellStyle name="Normal 2 2 13 45 2" xfId="17540"/>
    <cellStyle name="Normal 2 2 13 46" xfId="17541"/>
    <cellStyle name="Normal 2 2 13 46 2" xfId="17542"/>
    <cellStyle name="Normal 2 2 13 47" xfId="17543"/>
    <cellStyle name="Normal 2 2 13 47 2" xfId="17544"/>
    <cellStyle name="Normal 2 2 13 48" xfId="17545"/>
    <cellStyle name="Normal 2 2 13 48 2" xfId="17546"/>
    <cellStyle name="Normal 2 2 13 49" xfId="17547"/>
    <cellStyle name="Normal 2 2 13 49 2" xfId="17548"/>
    <cellStyle name="Normal 2 2 13 5" xfId="17549"/>
    <cellStyle name="Normal 2 2 13 5 2" xfId="17550"/>
    <cellStyle name="Normal 2 2 13 5 2 2" xfId="17551"/>
    <cellStyle name="Normal 2 2 13 5 3" xfId="17552"/>
    <cellStyle name="Normal 2 2 13 5 4" xfId="17553"/>
    <cellStyle name="Normal 2 2 13 50" xfId="17554"/>
    <cellStyle name="Normal 2 2 13 51" xfId="17555"/>
    <cellStyle name="Normal 2 2 13 52" xfId="17556"/>
    <cellStyle name="Normal 2 2 13 53" xfId="17557"/>
    <cellStyle name="Normal 2 2 13 54" xfId="17558"/>
    <cellStyle name="Normal 2 2 13 55" xfId="17559"/>
    <cellStyle name="Normal 2 2 13 56" xfId="17560"/>
    <cellStyle name="Normal 2 2 13 57" xfId="17561"/>
    <cellStyle name="Normal 2 2 13 58" xfId="17562"/>
    <cellStyle name="Normal 2 2 13 59" xfId="17563"/>
    <cellStyle name="Normal 2 2 13 6" xfId="17564"/>
    <cellStyle name="Normal 2 2 13 6 2" xfId="17565"/>
    <cellStyle name="Normal 2 2 13 6 2 2" xfId="17566"/>
    <cellStyle name="Normal 2 2 13 6 3" xfId="17567"/>
    <cellStyle name="Normal 2 2 13 6 4" xfId="17568"/>
    <cellStyle name="Normal 2 2 13 60" xfId="17569"/>
    <cellStyle name="Normal 2 2 13 61" xfId="17570"/>
    <cellStyle name="Normal 2 2 13 62" xfId="17571"/>
    <cellStyle name="Normal 2 2 13 63" xfId="17572"/>
    <cellStyle name="Normal 2 2 13 64" xfId="17573"/>
    <cellStyle name="Normal 2 2 13 65" xfId="17574"/>
    <cellStyle name="Normal 2 2 13 66" xfId="17575"/>
    <cellStyle name="Normal 2 2 13 67" xfId="17576"/>
    <cellStyle name="Normal 2 2 13 68" xfId="17577"/>
    <cellStyle name="Normal 2 2 13 69" xfId="17578"/>
    <cellStyle name="Normal 2 2 13 7" xfId="17579"/>
    <cellStyle name="Normal 2 2 13 7 2" xfId="17580"/>
    <cellStyle name="Normal 2 2 13 7 2 2" xfId="17581"/>
    <cellStyle name="Normal 2 2 13 7 3" xfId="17582"/>
    <cellStyle name="Normal 2 2 13 7 4" xfId="17583"/>
    <cellStyle name="Normal 2 2 13 70" xfId="17584"/>
    <cellStyle name="Normal 2 2 13 71" xfId="17585"/>
    <cellStyle name="Normal 2 2 13 72" xfId="17586"/>
    <cellStyle name="Normal 2 2 13 73" xfId="17587"/>
    <cellStyle name="Normal 2 2 13 74" xfId="17588"/>
    <cellStyle name="Normal 2 2 13 75" xfId="17589"/>
    <cellStyle name="Normal 2 2 13 76" xfId="17590"/>
    <cellStyle name="Normal 2 2 13 8" xfId="17591"/>
    <cellStyle name="Normal 2 2 13 8 2" xfId="17592"/>
    <cellStyle name="Normal 2 2 13 8 2 2" xfId="17593"/>
    <cellStyle name="Normal 2 2 13 8 3" xfId="17594"/>
    <cellStyle name="Normal 2 2 13 8 4" xfId="17595"/>
    <cellStyle name="Normal 2 2 13 9" xfId="17596"/>
    <cellStyle name="Normal 2 2 13 9 2" xfId="17597"/>
    <cellStyle name="Normal 2 2 13 9 2 2" xfId="17598"/>
    <cellStyle name="Normal 2 2 13 9 3" xfId="17599"/>
    <cellStyle name="Normal 2 2 13 9 4" xfId="17600"/>
    <cellStyle name="Normal 2 2 130" xfId="17601"/>
    <cellStyle name="Normal 2 2 131" xfId="17602"/>
    <cellStyle name="Normal 2 2 132" xfId="17603"/>
    <cellStyle name="Normal 2 2 14" xfId="17604"/>
    <cellStyle name="Normal 2 2 14 10" xfId="17605"/>
    <cellStyle name="Normal 2 2 14 10 2" xfId="17606"/>
    <cellStyle name="Normal 2 2 14 10 2 2" xfId="17607"/>
    <cellStyle name="Normal 2 2 14 10 3" xfId="17608"/>
    <cellStyle name="Normal 2 2 14 10 4" xfId="17609"/>
    <cellStyle name="Normal 2 2 14 11" xfId="17610"/>
    <cellStyle name="Normal 2 2 14 11 2" xfId="17611"/>
    <cellStyle name="Normal 2 2 14 11 2 2" xfId="17612"/>
    <cellStyle name="Normal 2 2 14 11 3" xfId="17613"/>
    <cellStyle name="Normal 2 2 14 11 4" xfId="17614"/>
    <cellStyle name="Normal 2 2 14 12" xfId="17615"/>
    <cellStyle name="Normal 2 2 14 12 2" xfId="17616"/>
    <cellStyle name="Normal 2 2 14 13" xfId="17617"/>
    <cellStyle name="Normal 2 2 14 13 2" xfId="17618"/>
    <cellStyle name="Normal 2 2 14 14" xfId="17619"/>
    <cellStyle name="Normal 2 2 14 14 2" xfId="17620"/>
    <cellStyle name="Normal 2 2 14 15" xfId="17621"/>
    <cellStyle name="Normal 2 2 14 15 2" xfId="17622"/>
    <cellStyle name="Normal 2 2 14 16" xfId="17623"/>
    <cellStyle name="Normal 2 2 14 16 2" xfId="17624"/>
    <cellStyle name="Normal 2 2 14 17" xfId="17625"/>
    <cellStyle name="Normal 2 2 14 17 2" xfId="17626"/>
    <cellStyle name="Normal 2 2 14 18" xfId="17627"/>
    <cellStyle name="Normal 2 2 14 18 2" xfId="17628"/>
    <cellStyle name="Normal 2 2 14 19" xfId="17629"/>
    <cellStyle name="Normal 2 2 14 19 2" xfId="17630"/>
    <cellStyle name="Normal 2 2 14 2" xfId="17631"/>
    <cellStyle name="Normal 2 2 14 2 2" xfId="17632"/>
    <cellStyle name="Normal 2 2 14 2 2 2" xfId="17633"/>
    <cellStyle name="Normal 2 2 14 2 3" xfId="17634"/>
    <cellStyle name="Normal 2 2 14 2 4" xfId="17635"/>
    <cellStyle name="Normal 2 2 14 20" xfId="17636"/>
    <cellStyle name="Normal 2 2 14 20 2" xfId="17637"/>
    <cellStyle name="Normal 2 2 14 21" xfId="17638"/>
    <cellStyle name="Normal 2 2 14 21 2" xfId="17639"/>
    <cellStyle name="Normal 2 2 14 22" xfId="17640"/>
    <cellStyle name="Normal 2 2 14 22 2" xfId="17641"/>
    <cellStyle name="Normal 2 2 14 23" xfId="17642"/>
    <cellStyle name="Normal 2 2 14 23 2" xfId="17643"/>
    <cellStyle name="Normal 2 2 14 24" xfId="17644"/>
    <cellStyle name="Normal 2 2 14 24 2" xfId="17645"/>
    <cellStyle name="Normal 2 2 14 25" xfId="17646"/>
    <cellStyle name="Normal 2 2 14 25 2" xfId="17647"/>
    <cellStyle name="Normal 2 2 14 26" xfId="17648"/>
    <cellStyle name="Normal 2 2 14 26 2" xfId="17649"/>
    <cellStyle name="Normal 2 2 14 27" xfId="17650"/>
    <cellStyle name="Normal 2 2 14 27 2" xfId="17651"/>
    <cellStyle name="Normal 2 2 14 28" xfId="17652"/>
    <cellStyle name="Normal 2 2 14 28 2" xfId="17653"/>
    <cellStyle name="Normal 2 2 14 29" xfId="17654"/>
    <cellStyle name="Normal 2 2 14 29 2" xfId="17655"/>
    <cellStyle name="Normal 2 2 14 3" xfId="17656"/>
    <cellStyle name="Normal 2 2 14 3 2" xfId="17657"/>
    <cellStyle name="Normal 2 2 14 3 2 2" xfId="17658"/>
    <cellStyle name="Normal 2 2 14 3 3" xfId="17659"/>
    <cellStyle name="Normal 2 2 14 3 4" xfId="17660"/>
    <cellStyle name="Normal 2 2 14 30" xfId="17661"/>
    <cellStyle name="Normal 2 2 14 30 2" xfId="17662"/>
    <cellStyle name="Normal 2 2 14 31" xfId="17663"/>
    <cellStyle name="Normal 2 2 14 31 2" xfId="17664"/>
    <cellStyle name="Normal 2 2 14 32" xfId="17665"/>
    <cellStyle name="Normal 2 2 14 32 2" xfId="17666"/>
    <cellStyle name="Normal 2 2 14 33" xfId="17667"/>
    <cellStyle name="Normal 2 2 14 33 2" xfId="17668"/>
    <cellStyle name="Normal 2 2 14 34" xfId="17669"/>
    <cellStyle name="Normal 2 2 14 34 2" xfId="17670"/>
    <cellStyle name="Normal 2 2 14 35" xfId="17671"/>
    <cellStyle name="Normal 2 2 14 35 2" xfId="17672"/>
    <cellStyle name="Normal 2 2 14 36" xfId="17673"/>
    <cellStyle name="Normal 2 2 14 36 2" xfId="17674"/>
    <cellStyle name="Normal 2 2 14 37" xfId="17675"/>
    <cellStyle name="Normal 2 2 14 37 2" xfId="17676"/>
    <cellStyle name="Normal 2 2 14 38" xfId="17677"/>
    <cellStyle name="Normal 2 2 14 38 2" xfId="17678"/>
    <cellStyle name="Normal 2 2 14 39" xfId="17679"/>
    <cellStyle name="Normal 2 2 14 39 2" xfId="17680"/>
    <cellStyle name="Normal 2 2 14 4" xfId="17681"/>
    <cellStyle name="Normal 2 2 14 4 2" xfId="17682"/>
    <cellStyle name="Normal 2 2 14 4 2 2" xfId="17683"/>
    <cellStyle name="Normal 2 2 14 4 3" xfId="17684"/>
    <cellStyle name="Normal 2 2 14 4 4" xfId="17685"/>
    <cellStyle name="Normal 2 2 14 40" xfId="17686"/>
    <cellStyle name="Normal 2 2 14 40 2" xfId="17687"/>
    <cellStyle name="Normal 2 2 14 41" xfId="17688"/>
    <cellStyle name="Normal 2 2 14 41 2" xfId="17689"/>
    <cellStyle name="Normal 2 2 14 42" xfId="17690"/>
    <cellStyle name="Normal 2 2 14 42 2" xfId="17691"/>
    <cellStyle name="Normal 2 2 14 43" xfId="17692"/>
    <cellStyle name="Normal 2 2 14 43 2" xfId="17693"/>
    <cellStyle name="Normal 2 2 14 44" xfId="17694"/>
    <cellStyle name="Normal 2 2 14 44 2" xfId="17695"/>
    <cellStyle name="Normal 2 2 14 45" xfId="17696"/>
    <cellStyle name="Normal 2 2 14 45 2" xfId="17697"/>
    <cellStyle name="Normal 2 2 14 46" xfId="17698"/>
    <cellStyle name="Normal 2 2 14 46 2" xfId="17699"/>
    <cellStyle name="Normal 2 2 14 47" xfId="17700"/>
    <cellStyle name="Normal 2 2 14 47 2" xfId="17701"/>
    <cellStyle name="Normal 2 2 14 48" xfId="17702"/>
    <cellStyle name="Normal 2 2 14 48 2" xfId="17703"/>
    <cellStyle name="Normal 2 2 14 49" xfId="17704"/>
    <cellStyle name="Normal 2 2 14 49 2" xfId="17705"/>
    <cellStyle name="Normal 2 2 14 5" xfId="17706"/>
    <cellStyle name="Normal 2 2 14 5 2" xfId="17707"/>
    <cellStyle name="Normal 2 2 14 5 2 2" xfId="17708"/>
    <cellStyle name="Normal 2 2 14 5 3" xfId="17709"/>
    <cellStyle name="Normal 2 2 14 5 4" xfId="17710"/>
    <cellStyle name="Normal 2 2 14 50" xfId="17711"/>
    <cellStyle name="Normal 2 2 14 51" xfId="17712"/>
    <cellStyle name="Normal 2 2 14 52" xfId="17713"/>
    <cellStyle name="Normal 2 2 14 53" xfId="17714"/>
    <cellStyle name="Normal 2 2 14 54" xfId="17715"/>
    <cellStyle name="Normal 2 2 14 55" xfId="17716"/>
    <cellStyle name="Normal 2 2 14 56" xfId="17717"/>
    <cellStyle name="Normal 2 2 14 57" xfId="17718"/>
    <cellStyle name="Normal 2 2 14 58" xfId="17719"/>
    <cellStyle name="Normal 2 2 14 59" xfId="17720"/>
    <cellStyle name="Normal 2 2 14 6" xfId="17721"/>
    <cellStyle name="Normal 2 2 14 6 2" xfId="17722"/>
    <cellStyle name="Normal 2 2 14 6 2 2" xfId="17723"/>
    <cellStyle name="Normal 2 2 14 6 3" xfId="17724"/>
    <cellStyle name="Normal 2 2 14 6 4" xfId="17725"/>
    <cellStyle name="Normal 2 2 14 60" xfId="17726"/>
    <cellStyle name="Normal 2 2 14 61" xfId="17727"/>
    <cellStyle name="Normal 2 2 14 62" xfId="17728"/>
    <cellStyle name="Normal 2 2 14 63" xfId="17729"/>
    <cellStyle name="Normal 2 2 14 64" xfId="17730"/>
    <cellStyle name="Normal 2 2 14 65" xfId="17731"/>
    <cellStyle name="Normal 2 2 14 66" xfId="17732"/>
    <cellStyle name="Normal 2 2 14 67" xfId="17733"/>
    <cellStyle name="Normal 2 2 14 68" xfId="17734"/>
    <cellStyle name="Normal 2 2 14 69" xfId="17735"/>
    <cellStyle name="Normal 2 2 14 7" xfId="17736"/>
    <cellStyle name="Normal 2 2 14 7 2" xfId="17737"/>
    <cellStyle name="Normal 2 2 14 7 2 2" xfId="17738"/>
    <cellStyle name="Normal 2 2 14 7 3" xfId="17739"/>
    <cellStyle name="Normal 2 2 14 7 4" xfId="17740"/>
    <cellStyle name="Normal 2 2 14 70" xfId="17741"/>
    <cellStyle name="Normal 2 2 14 71" xfId="17742"/>
    <cellStyle name="Normal 2 2 14 72" xfId="17743"/>
    <cellStyle name="Normal 2 2 14 73" xfId="17744"/>
    <cellStyle name="Normal 2 2 14 74" xfId="17745"/>
    <cellStyle name="Normal 2 2 14 75" xfId="17746"/>
    <cellStyle name="Normal 2 2 14 76" xfId="17747"/>
    <cellStyle name="Normal 2 2 14 8" xfId="17748"/>
    <cellStyle name="Normal 2 2 14 8 2" xfId="17749"/>
    <cellStyle name="Normal 2 2 14 8 2 2" xfId="17750"/>
    <cellStyle name="Normal 2 2 14 8 3" xfId="17751"/>
    <cellStyle name="Normal 2 2 14 8 4" xfId="17752"/>
    <cellStyle name="Normal 2 2 14 9" xfId="17753"/>
    <cellStyle name="Normal 2 2 14 9 2" xfId="17754"/>
    <cellStyle name="Normal 2 2 14 9 2 2" xfId="17755"/>
    <cellStyle name="Normal 2 2 14 9 3" xfId="17756"/>
    <cellStyle name="Normal 2 2 14 9 4" xfId="17757"/>
    <cellStyle name="Normal 2 2 15" xfId="17758"/>
    <cellStyle name="Normal 2 2 15 10" xfId="17759"/>
    <cellStyle name="Normal 2 2 15 10 2" xfId="17760"/>
    <cellStyle name="Normal 2 2 15 10 2 2" xfId="17761"/>
    <cellStyle name="Normal 2 2 15 10 3" xfId="17762"/>
    <cellStyle name="Normal 2 2 15 10 4" xfId="17763"/>
    <cellStyle name="Normal 2 2 15 11" xfId="17764"/>
    <cellStyle name="Normal 2 2 15 11 2" xfId="17765"/>
    <cellStyle name="Normal 2 2 15 11 2 2" xfId="17766"/>
    <cellStyle name="Normal 2 2 15 11 3" xfId="17767"/>
    <cellStyle name="Normal 2 2 15 11 4" xfId="17768"/>
    <cellStyle name="Normal 2 2 15 12" xfId="17769"/>
    <cellStyle name="Normal 2 2 15 12 2" xfId="17770"/>
    <cellStyle name="Normal 2 2 15 13" xfId="17771"/>
    <cellStyle name="Normal 2 2 15 13 2" xfId="17772"/>
    <cellStyle name="Normal 2 2 15 14" xfId="17773"/>
    <cellStyle name="Normal 2 2 15 14 2" xfId="17774"/>
    <cellStyle name="Normal 2 2 15 15" xfId="17775"/>
    <cellStyle name="Normal 2 2 15 15 2" xfId="17776"/>
    <cellStyle name="Normal 2 2 15 16" xfId="17777"/>
    <cellStyle name="Normal 2 2 15 16 2" xfId="17778"/>
    <cellStyle name="Normal 2 2 15 17" xfId="17779"/>
    <cellStyle name="Normal 2 2 15 17 2" xfId="17780"/>
    <cellStyle name="Normal 2 2 15 18" xfId="17781"/>
    <cellStyle name="Normal 2 2 15 18 2" xfId="17782"/>
    <cellStyle name="Normal 2 2 15 19" xfId="17783"/>
    <cellStyle name="Normal 2 2 15 19 2" xfId="17784"/>
    <cellStyle name="Normal 2 2 15 2" xfId="17785"/>
    <cellStyle name="Normal 2 2 15 2 2" xfId="17786"/>
    <cellStyle name="Normal 2 2 15 2 2 2" xfId="17787"/>
    <cellStyle name="Normal 2 2 15 2 3" xfId="17788"/>
    <cellStyle name="Normal 2 2 15 2 4" xfId="17789"/>
    <cellStyle name="Normal 2 2 15 20" xfId="17790"/>
    <cellStyle name="Normal 2 2 15 20 2" xfId="17791"/>
    <cellStyle name="Normal 2 2 15 21" xfId="17792"/>
    <cellStyle name="Normal 2 2 15 21 2" xfId="17793"/>
    <cellStyle name="Normal 2 2 15 22" xfId="17794"/>
    <cellStyle name="Normal 2 2 15 22 2" xfId="17795"/>
    <cellStyle name="Normal 2 2 15 23" xfId="17796"/>
    <cellStyle name="Normal 2 2 15 23 2" xfId="17797"/>
    <cellStyle name="Normal 2 2 15 24" xfId="17798"/>
    <cellStyle name="Normal 2 2 15 24 2" xfId="17799"/>
    <cellStyle name="Normal 2 2 15 25" xfId="17800"/>
    <cellStyle name="Normal 2 2 15 25 2" xfId="17801"/>
    <cellStyle name="Normal 2 2 15 26" xfId="17802"/>
    <cellStyle name="Normal 2 2 15 26 2" xfId="17803"/>
    <cellStyle name="Normal 2 2 15 27" xfId="17804"/>
    <cellStyle name="Normal 2 2 15 27 2" xfId="17805"/>
    <cellStyle name="Normal 2 2 15 28" xfId="17806"/>
    <cellStyle name="Normal 2 2 15 28 2" xfId="17807"/>
    <cellStyle name="Normal 2 2 15 29" xfId="17808"/>
    <cellStyle name="Normal 2 2 15 29 2" xfId="17809"/>
    <cellStyle name="Normal 2 2 15 3" xfId="17810"/>
    <cellStyle name="Normal 2 2 15 3 2" xfId="17811"/>
    <cellStyle name="Normal 2 2 15 3 2 2" xfId="17812"/>
    <cellStyle name="Normal 2 2 15 3 3" xfId="17813"/>
    <cellStyle name="Normal 2 2 15 3 4" xfId="17814"/>
    <cellStyle name="Normal 2 2 15 30" xfId="17815"/>
    <cellStyle name="Normal 2 2 15 30 2" xfId="17816"/>
    <cellStyle name="Normal 2 2 15 31" xfId="17817"/>
    <cellStyle name="Normal 2 2 15 31 2" xfId="17818"/>
    <cellStyle name="Normal 2 2 15 32" xfId="17819"/>
    <cellStyle name="Normal 2 2 15 32 2" xfId="17820"/>
    <cellStyle name="Normal 2 2 15 33" xfId="17821"/>
    <cellStyle name="Normal 2 2 15 33 2" xfId="17822"/>
    <cellStyle name="Normal 2 2 15 34" xfId="17823"/>
    <cellStyle name="Normal 2 2 15 34 2" xfId="17824"/>
    <cellStyle name="Normal 2 2 15 35" xfId="17825"/>
    <cellStyle name="Normal 2 2 15 35 2" xfId="17826"/>
    <cellStyle name="Normal 2 2 15 36" xfId="17827"/>
    <cellStyle name="Normal 2 2 15 36 2" xfId="17828"/>
    <cellStyle name="Normal 2 2 15 37" xfId="17829"/>
    <cellStyle name="Normal 2 2 15 37 2" xfId="17830"/>
    <cellStyle name="Normal 2 2 15 38" xfId="17831"/>
    <cellStyle name="Normal 2 2 15 38 2" xfId="17832"/>
    <cellStyle name="Normal 2 2 15 39" xfId="17833"/>
    <cellStyle name="Normal 2 2 15 39 2" xfId="17834"/>
    <cellStyle name="Normal 2 2 15 4" xfId="17835"/>
    <cellStyle name="Normal 2 2 15 4 2" xfId="17836"/>
    <cellStyle name="Normal 2 2 15 4 2 2" xfId="17837"/>
    <cellStyle name="Normal 2 2 15 4 3" xfId="17838"/>
    <cellStyle name="Normal 2 2 15 4 4" xfId="17839"/>
    <cellStyle name="Normal 2 2 15 40" xfId="17840"/>
    <cellStyle name="Normal 2 2 15 40 2" xfId="17841"/>
    <cellStyle name="Normal 2 2 15 41" xfId="17842"/>
    <cellStyle name="Normal 2 2 15 41 2" xfId="17843"/>
    <cellStyle name="Normal 2 2 15 42" xfId="17844"/>
    <cellStyle name="Normal 2 2 15 42 2" xfId="17845"/>
    <cellStyle name="Normal 2 2 15 43" xfId="17846"/>
    <cellStyle name="Normal 2 2 15 43 2" xfId="17847"/>
    <cellStyle name="Normal 2 2 15 44" xfId="17848"/>
    <cellStyle name="Normal 2 2 15 44 2" xfId="17849"/>
    <cellStyle name="Normal 2 2 15 45" xfId="17850"/>
    <cellStyle name="Normal 2 2 15 45 2" xfId="17851"/>
    <cellStyle name="Normal 2 2 15 46" xfId="17852"/>
    <cellStyle name="Normal 2 2 15 46 2" xfId="17853"/>
    <cellStyle name="Normal 2 2 15 47" xfId="17854"/>
    <cellStyle name="Normal 2 2 15 47 2" xfId="17855"/>
    <cellStyle name="Normal 2 2 15 48" xfId="17856"/>
    <cellStyle name="Normal 2 2 15 48 2" xfId="17857"/>
    <cellStyle name="Normal 2 2 15 49" xfId="17858"/>
    <cellStyle name="Normal 2 2 15 49 2" xfId="17859"/>
    <cellStyle name="Normal 2 2 15 5" xfId="17860"/>
    <cellStyle name="Normal 2 2 15 5 2" xfId="17861"/>
    <cellStyle name="Normal 2 2 15 5 2 2" xfId="17862"/>
    <cellStyle name="Normal 2 2 15 5 3" xfId="17863"/>
    <cellStyle name="Normal 2 2 15 5 4" xfId="17864"/>
    <cellStyle name="Normal 2 2 15 50" xfId="17865"/>
    <cellStyle name="Normal 2 2 15 51" xfId="17866"/>
    <cellStyle name="Normal 2 2 15 52" xfId="17867"/>
    <cellStyle name="Normal 2 2 15 53" xfId="17868"/>
    <cellStyle name="Normal 2 2 15 54" xfId="17869"/>
    <cellStyle name="Normal 2 2 15 55" xfId="17870"/>
    <cellStyle name="Normal 2 2 15 56" xfId="17871"/>
    <cellStyle name="Normal 2 2 15 57" xfId="17872"/>
    <cellStyle name="Normal 2 2 15 58" xfId="17873"/>
    <cellStyle name="Normal 2 2 15 59" xfId="17874"/>
    <cellStyle name="Normal 2 2 15 6" xfId="17875"/>
    <cellStyle name="Normal 2 2 15 6 2" xfId="17876"/>
    <cellStyle name="Normal 2 2 15 6 2 2" xfId="17877"/>
    <cellStyle name="Normal 2 2 15 6 3" xfId="17878"/>
    <cellStyle name="Normal 2 2 15 6 4" xfId="17879"/>
    <cellStyle name="Normal 2 2 15 60" xfId="17880"/>
    <cellStyle name="Normal 2 2 15 61" xfId="17881"/>
    <cellStyle name="Normal 2 2 15 62" xfId="17882"/>
    <cellStyle name="Normal 2 2 15 63" xfId="17883"/>
    <cellStyle name="Normal 2 2 15 64" xfId="17884"/>
    <cellStyle name="Normal 2 2 15 65" xfId="17885"/>
    <cellStyle name="Normal 2 2 15 66" xfId="17886"/>
    <cellStyle name="Normal 2 2 15 67" xfId="17887"/>
    <cellStyle name="Normal 2 2 15 68" xfId="17888"/>
    <cellStyle name="Normal 2 2 15 69" xfId="17889"/>
    <cellStyle name="Normal 2 2 15 7" xfId="17890"/>
    <cellStyle name="Normal 2 2 15 7 2" xfId="17891"/>
    <cellStyle name="Normal 2 2 15 7 2 2" xfId="17892"/>
    <cellStyle name="Normal 2 2 15 7 3" xfId="17893"/>
    <cellStyle name="Normal 2 2 15 7 4" xfId="17894"/>
    <cellStyle name="Normal 2 2 15 70" xfId="17895"/>
    <cellStyle name="Normal 2 2 15 71" xfId="17896"/>
    <cellStyle name="Normal 2 2 15 72" xfId="17897"/>
    <cellStyle name="Normal 2 2 15 73" xfId="17898"/>
    <cellStyle name="Normal 2 2 15 74" xfId="17899"/>
    <cellStyle name="Normal 2 2 15 75" xfId="17900"/>
    <cellStyle name="Normal 2 2 15 76" xfId="17901"/>
    <cellStyle name="Normal 2 2 15 8" xfId="17902"/>
    <cellStyle name="Normal 2 2 15 8 2" xfId="17903"/>
    <cellStyle name="Normal 2 2 15 8 2 2" xfId="17904"/>
    <cellStyle name="Normal 2 2 15 8 3" xfId="17905"/>
    <cellStyle name="Normal 2 2 15 8 4" xfId="17906"/>
    <cellStyle name="Normal 2 2 15 9" xfId="17907"/>
    <cellStyle name="Normal 2 2 15 9 2" xfId="17908"/>
    <cellStyle name="Normal 2 2 15 9 2 2" xfId="17909"/>
    <cellStyle name="Normal 2 2 15 9 3" xfId="17910"/>
    <cellStyle name="Normal 2 2 15 9 4" xfId="17911"/>
    <cellStyle name="Normal 2 2 16" xfId="17912"/>
    <cellStyle name="Normal 2 2 16 10" xfId="17913"/>
    <cellStyle name="Normal 2 2 16 10 2" xfId="17914"/>
    <cellStyle name="Normal 2 2 16 10 2 2" xfId="17915"/>
    <cellStyle name="Normal 2 2 16 10 3" xfId="17916"/>
    <cellStyle name="Normal 2 2 16 10 4" xfId="17917"/>
    <cellStyle name="Normal 2 2 16 11" xfId="17918"/>
    <cellStyle name="Normal 2 2 16 11 2" xfId="17919"/>
    <cellStyle name="Normal 2 2 16 11 2 2" xfId="17920"/>
    <cellStyle name="Normal 2 2 16 11 3" xfId="17921"/>
    <cellStyle name="Normal 2 2 16 11 4" xfId="17922"/>
    <cellStyle name="Normal 2 2 16 12" xfId="17923"/>
    <cellStyle name="Normal 2 2 16 12 2" xfId="17924"/>
    <cellStyle name="Normal 2 2 16 13" xfId="17925"/>
    <cellStyle name="Normal 2 2 16 13 2" xfId="17926"/>
    <cellStyle name="Normal 2 2 16 14" xfId="17927"/>
    <cellStyle name="Normal 2 2 16 14 2" xfId="17928"/>
    <cellStyle name="Normal 2 2 16 15" xfId="17929"/>
    <cellStyle name="Normal 2 2 16 15 2" xfId="17930"/>
    <cellStyle name="Normal 2 2 16 16" xfId="17931"/>
    <cellStyle name="Normal 2 2 16 16 2" xfId="17932"/>
    <cellStyle name="Normal 2 2 16 17" xfId="17933"/>
    <cellStyle name="Normal 2 2 16 17 2" xfId="17934"/>
    <cellStyle name="Normal 2 2 16 18" xfId="17935"/>
    <cellStyle name="Normal 2 2 16 18 2" xfId="17936"/>
    <cellStyle name="Normal 2 2 16 19" xfId="17937"/>
    <cellStyle name="Normal 2 2 16 19 2" xfId="17938"/>
    <cellStyle name="Normal 2 2 16 2" xfId="17939"/>
    <cellStyle name="Normal 2 2 16 2 2" xfId="17940"/>
    <cellStyle name="Normal 2 2 16 2 2 2" xfId="17941"/>
    <cellStyle name="Normal 2 2 16 2 3" xfId="17942"/>
    <cellStyle name="Normal 2 2 16 2 4" xfId="17943"/>
    <cellStyle name="Normal 2 2 16 20" xfId="17944"/>
    <cellStyle name="Normal 2 2 16 20 2" xfId="17945"/>
    <cellStyle name="Normal 2 2 16 21" xfId="17946"/>
    <cellStyle name="Normal 2 2 16 21 2" xfId="17947"/>
    <cellStyle name="Normal 2 2 16 22" xfId="17948"/>
    <cellStyle name="Normal 2 2 16 22 2" xfId="17949"/>
    <cellStyle name="Normal 2 2 16 23" xfId="17950"/>
    <cellStyle name="Normal 2 2 16 23 2" xfId="17951"/>
    <cellStyle name="Normal 2 2 16 24" xfId="17952"/>
    <cellStyle name="Normal 2 2 16 24 2" xfId="17953"/>
    <cellStyle name="Normal 2 2 16 25" xfId="17954"/>
    <cellStyle name="Normal 2 2 16 25 2" xfId="17955"/>
    <cellStyle name="Normal 2 2 16 26" xfId="17956"/>
    <cellStyle name="Normal 2 2 16 26 2" xfId="17957"/>
    <cellStyle name="Normal 2 2 16 27" xfId="17958"/>
    <cellStyle name="Normal 2 2 16 27 2" xfId="17959"/>
    <cellStyle name="Normal 2 2 16 28" xfId="17960"/>
    <cellStyle name="Normal 2 2 16 28 2" xfId="17961"/>
    <cellStyle name="Normal 2 2 16 29" xfId="17962"/>
    <cellStyle name="Normal 2 2 16 29 2" xfId="17963"/>
    <cellStyle name="Normal 2 2 16 3" xfId="17964"/>
    <cellStyle name="Normal 2 2 16 3 2" xfId="17965"/>
    <cellStyle name="Normal 2 2 16 3 2 2" xfId="17966"/>
    <cellStyle name="Normal 2 2 16 3 3" xfId="17967"/>
    <cellStyle name="Normal 2 2 16 3 4" xfId="17968"/>
    <cellStyle name="Normal 2 2 16 30" xfId="17969"/>
    <cellStyle name="Normal 2 2 16 30 2" xfId="17970"/>
    <cellStyle name="Normal 2 2 16 31" xfId="17971"/>
    <cellStyle name="Normal 2 2 16 31 2" xfId="17972"/>
    <cellStyle name="Normal 2 2 16 32" xfId="17973"/>
    <cellStyle name="Normal 2 2 16 32 2" xfId="17974"/>
    <cellStyle name="Normal 2 2 16 33" xfId="17975"/>
    <cellStyle name="Normal 2 2 16 33 2" xfId="17976"/>
    <cellStyle name="Normal 2 2 16 34" xfId="17977"/>
    <cellStyle name="Normal 2 2 16 34 2" xfId="17978"/>
    <cellStyle name="Normal 2 2 16 35" xfId="17979"/>
    <cellStyle name="Normal 2 2 16 35 2" xfId="17980"/>
    <cellStyle name="Normal 2 2 16 36" xfId="17981"/>
    <cellStyle name="Normal 2 2 16 36 2" xfId="17982"/>
    <cellStyle name="Normal 2 2 16 37" xfId="17983"/>
    <cellStyle name="Normal 2 2 16 37 2" xfId="17984"/>
    <cellStyle name="Normal 2 2 16 38" xfId="17985"/>
    <cellStyle name="Normal 2 2 16 38 2" xfId="17986"/>
    <cellStyle name="Normal 2 2 16 39" xfId="17987"/>
    <cellStyle name="Normal 2 2 16 39 2" xfId="17988"/>
    <cellStyle name="Normal 2 2 16 4" xfId="17989"/>
    <cellStyle name="Normal 2 2 16 4 2" xfId="17990"/>
    <cellStyle name="Normal 2 2 16 4 2 2" xfId="17991"/>
    <cellStyle name="Normal 2 2 16 4 3" xfId="17992"/>
    <cellStyle name="Normal 2 2 16 4 4" xfId="17993"/>
    <cellStyle name="Normal 2 2 16 40" xfId="17994"/>
    <cellStyle name="Normal 2 2 16 40 2" xfId="17995"/>
    <cellStyle name="Normal 2 2 16 41" xfId="17996"/>
    <cellStyle name="Normal 2 2 16 41 2" xfId="17997"/>
    <cellStyle name="Normal 2 2 16 42" xfId="17998"/>
    <cellStyle name="Normal 2 2 16 42 2" xfId="17999"/>
    <cellStyle name="Normal 2 2 16 43" xfId="18000"/>
    <cellStyle name="Normal 2 2 16 43 2" xfId="18001"/>
    <cellStyle name="Normal 2 2 16 44" xfId="18002"/>
    <cellStyle name="Normal 2 2 16 44 2" xfId="18003"/>
    <cellStyle name="Normal 2 2 16 45" xfId="18004"/>
    <cellStyle name="Normal 2 2 16 45 2" xfId="18005"/>
    <cellStyle name="Normal 2 2 16 46" xfId="18006"/>
    <cellStyle name="Normal 2 2 16 46 2" xfId="18007"/>
    <cellStyle name="Normal 2 2 16 47" xfId="18008"/>
    <cellStyle name="Normal 2 2 16 47 2" xfId="18009"/>
    <cellStyle name="Normal 2 2 16 48" xfId="18010"/>
    <cellStyle name="Normal 2 2 16 48 2" xfId="18011"/>
    <cellStyle name="Normal 2 2 16 49" xfId="18012"/>
    <cellStyle name="Normal 2 2 16 49 2" xfId="18013"/>
    <cellStyle name="Normal 2 2 16 5" xfId="18014"/>
    <cellStyle name="Normal 2 2 16 5 2" xfId="18015"/>
    <cellStyle name="Normal 2 2 16 5 2 2" xfId="18016"/>
    <cellStyle name="Normal 2 2 16 5 3" xfId="18017"/>
    <cellStyle name="Normal 2 2 16 5 4" xfId="18018"/>
    <cellStyle name="Normal 2 2 16 50" xfId="18019"/>
    <cellStyle name="Normal 2 2 16 51" xfId="18020"/>
    <cellStyle name="Normal 2 2 16 52" xfId="18021"/>
    <cellStyle name="Normal 2 2 16 53" xfId="18022"/>
    <cellStyle name="Normal 2 2 16 54" xfId="18023"/>
    <cellStyle name="Normal 2 2 16 55" xfId="18024"/>
    <cellStyle name="Normal 2 2 16 56" xfId="18025"/>
    <cellStyle name="Normal 2 2 16 57" xfId="18026"/>
    <cellStyle name="Normal 2 2 16 58" xfId="18027"/>
    <cellStyle name="Normal 2 2 16 59" xfId="18028"/>
    <cellStyle name="Normal 2 2 16 6" xfId="18029"/>
    <cellStyle name="Normal 2 2 16 6 2" xfId="18030"/>
    <cellStyle name="Normal 2 2 16 6 2 2" xfId="18031"/>
    <cellStyle name="Normal 2 2 16 6 3" xfId="18032"/>
    <cellStyle name="Normal 2 2 16 6 4" xfId="18033"/>
    <cellStyle name="Normal 2 2 16 60" xfId="18034"/>
    <cellStyle name="Normal 2 2 16 61" xfId="18035"/>
    <cellStyle name="Normal 2 2 16 62" xfId="18036"/>
    <cellStyle name="Normal 2 2 16 63" xfId="18037"/>
    <cellStyle name="Normal 2 2 16 64" xfId="18038"/>
    <cellStyle name="Normal 2 2 16 65" xfId="18039"/>
    <cellStyle name="Normal 2 2 16 66" xfId="18040"/>
    <cellStyle name="Normal 2 2 16 67" xfId="18041"/>
    <cellStyle name="Normal 2 2 16 68" xfId="18042"/>
    <cellStyle name="Normal 2 2 16 69" xfId="18043"/>
    <cellStyle name="Normal 2 2 16 7" xfId="18044"/>
    <cellStyle name="Normal 2 2 16 7 2" xfId="18045"/>
    <cellStyle name="Normal 2 2 16 7 2 2" xfId="18046"/>
    <cellStyle name="Normal 2 2 16 7 3" xfId="18047"/>
    <cellStyle name="Normal 2 2 16 7 4" xfId="18048"/>
    <cellStyle name="Normal 2 2 16 70" xfId="18049"/>
    <cellStyle name="Normal 2 2 16 71" xfId="18050"/>
    <cellStyle name="Normal 2 2 16 72" xfId="18051"/>
    <cellStyle name="Normal 2 2 16 73" xfId="18052"/>
    <cellStyle name="Normal 2 2 16 74" xfId="18053"/>
    <cellStyle name="Normal 2 2 16 75" xfId="18054"/>
    <cellStyle name="Normal 2 2 16 76" xfId="18055"/>
    <cellStyle name="Normal 2 2 16 8" xfId="18056"/>
    <cellStyle name="Normal 2 2 16 8 2" xfId="18057"/>
    <cellStyle name="Normal 2 2 16 8 2 2" xfId="18058"/>
    <cellStyle name="Normal 2 2 16 8 3" xfId="18059"/>
    <cellStyle name="Normal 2 2 16 8 4" xfId="18060"/>
    <cellStyle name="Normal 2 2 16 9" xfId="18061"/>
    <cellStyle name="Normal 2 2 16 9 2" xfId="18062"/>
    <cellStyle name="Normal 2 2 16 9 2 2" xfId="18063"/>
    <cellStyle name="Normal 2 2 16 9 3" xfId="18064"/>
    <cellStyle name="Normal 2 2 16 9 4" xfId="18065"/>
    <cellStyle name="Normal 2 2 17" xfId="18066"/>
    <cellStyle name="Normal 2 2 17 10" xfId="18067"/>
    <cellStyle name="Normal 2 2 17 10 2" xfId="18068"/>
    <cellStyle name="Normal 2 2 17 10 2 2" xfId="18069"/>
    <cellStyle name="Normal 2 2 17 10 3" xfId="18070"/>
    <cellStyle name="Normal 2 2 17 10 4" xfId="18071"/>
    <cellStyle name="Normal 2 2 17 11" xfId="18072"/>
    <cellStyle name="Normal 2 2 17 11 2" xfId="18073"/>
    <cellStyle name="Normal 2 2 17 11 2 2" xfId="18074"/>
    <cellStyle name="Normal 2 2 17 11 3" xfId="18075"/>
    <cellStyle name="Normal 2 2 17 11 4" xfId="18076"/>
    <cellStyle name="Normal 2 2 17 12" xfId="18077"/>
    <cellStyle name="Normal 2 2 17 12 2" xfId="18078"/>
    <cellStyle name="Normal 2 2 17 13" xfId="18079"/>
    <cellStyle name="Normal 2 2 17 13 2" xfId="18080"/>
    <cellStyle name="Normal 2 2 17 14" xfId="18081"/>
    <cellStyle name="Normal 2 2 17 14 2" xfId="18082"/>
    <cellStyle name="Normal 2 2 17 15" xfId="18083"/>
    <cellStyle name="Normal 2 2 17 15 2" xfId="18084"/>
    <cellStyle name="Normal 2 2 17 16" xfId="18085"/>
    <cellStyle name="Normal 2 2 17 16 2" xfId="18086"/>
    <cellStyle name="Normal 2 2 17 17" xfId="18087"/>
    <cellStyle name="Normal 2 2 17 17 2" xfId="18088"/>
    <cellStyle name="Normal 2 2 17 18" xfId="18089"/>
    <cellStyle name="Normal 2 2 17 18 2" xfId="18090"/>
    <cellStyle name="Normal 2 2 17 19" xfId="18091"/>
    <cellStyle name="Normal 2 2 17 19 2" xfId="18092"/>
    <cellStyle name="Normal 2 2 17 2" xfId="18093"/>
    <cellStyle name="Normal 2 2 17 2 2" xfId="18094"/>
    <cellStyle name="Normal 2 2 17 2 2 2" xfId="18095"/>
    <cellStyle name="Normal 2 2 17 2 3" xfId="18096"/>
    <cellStyle name="Normal 2 2 17 2 4" xfId="18097"/>
    <cellStyle name="Normal 2 2 17 20" xfId="18098"/>
    <cellStyle name="Normal 2 2 17 20 2" xfId="18099"/>
    <cellStyle name="Normal 2 2 17 21" xfId="18100"/>
    <cellStyle name="Normal 2 2 17 21 2" xfId="18101"/>
    <cellStyle name="Normal 2 2 17 22" xfId="18102"/>
    <cellStyle name="Normal 2 2 17 22 2" xfId="18103"/>
    <cellStyle name="Normal 2 2 17 23" xfId="18104"/>
    <cellStyle name="Normal 2 2 17 23 2" xfId="18105"/>
    <cellStyle name="Normal 2 2 17 24" xfId="18106"/>
    <cellStyle name="Normal 2 2 17 24 2" xfId="18107"/>
    <cellStyle name="Normal 2 2 17 25" xfId="18108"/>
    <cellStyle name="Normal 2 2 17 25 2" xfId="18109"/>
    <cellStyle name="Normal 2 2 17 26" xfId="18110"/>
    <cellStyle name="Normal 2 2 17 26 2" xfId="18111"/>
    <cellStyle name="Normal 2 2 17 27" xfId="18112"/>
    <cellStyle name="Normal 2 2 17 27 2" xfId="18113"/>
    <cellStyle name="Normal 2 2 17 28" xfId="18114"/>
    <cellStyle name="Normal 2 2 17 28 2" xfId="18115"/>
    <cellStyle name="Normal 2 2 17 29" xfId="18116"/>
    <cellStyle name="Normal 2 2 17 29 2" xfId="18117"/>
    <cellStyle name="Normal 2 2 17 3" xfId="18118"/>
    <cellStyle name="Normal 2 2 17 3 2" xfId="18119"/>
    <cellStyle name="Normal 2 2 17 3 2 2" xfId="18120"/>
    <cellStyle name="Normal 2 2 17 3 3" xfId="18121"/>
    <cellStyle name="Normal 2 2 17 3 4" xfId="18122"/>
    <cellStyle name="Normal 2 2 17 30" xfId="18123"/>
    <cellStyle name="Normal 2 2 17 30 2" xfId="18124"/>
    <cellStyle name="Normal 2 2 17 31" xfId="18125"/>
    <cellStyle name="Normal 2 2 17 31 2" xfId="18126"/>
    <cellStyle name="Normal 2 2 17 32" xfId="18127"/>
    <cellStyle name="Normal 2 2 17 32 2" xfId="18128"/>
    <cellStyle name="Normal 2 2 17 33" xfId="18129"/>
    <cellStyle name="Normal 2 2 17 33 2" xfId="18130"/>
    <cellStyle name="Normal 2 2 17 34" xfId="18131"/>
    <cellStyle name="Normal 2 2 17 34 2" xfId="18132"/>
    <cellStyle name="Normal 2 2 17 35" xfId="18133"/>
    <cellStyle name="Normal 2 2 17 35 2" xfId="18134"/>
    <cellStyle name="Normal 2 2 17 36" xfId="18135"/>
    <cellStyle name="Normal 2 2 17 36 2" xfId="18136"/>
    <cellStyle name="Normal 2 2 17 37" xfId="18137"/>
    <cellStyle name="Normal 2 2 17 37 2" xfId="18138"/>
    <cellStyle name="Normal 2 2 17 38" xfId="18139"/>
    <cellStyle name="Normal 2 2 17 38 2" xfId="18140"/>
    <cellStyle name="Normal 2 2 17 39" xfId="18141"/>
    <cellStyle name="Normal 2 2 17 39 2" xfId="18142"/>
    <cellStyle name="Normal 2 2 17 4" xfId="18143"/>
    <cellStyle name="Normal 2 2 17 4 2" xfId="18144"/>
    <cellStyle name="Normal 2 2 17 4 2 2" xfId="18145"/>
    <cellStyle name="Normal 2 2 17 4 3" xfId="18146"/>
    <cellStyle name="Normal 2 2 17 4 4" xfId="18147"/>
    <cellStyle name="Normal 2 2 17 40" xfId="18148"/>
    <cellStyle name="Normal 2 2 17 40 2" xfId="18149"/>
    <cellStyle name="Normal 2 2 17 41" xfId="18150"/>
    <cellStyle name="Normal 2 2 17 41 2" xfId="18151"/>
    <cellStyle name="Normal 2 2 17 42" xfId="18152"/>
    <cellStyle name="Normal 2 2 17 42 2" xfId="18153"/>
    <cellStyle name="Normal 2 2 17 43" xfId="18154"/>
    <cellStyle name="Normal 2 2 17 43 2" xfId="18155"/>
    <cellStyle name="Normal 2 2 17 44" xfId="18156"/>
    <cellStyle name="Normal 2 2 17 44 2" xfId="18157"/>
    <cellStyle name="Normal 2 2 17 45" xfId="18158"/>
    <cellStyle name="Normal 2 2 17 45 2" xfId="18159"/>
    <cellStyle name="Normal 2 2 17 46" xfId="18160"/>
    <cellStyle name="Normal 2 2 17 46 2" xfId="18161"/>
    <cellStyle name="Normal 2 2 17 47" xfId="18162"/>
    <cellStyle name="Normal 2 2 17 47 2" xfId="18163"/>
    <cellStyle name="Normal 2 2 17 48" xfId="18164"/>
    <cellStyle name="Normal 2 2 17 48 2" xfId="18165"/>
    <cellStyle name="Normal 2 2 17 49" xfId="18166"/>
    <cellStyle name="Normal 2 2 17 49 2" xfId="18167"/>
    <cellStyle name="Normal 2 2 17 5" xfId="18168"/>
    <cellStyle name="Normal 2 2 17 5 2" xfId="18169"/>
    <cellStyle name="Normal 2 2 17 5 2 2" xfId="18170"/>
    <cellStyle name="Normal 2 2 17 5 3" xfId="18171"/>
    <cellStyle name="Normal 2 2 17 5 4" xfId="18172"/>
    <cellStyle name="Normal 2 2 17 50" xfId="18173"/>
    <cellStyle name="Normal 2 2 17 51" xfId="18174"/>
    <cellStyle name="Normal 2 2 17 52" xfId="18175"/>
    <cellStyle name="Normal 2 2 17 53" xfId="18176"/>
    <cellStyle name="Normal 2 2 17 54" xfId="18177"/>
    <cellStyle name="Normal 2 2 17 55" xfId="18178"/>
    <cellStyle name="Normal 2 2 17 56" xfId="18179"/>
    <cellStyle name="Normal 2 2 17 57" xfId="18180"/>
    <cellStyle name="Normal 2 2 17 58" xfId="18181"/>
    <cellStyle name="Normal 2 2 17 59" xfId="18182"/>
    <cellStyle name="Normal 2 2 17 6" xfId="18183"/>
    <cellStyle name="Normal 2 2 17 6 2" xfId="18184"/>
    <cellStyle name="Normal 2 2 17 6 2 2" xfId="18185"/>
    <cellStyle name="Normal 2 2 17 6 3" xfId="18186"/>
    <cellStyle name="Normal 2 2 17 6 4" xfId="18187"/>
    <cellStyle name="Normal 2 2 17 60" xfId="18188"/>
    <cellStyle name="Normal 2 2 17 61" xfId="18189"/>
    <cellStyle name="Normal 2 2 17 62" xfId="18190"/>
    <cellStyle name="Normal 2 2 17 63" xfId="18191"/>
    <cellStyle name="Normal 2 2 17 64" xfId="18192"/>
    <cellStyle name="Normal 2 2 17 65" xfId="18193"/>
    <cellStyle name="Normal 2 2 17 66" xfId="18194"/>
    <cellStyle name="Normal 2 2 17 67" xfId="18195"/>
    <cellStyle name="Normal 2 2 17 68" xfId="18196"/>
    <cellStyle name="Normal 2 2 17 69" xfId="18197"/>
    <cellStyle name="Normal 2 2 17 7" xfId="18198"/>
    <cellStyle name="Normal 2 2 17 7 2" xfId="18199"/>
    <cellStyle name="Normal 2 2 17 7 2 2" xfId="18200"/>
    <cellStyle name="Normal 2 2 17 7 3" xfId="18201"/>
    <cellStyle name="Normal 2 2 17 7 4" xfId="18202"/>
    <cellStyle name="Normal 2 2 17 70" xfId="18203"/>
    <cellStyle name="Normal 2 2 17 71" xfId="18204"/>
    <cellStyle name="Normal 2 2 17 72" xfId="18205"/>
    <cellStyle name="Normal 2 2 17 73" xfId="18206"/>
    <cellStyle name="Normal 2 2 17 74" xfId="18207"/>
    <cellStyle name="Normal 2 2 17 75" xfId="18208"/>
    <cellStyle name="Normal 2 2 17 76" xfId="18209"/>
    <cellStyle name="Normal 2 2 17 8" xfId="18210"/>
    <cellStyle name="Normal 2 2 17 8 2" xfId="18211"/>
    <cellStyle name="Normal 2 2 17 8 2 2" xfId="18212"/>
    <cellStyle name="Normal 2 2 17 8 3" xfId="18213"/>
    <cellStyle name="Normal 2 2 17 8 4" xfId="18214"/>
    <cellStyle name="Normal 2 2 17 9" xfId="18215"/>
    <cellStyle name="Normal 2 2 17 9 2" xfId="18216"/>
    <cellStyle name="Normal 2 2 17 9 2 2" xfId="18217"/>
    <cellStyle name="Normal 2 2 17 9 3" xfId="18218"/>
    <cellStyle name="Normal 2 2 17 9 4" xfId="18219"/>
    <cellStyle name="Normal 2 2 18" xfId="18220"/>
    <cellStyle name="Normal 2 2 18 10" xfId="18221"/>
    <cellStyle name="Normal 2 2 18 10 2" xfId="18222"/>
    <cellStyle name="Normal 2 2 18 10 2 2" xfId="18223"/>
    <cellStyle name="Normal 2 2 18 10 3" xfId="18224"/>
    <cellStyle name="Normal 2 2 18 10 4" xfId="18225"/>
    <cellStyle name="Normal 2 2 18 11" xfId="18226"/>
    <cellStyle name="Normal 2 2 18 11 2" xfId="18227"/>
    <cellStyle name="Normal 2 2 18 11 2 2" xfId="18228"/>
    <cellStyle name="Normal 2 2 18 11 3" xfId="18229"/>
    <cellStyle name="Normal 2 2 18 11 4" xfId="18230"/>
    <cellStyle name="Normal 2 2 18 12" xfId="18231"/>
    <cellStyle name="Normal 2 2 18 12 2" xfId="18232"/>
    <cellStyle name="Normal 2 2 18 13" xfId="18233"/>
    <cellStyle name="Normal 2 2 18 13 2" xfId="18234"/>
    <cellStyle name="Normal 2 2 18 14" xfId="18235"/>
    <cellStyle name="Normal 2 2 18 14 2" xfId="18236"/>
    <cellStyle name="Normal 2 2 18 15" xfId="18237"/>
    <cellStyle name="Normal 2 2 18 15 2" xfId="18238"/>
    <cellStyle name="Normal 2 2 18 16" xfId="18239"/>
    <cellStyle name="Normal 2 2 18 16 2" xfId="18240"/>
    <cellStyle name="Normal 2 2 18 17" xfId="18241"/>
    <cellStyle name="Normal 2 2 18 17 2" xfId="18242"/>
    <cellStyle name="Normal 2 2 18 18" xfId="18243"/>
    <cellStyle name="Normal 2 2 18 18 2" xfId="18244"/>
    <cellStyle name="Normal 2 2 18 19" xfId="18245"/>
    <cellStyle name="Normal 2 2 18 19 2" xfId="18246"/>
    <cellStyle name="Normal 2 2 18 2" xfId="18247"/>
    <cellStyle name="Normal 2 2 18 2 2" xfId="18248"/>
    <cellStyle name="Normal 2 2 18 2 2 2" xfId="18249"/>
    <cellStyle name="Normal 2 2 18 2 3" xfId="18250"/>
    <cellStyle name="Normal 2 2 18 2 4" xfId="18251"/>
    <cellStyle name="Normal 2 2 18 20" xfId="18252"/>
    <cellStyle name="Normal 2 2 18 20 2" xfId="18253"/>
    <cellStyle name="Normal 2 2 18 21" xfId="18254"/>
    <cellStyle name="Normal 2 2 18 21 2" xfId="18255"/>
    <cellStyle name="Normal 2 2 18 22" xfId="18256"/>
    <cellStyle name="Normal 2 2 18 22 2" xfId="18257"/>
    <cellStyle name="Normal 2 2 18 23" xfId="18258"/>
    <cellStyle name="Normal 2 2 18 23 2" xfId="18259"/>
    <cellStyle name="Normal 2 2 18 24" xfId="18260"/>
    <cellStyle name="Normal 2 2 18 24 2" xfId="18261"/>
    <cellStyle name="Normal 2 2 18 25" xfId="18262"/>
    <cellStyle name="Normal 2 2 18 25 2" xfId="18263"/>
    <cellStyle name="Normal 2 2 18 26" xfId="18264"/>
    <cellStyle name="Normal 2 2 18 26 2" xfId="18265"/>
    <cellStyle name="Normal 2 2 18 27" xfId="18266"/>
    <cellStyle name="Normal 2 2 18 27 2" xfId="18267"/>
    <cellStyle name="Normal 2 2 18 28" xfId="18268"/>
    <cellStyle name="Normal 2 2 18 28 2" xfId="18269"/>
    <cellStyle name="Normal 2 2 18 29" xfId="18270"/>
    <cellStyle name="Normal 2 2 18 29 2" xfId="18271"/>
    <cellStyle name="Normal 2 2 18 3" xfId="18272"/>
    <cellStyle name="Normal 2 2 18 3 2" xfId="18273"/>
    <cellStyle name="Normal 2 2 18 3 2 2" xfId="18274"/>
    <cellStyle name="Normal 2 2 18 3 3" xfId="18275"/>
    <cellStyle name="Normal 2 2 18 3 4" xfId="18276"/>
    <cellStyle name="Normal 2 2 18 30" xfId="18277"/>
    <cellStyle name="Normal 2 2 18 30 2" xfId="18278"/>
    <cellStyle name="Normal 2 2 18 31" xfId="18279"/>
    <cellStyle name="Normal 2 2 18 31 2" xfId="18280"/>
    <cellStyle name="Normal 2 2 18 32" xfId="18281"/>
    <cellStyle name="Normal 2 2 18 32 2" xfId="18282"/>
    <cellStyle name="Normal 2 2 18 33" xfId="18283"/>
    <cellStyle name="Normal 2 2 18 33 2" xfId="18284"/>
    <cellStyle name="Normal 2 2 18 34" xfId="18285"/>
    <cellStyle name="Normal 2 2 18 34 2" xfId="18286"/>
    <cellStyle name="Normal 2 2 18 35" xfId="18287"/>
    <cellStyle name="Normal 2 2 18 35 2" xfId="18288"/>
    <cellStyle name="Normal 2 2 18 36" xfId="18289"/>
    <cellStyle name="Normal 2 2 18 36 2" xfId="18290"/>
    <cellStyle name="Normal 2 2 18 37" xfId="18291"/>
    <cellStyle name="Normal 2 2 18 37 2" xfId="18292"/>
    <cellStyle name="Normal 2 2 18 38" xfId="18293"/>
    <cellStyle name="Normal 2 2 18 38 2" xfId="18294"/>
    <cellStyle name="Normal 2 2 18 39" xfId="18295"/>
    <cellStyle name="Normal 2 2 18 39 2" xfId="18296"/>
    <cellStyle name="Normal 2 2 18 4" xfId="18297"/>
    <cellStyle name="Normal 2 2 18 4 2" xfId="18298"/>
    <cellStyle name="Normal 2 2 18 4 2 2" xfId="18299"/>
    <cellStyle name="Normal 2 2 18 4 3" xfId="18300"/>
    <cellStyle name="Normal 2 2 18 4 4" xfId="18301"/>
    <cellStyle name="Normal 2 2 18 40" xfId="18302"/>
    <cellStyle name="Normal 2 2 18 40 2" xfId="18303"/>
    <cellStyle name="Normal 2 2 18 41" xfId="18304"/>
    <cellStyle name="Normal 2 2 18 41 2" xfId="18305"/>
    <cellStyle name="Normal 2 2 18 42" xfId="18306"/>
    <cellStyle name="Normal 2 2 18 42 2" xfId="18307"/>
    <cellStyle name="Normal 2 2 18 43" xfId="18308"/>
    <cellStyle name="Normal 2 2 18 43 2" xfId="18309"/>
    <cellStyle name="Normal 2 2 18 44" xfId="18310"/>
    <cellStyle name="Normal 2 2 18 44 2" xfId="18311"/>
    <cellStyle name="Normal 2 2 18 45" xfId="18312"/>
    <cellStyle name="Normal 2 2 18 45 2" xfId="18313"/>
    <cellStyle name="Normal 2 2 18 46" xfId="18314"/>
    <cellStyle name="Normal 2 2 18 46 2" xfId="18315"/>
    <cellStyle name="Normal 2 2 18 47" xfId="18316"/>
    <cellStyle name="Normal 2 2 18 47 2" xfId="18317"/>
    <cellStyle name="Normal 2 2 18 48" xfId="18318"/>
    <cellStyle name="Normal 2 2 18 48 2" xfId="18319"/>
    <cellStyle name="Normal 2 2 18 49" xfId="18320"/>
    <cellStyle name="Normal 2 2 18 49 2" xfId="18321"/>
    <cellStyle name="Normal 2 2 18 5" xfId="18322"/>
    <cellStyle name="Normal 2 2 18 5 2" xfId="18323"/>
    <cellStyle name="Normal 2 2 18 5 2 2" xfId="18324"/>
    <cellStyle name="Normal 2 2 18 5 3" xfId="18325"/>
    <cellStyle name="Normal 2 2 18 5 4" xfId="18326"/>
    <cellStyle name="Normal 2 2 18 50" xfId="18327"/>
    <cellStyle name="Normal 2 2 18 51" xfId="18328"/>
    <cellStyle name="Normal 2 2 18 52" xfId="18329"/>
    <cellStyle name="Normal 2 2 18 53" xfId="18330"/>
    <cellStyle name="Normal 2 2 18 54" xfId="18331"/>
    <cellStyle name="Normal 2 2 18 55" xfId="18332"/>
    <cellStyle name="Normal 2 2 18 56" xfId="18333"/>
    <cellStyle name="Normal 2 2 18 57" xfId="18334"/>
    <cellStyle name="Normal 2 2 18 58" xfId="18335"/>
    <cellStyle name="Normal 2 2 18 59" xfId="18336"/>
    <cellStyle name="Normal 2 2 18 6" xfId="18337"/>
    <cellStyle name="Normal 2 2 18 6 2" xfId="18338"/>
    <cellStyle name="Normal 2 2 18 6 2 2" xfId="18339"/>
    <cellStyle name="Normal 2 2 18 6 3" xfId="18340"/>
    <cellStyle name="Normal 2 2 18 6 4" xfId="18341"/>
    <cellStyle name="Normal 2 2 18 60" xfId="18342"/>
    <cellStyle name="Normal 2 2 18 61" xfId="18343"/>
    <cellStyle name="Normal 2 2 18 62" xfId="18344"/>
    <cellStyle name="Normal 2 2 18 63" xfId="18345"/>
    <cellStyle name="Normal 2 2 18 64" xfId="18346"/>
    <cellStyle name="Normal 2 2 18 65" xfId="18347"/>
    <cellStyle name="Normal 2 2 18 66" xfId="18348"/>
    <cellStyle name="Normal 2 2 18 67" xfId="18349"/>
    <cellStyle name="Normal 2 2 18 68" xfId="18350"/>
    <cellStyle name="Normal 2 2 18 69" xfId="18351"/>
    <cellStyle name="Normal 2 2 18 7" xfId="18352"/>
    <cellStyle name="Normal 2 2 18 7 2" xfId="18353"/>
    <cellStyle name="Normal 2 2 18 7 2 2" xfId="18354"/>
    <cellStyle name="Normal 2 2 18 7 3" xfId="18355"/>
    <cellStyle name="Normal 2 2 18 7 4" xfId="18356"/>
    <cellStyle name="Normal 2 2 18 70" xfId="18357"/>
    <cellStyle name="Normal 2 2 18 71" xfId="18358"/>
    <cellStyle name="Normal 2 2 18 72" xfId="18359"/>
    <cellStyle name="Normal 2 2 18 73" xfId="18360"/>
    <cellStyle name="Normal 2 2 18 74" xfId="18361"/>
    <cellStyle name="Normal 2 2 18 75" xfId="18362"/>
    <cellStyle name="Normal 2 2 18 76" xfId="18363"/>
    <cellStyle name="Normal 2 2 18 8" xfId="18364"/>
    <cellStyle name="Normal 2 2 18 8 2" xfId="18365"/>
    <cellStyle name="Normal 2 2 18 8 2 2" xfId="18366"/>
    <cellStyle name="Normal 2 2 18 8 3" xfId="18367"/>
    <cellStyle name="Normal 2 2 18 8 4" xfId="18368"/>
    <cellStyle name="Normal 2 2 18 9" xfId="18369"/>
    <cellStyle name="Normal 2 2 18 9 2" xfId="18370"/>
    <cellStyle name="Normal 2 2 18 9 2 2" xfId="18371"/>
    <cellStyle name="Normal 2 2 18 9 3" xfId="18372"/>
    <cellStyle name="Normal 2 2 18 9 4" xfId="18373"/>
    <cellStyle name="Normal 2 2 19" xfId="18374"/>
    <cellStyle name="Normal 2 2 19 10" xfId="18375"/>
    <cellStyle name="Normal 2 2 19 10 2" xfId="18376"/>
    <cellStyle name="Normal 2 2 19 11" xfId="18377"/>
    <cellStyle name="Normal 2 2 19 2" xfId="18378"/>
    <cellStyle name="Normal 2 2 19 2 2" xfId="18379"/>
    <cellStyle name="Normal 2 2 19 3" xfId="18380"/>
    <cellStyle name="Normal 2 2 19 3 2" xfId="18381"/>
    <cellStyle name="Normal 2 2 19 4" xfId="18382"/>
    <cellStyle name="Normal 2 2 19 4 2" xfId="18383"/>
    <cellStyle name="Normal 2 2 19 5" xfId="18384"/>
    <cellStyle name="Normal 2 2 19 5 2" xfId="18385"/>
    <cellStyle name="Normal 2 2 19 6" xfId="18386"/>
    <cellStyle name="Normal 2 2 19 7" xfId="18387"/>
    <cellStyle name="Normal 2 2 19 8" xfId="18388"/>
    <cellStyle name="Normal 2 2 19 8 2" xfId="18389"/>
    <cellStyle name="Normal 2 2 19 9" xfId="18390"/>
    <cellStyle name="Normal 2 2 19 9 2" xfId="18391"/>
    <cellStyle name="Normal 2 2 2" xfId="72"/>
    <cellStyle name="Normal 2 2 2 10" xfId="18392"/>
    <cellStyle name="Normal 2 2 2 10 10" xfId="18393"/>
    <cellStyle name="Normal 2 2 2 10 2" xfId="18394"/>
    <cellStyle name="Normal 2 2 2 10 2 2" xfId="18395"/>
    <cellStyle name="Normal 2 2 2 10 3" xfId="18396"/>
    <cellStyle name="Normal 2 2 2 10 4" xfId="18397"/>
    <cellStyle name="Normal 2 2 2 10 5" xfId="18398"/>
    <cellStyle name="Normal 2 2 2 10 6" xfId="18399"/>
    <cellStyle name="Normal 2 2 2 10 6 2" xfId="18400"/>
    <cellStyle name="Normal 2 2 2 10 7" xfId="18401"/>
    <cellStyle name="Normal 2 2 2 10 7 2" xfId="18402"/>
    <cellStyle name="Normal 2 2 2 10 8" xfId="18403"/>
    <cellStyle name="Normal 2 2 2 10 9" xfId="18404"/>
    <cellStyle name="Normal 2 2 2 100" xfId="18405"/>
    <cellStyle name="Normal 2 2 2 100 2" xfId="18406"/>
    <cellStyle name="Normal 2 2 2 101" xfId="18407"/>
    <cellStyle name="Normal 2 2 2 101 2" xfId="18408"/>
    <cellStyle name="Normal 2 2 2 102" xfId="18409"/>
    <cellStyle name="Normal 2 2 2 102 2" xfId="18410"/>
    <cellStyle name="Normal 2 2 2 103" xfId="18411"/>
    <cellStyle name="Normal 2 2 2 103 2" xfId="18412"/>
    <cellStyle name="Normal 2 2 2 104" xfId="18413"/>
    <cellStyle name="Normal 2 2 2 104 2" xfId="18414"/>
    <cellStyle name="Normal 2 2 2 105" xfId="18415"/>
    <cellStyle name="Normal 2 2 2 105 2" xfId="18416"/>
    <cellStyle name="Normal 2 2 2 106" xfId="18417"/>
    <cellStyle name="Normal 2 2 2 106 2" xfId="18418"/>
    <cellStyle name="Normal 2 2 2 107" xfId="18419"/>
    <cellStyle name="Normal 2 2 2 107 2" xfId="18420"/>
    <cellStyle name="Normal 2 2 2 108" xfId="18421"/>
    <cellStyle name="Normal 2 2 2 109" xfId="18422"/>
    <cellStyle name="Normal 2 2 2 11" xfId="18423"/>
    <cellStyle name="Normal 2 2 2 11 10" xfId="18424"/>
    <cellStyle name="Normal 2 2 2 11 2" xfId="18425"/>
    <cellStyle name="Normal 2 2 2 11 2 2" xfId="18426"/>
    <cellStyle name="Normal 2 2 2 11 3" xfId="18427"/>
    <cellStyle name="Normal 2 2 2 11 4" xfId="18428"/>
    <cellStyle name="Normal 2 2 2 11 5" xfId="18429"/>
    <cellStyle name="Normal 2 2 2 11 6" xfId="18430"/>
    <cellStyle name="Normal 2 2 2 11 6 2" xfId="18431"/>
    <cellStyle name="Normal 2 2 2 11 7" xfId="18432"/>
    <cellStyle name="Normal 2 2 2 11 7 2" xfId="18433"/>
    <cellStyle name="Normal 2 2 2 11 8" xfId="18434"/>
    <cellStyle name="Normal 2 2 2 11 9" xfId="18435"/>
    <cellStyle name="Normal 2 2 2 110" xfId="18436"/>
    <cellStyle name="Normal 2 2 2 110 2" xfId="18437"/>
    <cellStyle name="Normal 2 2 2 111" xfId="18438"/>
    <cellStyle name="Normal 2 2 2 111 2" xfId="18439"/>
    <cellStyle name="Normal 2 2 2 112" xfId="18440"/>
    <cellStyle name="Normal 2 2 2 112 2" xfId="18441"/>
    <cellStyle name="Normal 2 2 2 113" xfId="18442"/>
    <cellStyle name="Normal 2 2 2 114" xfId="18443"/>
    <cellStyle name="Normal 2 2 2 115" xfId="18444"/>
    <cellStyle name="Normal 2 2 2 116" xfId="18445"/>
    <cellStyle name="Normal 2 2 2 12" xfId="18446"/>
    <cellStyle name="Normal 2 2 2 12 10" xfId="18447"/>
    <cellStyle name="Normal 2 2 2 12 2" xfId="18448"/>
    <cellStyle name="Normal 2 2 2 12 2 2" xfId="18449"/>
    <cellStyle name="Normal 2 2 2 12 3" xfId="18450"/>
    <cellStyle name="Normal 2 2 2 12 4" xfId="18451"/>
    <cellStyle name="Normal 2 2 2 12 5" xfId="18452"/>
    <cellStyle name="Normal 2 2 2 12 6" xfId="18453"/>
    <cellStyle name="Normal 2 2 2 12 6 2" xfId="18454"/>
    <cellStyle name="Normal 2 2 2 12 7" xfId="18455"/>
    <cellStyle name="Normal 2 2 2 12 7 2" xfId="18456"/>
    <cellStyle name="Normal 2 2 2 12 8" xfId="18457"/>
    <cellStyle name="Normal 2 2 2 12 9" xfId="18458"/>
    <cellStyle name="Normal 2 2 2 13" xfId="18459"/>
    <cellStyle name="Normal 2 2 2 13 10" xfId="18460"/>
    <cellStyle name="Normal 2 2 2 13 10 2" xfId="18461"/>
    <cellStyle name="Normal 2 2 2 13 11" xfId="18462"/>
    <cellStyle name="Normal 2 2 2 13 2" xfId="18463"/>
    <cellStyle name="Normal 2 2 2 13 2 2" xfId="18464"/>
    <cellStyle name="Normal 2 2 2 13 3" xfId="18465"/>
    <cellStyle name="Normal 2 2 2 13 3 2" xfId="18466"/>
    <cellStyle name="Normal 2 2 2 13 4" xfId="18467"/>
    <cellStyle name="Normal 2 2 2 13 4 2" xfId="18468"/>
    <cellStyle name="Normal 2 2 2 13 5" xfId="18469"/>
    <cellStyle name="Normal 2 2 2 13 5 2" xfId="18470"/>
    <cellStyle name="Normal 2 2 2 13 6" xfId="18471"/>
    <cellStyle name="Normal 2 2 2 13 6 2" xfId="18472"/>
    <cellStyle name="Normal 2 2 2 13 7" xfId="18473"/>
    <cellStyle name="Normal 2 2 2 13 7 2" xfId="18474"/>
    <cellStyle name="Normal 2 2 2 13 8" xfId="18475"/>
    <cellStyle name="Normal 2 2 2 13 8 2" xfId="18476"/>
    <cellStyle name="Normal 2 2 2 13 9" xfId="18477"/>
    <cellStyle name="Normal 2 2 2 13 9 2" xfId="18478"/>
    <cellStyle name="Normal 2 2 2 14" xfId="18479"/>
    <cellStyle name="Normal 2 2 2 14 10" xfId="18480"/>
    <cellStyle name="Normal 2 2 2 14 10 2" xfId="18481"/>
    <cellStyle name="Normal 2 2 2 14 11" xfId="18482"/>
    <cellStyle name="Normal 2 2 2 14 2" xfId="18483"/>
    <cellStyle name="Normal 2 2 2 14 2 2" xfId="18484"/>
    <cellStyle name="Normal 2 2 2 14 3" xfId="18485"/>
    <cellStyle name="Normal 2 2 2 14 3 2" xfId="18486"/>
    <cellStyle name="Normal 2 2 2 14 4" xfId="18487"/>
    <cellStyle name="Normal 2 2 2 14 4 2" xfId="18488"/>
    <cellStyle name="Normal 2 2 2 14 5" xfId="18489"/>
    <cellStyle name="Normal 2 2 2 14 5 2" xfId="18490"/>
    <cellStyle name="Normal 2 2 2 14 6" xfId="18491"/>
    <cellStyle name="Normal 2 2 2 14 6 2" xfId="18492"/>
    <cellStyle name="Normal 2 2 2 14 7" xfId="18493"/>
    <cellStyle name="Normal 2 2 2 14 7 2" xfId="18494"/>
    <cellStyle name="Normal 2 2 2 14 8" xfId="18495"/>
    <cellStyle name="Normal 2 2 2 14 8 2" xfId="18496"/>
    <cellStyle name="Normal 2 2 2 14 9" xfId="18497"/>
    <cellStyle name="Normal 2 2 2 14 9 2" xfId="18498"/>
    <cellStyle name="Normal 2 2 2 15" xfId="18499"/>
    <cellStyle name="Normal 2 2 2 15 10" xfId="18500"/>
    <cellStyle name="Normal 2 2 2 15 2" xfId="18501"/>
    <cellStyle name="Normal 2 2 2 15 2 2" xfId="18502"/>
    <cellStyle name="Normal 2 2 2 15 3" xfId="18503"/>
    <cellStyle name="Normal 2 2 2 15 4" xfId="18504"/>
    <cellStyle name="Normal 2 2 2 15 5" xfId="18505"/>
    <cellStyle name="Normal 2 2 2 15 6" xfId="18506"/>
    <cellStyle name="Normal 2 2 2 15 6 2" xfId="18507"/>
    <cellStyle name="Normal 2 2 2 15 7" xfId="18508"/>
    <cellStyle name="Normal 2 2 2 15 7 2" xfId="18509"/>
    <cellStyle name="Normal 2 2 2 15 8" xfId="18510"/>
    <cellStyle name="Normal 2 2 2 15 9" xfId="18511"/>
    <cellStyle name="Normal 2 2 2 16" xfId="18512"/>
    <cellStyle name="Normal 2 2 2 16 10" xfId="18513"/>
    <cellStyle name="Normal 2 2 2 16 2" xfId="18514"/>
    <cellStyle name="Normal 2 2 2 16 2 2" xfId="18515"/>
    <cellStyle name="Normal 2 2 2 16 3" xfId="18516"/>
    <cellStyle name="Normal 2 2 2 16 4" xfId="18517"/>
    <cellStyle name="Normal 2 2 2 16 5" xfId="18518"/>
    <cellStyle name="Normal 2 2 2 16 6" xfId="18519"/>
    <cellStyle name="Normal 2 2 2 16 6 2" xfId="18520"/>
    <cellStyle name="Normal 2 2 2 16 7" xfId="18521"/>
    <cellStyle name="Normal 2 2 2 16 7 2" xfId="18522"/>
    <cellStyle name="Normal 2 2 2 16 8" xfId="18523"/>
    <cellStyle name="Normal 2 2 2 16 9" xfId="18524"/>
    <cellStyle name="Normal 2 2 2 17" xfId="18525"/>
    <cellStyle name="Normal 2 2 2 17 10" xfId="18526"/>
    <cellStyle name="Normal 2 2 2 17 2" xfId="18527"/>
    <cellStyle name="Normal 2 2 2 17 2 2" xfId="18528"/>
    <cellStyle name="Normal 2 2 2 17 3" xfId="18529"/>
    <cellStyle name="Normal 2 2 2 17 4" xfId="18530"/>
    <cellStyle name="Normal 2 2 2 17 5" xfId="18531"/>
    <cellStyle name="Normal 2 2 2 17 6" xfId="18532"/>
    <cellStyle name="Normal 2 2 2 17 6 2" xfId="18533"/>
    <cellStyle name="Normal 2 2 2 17 7" xfId="18534"/>
    <cellStyle name="Normal 2 2 2 17 7 2" xfId="18535"/>
    <cellStyle name="Normal 2 2 2 17 8" xfId="18536"/>
    <cellStyle name="Normal 2 2 2 17 9" xfId="18537"/>
    <cellStyle name="Normal 2 2 2 18" xfId="18538"/>
    <cellStyle name="Normal 2 2 2 18 10" xfId="18539"/>
    <cellStyle name="Normal 2 2 2 18 2" xfId="18540"/>
    <cellStyle name="Normal 2 2 2 18 2 2" xfId="18541"/>
    <cellStyle name="Normal 2 2 2 18 3" xfId="18542"/>
    <cellStyle name="Normal 2 2 2 18 4" xfId="18543"/>
    <cellStyle name="Normal 2 2 2 18 5" xfId="18544"/>
    <cellStyle name="Normal 2 2 2 18 6" xfId="18545"/>
    <cellStyle name="Normal 2 2 2 18 6 2" xfId="18546"/>
    <cellStyle name="Normal 2 2 2 18 7" xfId="18547"/>
    <cellStyle name="Normal 2 2 2 18 7 2" xfId="18548"/>
    <cellStyle name="Normal 2 2 2 18 8" xfId="18549"/>
    <cellStyle name="Normal 2 2 2 18 9" xfId="18550"/>
    <cellStyle name="Normal 2 2 2 19" xfId="18551"/>
    <cellStyle name="Normal 2 2 2 19 10" xfId="18552"/>
    <cellStyle name="Normal 2 2 2 19 2" xfId="18553"/>
    <cellStyle name="Normal 2 2 2 19 2 2" xfId="18554"/>
    <cellStyle name="Normal 2 2 2 19 3" xfId="18555"/>
    <cellStyle name="Normal 2 2 2 19 4" xfId="18556"/>
    <cellStyle name="Normal 2 2 2 19 5" xfId="18557"/>
    <cellStyle name="Normal 2 2 2 19 6" xfId="18558"/>
    <cellStyle name="Normal 2 2 2 19 6 2" xfId="18559"/>
    <cellStyle name="Normal 2 2 2 19 7" xfId="18560"/>
    <cellStyle name="Normal 2 2 2 19 7 2" xfId="18561"/>
    <cellStyle name="Normal 2 2 2 19 8" xfId="18562"/>
    <cellStyle name="Normal 2 2 2 19 9" xfId="18563"/>
    <cellStyle name="Normal 2 2 2 2" xfId="73"/>
    <cellStyle name="Normal 2 2 2 2 10" xfId="18564"/>
    <cellStyle name="Normal 2 2 2 2 10 10" xfId="18565"/>
    <cellStyle name="Normal 2 2 2 2 10 10 2" xfId="18566"/>
    <cellStyle name="Normal 2 2 2 2 10 11" xfId="18567"/>
    <cellStyle name="Normal 2 2 2 2 10 2" xfId="18568"/>
    <cellStyle name="Normal 2 2 2 2 10 2 2" xfId="18569"/>
    <cellStyle name="Normal 2 2 2 2 10 3" xfId="18570"/>
    <cellStyle name="Normal 2 2 2 2 10 3 2" xfId="18571"/>
    <cellStyle name="Normal 2 2 2 2 10 4" xfId="18572"/>
    <cellStyle name="Normal 2 2 2 2 10 4 2" xfId="18573"/>
    <cellStyle name="Normal 2 2 2 2 10 5" xfId="18574"/>
    <cellStyle name="Normal 2 2 2 2 10 5 2" xfId="18575"/>
    <cellStyle name="Normal 2 2 2 2 10 6" xfId="18576"/>
    <cellStyle name="Normal 2 2 2 2 10 7" xfId="18577"/>
    <cellStyle name="Normal 2 2 2 2 10 8" xfId="18578"/>
    <cellStyle name="Normal 2 2 2 2 10 8 2" xfId="18579"/>
    <cellStyle name="Normal 2 2 2 2 10 9" xfId="18580"/>
    <cellStyle name="Normal 2 2 2 2 10 9 2" xfId="18581"/>
    <cellStyle name="Normal 2 2 2 2 100" xfId="18582"/>
    <cellStyle name="Normal 2 2 2 2 101" xfId="18583"/>
    <cellStyle name="Normal 2 2 2 2 102" xfId="18584"/>
    <cellStyle name="Normal 2 2 2 2 103" xfId="18585"/>
    <cellStyle name="Normal 2 2 2 2 104" xfId="18586"/>
    <cellStyle name="Normal 2 2 2 2 105" xfId="18587"/>
    <cellStyle name="Normal 2 2 2 2 106" xfId="18588"/>
    <cellStyle name="Normal 2 2 2 2 107" xfId="18589"/>
    <cellStyle name="Normal 2 2 2 2 108" xfId="18590"/>
    <cellStyle name="Normal 2 2 2 2 108 2" xfId="18591"/>
    <cellStyle name="Normal 2 2 2 2 109" xfId="18592"/>
    <cellStyle name="Normal 2 2 2 2 109 2" xfId="18593"/>
    <cellStyle name="Normal 2 2 2 2 11" xfId="18594"/>
    <cellStyle name="Normal 2 2 2 2 11 10" xfId="18595"/>
    <cellStyle name="Normal 2 2 2 2 11 10 2" xfId="18596"/>
    <cellStyle name="Normal 2 2 2 2 11 11" xfId="18597"/>
    <cellStyle name="Normal 2 2 2 2 11 2" xfId="18598"/>
    <cellStyle name="Normal 2 2 2 2 11 2 2" xfId="18599"/>
    <cellStyle name="Normal 2 2 2 2 11 3" xfId="18600"/>
    <cellStyle name="Normal 2 2 2 2 11 3 2" xfId="18601"/>
    <cellStyle name="Normal 2 2 2 2 11 4" xfId="18602"/>
    <cellStyle name="Normal 2 2 2 2 11 4 2" xfId="18603"/>
    <cellStyle name="Normal 2 2 2 2 11 5" xfId="18604"/>
    <cellStyle name="Normal 2 2 2 2 11 5 2" xfId="18605"/>
    <cellStyle name="Normal 2 2 2 2 11 6" xfId="18606"/>
    <cellStyle name="Normal 2 2 2 2 11 7" xfId="18607"/>
    <cellStyle name="Normal 2 2 2 2 11 8" xfId="18608"/>
    <cellStyle name="Normal 2 2 2 2 11 8 2" xfId="18609"/>
    <cellStyle name="Normal 2 2 2 2 11 9" xfId="18610"/>
    <cellStyle name="Normal 2 2 2 2 11 9 2" xfId="18611"/>
    <cellStyle name="Normal 2 2 2 2 110" xfId="18612"/>
    <cellStyle name="Normal 2 2 2 2 111" xfId="18613"/>
    <cellStyle name="Normal 2 2 2 2 112" xfId="18614"/>
    <cellStyle name="Normal 2 2 2 2 113" xfId="18615"/>
    <cellStyle name="Normal 2 2 2 2 114" xfId="18616"/>
    <cellStyle name="Normal 2 2 2 2 115" xfId="18617"/>
    <cellStyle name="Normal 2 2 2 2 12" xfId="18618"/>
    <cellStyle name="Normal 2 2 2 2 12 10" xfId="18619"/>
    <cellStyle name="Normal 2 2 2 2 12 10 2" xfId="18620"/>
    <cellStyle name="Normal 2 2 2 2 12 11" xfId="18621"/>
    <cellStyle name="Normal 2 2 2 2 12 2" xfId="18622"/>
    <cellStyle name="Normal 2 2 2 2 12 2 2" xfId="18623"/>
    <cellStyle name="Normal 2 2 2 2 12 3" xfId="18624"/>
    <cellStyle name="Normal 2 2 2 2 12 3 2" xfId="18625"/>
    <cellStyle name="Normal 2 2 2 2 12 4" xfId="18626"/>
    <cellStyle name="Normal 2 2 2 2 12 4 2" xfId="18627"/>
    <cellStyle name="Normal 2 2 2 2 12 5" xfId="18628"/>
    <cellStyle name="Normal 2 2 2 2 12 5 2" xfId="18629"/>
    <cellStyle name="Normal 2 2 2 2 12 6" xfId="18630"/>
    <cellStyle name="Normal 2 2 2 2 12 7" xfId="18631"/>
    <cellStyle name="Normal 2 2 2 2 12 8" xfId="18632"/>
    <cellStyle name="Normal 2 2 2 2 12 8 2" xfId="18633"/>
    <cellStyle name="Normal 2 2 2 2 12 9" xfId="18634"/>
    <cellStyle name="Normal 2 2 2 2 12 9 2" xfId="18635"/>
    <cellStyle name="Normal 2 2 2 2 13" xfId="18636"/>
    <cellStyle name="Normal 2 2 2 2 13 10" xfId="18637"/>
    <cellStyle name="Normal 2 2 2 2 13 10 2" xfId="18638"/>
    <cellStyle name="Normal 2 2 2 2 13 11" xfId="18639"/>
    <cellStyle name="Normal 2 2 2 2 13 2" xfId="18640"/>
    <cellStyle name="Normal 2 2 2 2 13 2 2" xfId="18641"/>
    <cellStyle name="Normal 2 2 2 2 13 3" xfId="18642"/>
    <cellStyle name="Normal 2 2 2 2 13 3 2" xfId="18643"/>
    <cellStyle name="Normal 2 2 2 2 13 4" xfId="18644"/>
    <cellStyle name="Normal 2 2 2 2 13 4 2" xfId="18645"/>
    <cellStyle name="Normal 2 2 2 2 13 5" xfId="18646"/>
    <cellStyle name="Normal 2 2 2 2 13 5 2" xfId="18647"/>
    <cellStyle name="Normal 2 2 2 2 13 6" xfId="18648"/>
    <cellStyle name="Normal 2 2 2 2 13 7" xfId="18649"/>
    <cellStyle name="Normal 2 2 2 2 13 8" xfId="18650"/>
    <cellStyle name="Normal 2 2 2 2 13 8 2" xfId="18651"/>
    <cellStyle name="Normal 2 2 2 2 13 9" xfId="18652"/>
    <cellStyle name="Normal 2 2 2 2 13 9 2" xfId="18653"/>
    <cellStyle name="Normal 2 2 2 2 14" xfId="18654"/>
    <cellStyle name="Normal 2 2 2 2 14 10" xfId="18655"/>
    <cellStyle name="Normal 2 2 2 2 14 10 2" xfId="18656"/>
    <cellStyle name="Normal 2 2 2 2 14 11" xfId="18657"/>
    <cellStyle name="Normal 2 2 2 2 14 2" xfId="18658"/>
    <cellStyle name="Normal 2 2 2 2 14 2 2" xfId="18659"/>
    <cellStyle name="Normal 2 2 2 2 14 3" xfId="18660"/>
    <cellStyle name="Normal 2 2 2 2 14 3 2" xfId="18661"/>
    <cellStyle name="Normal 2 2 2 2 14 4" xfId="18662"/>
    <cellStyle name="Normal 2 2 2 2 14 4 2" xfId="18663"/>
    <cellStyle name="Normal 2 2 2 2 14 5" xfId="18664"/>
    <cellStyle name="Normal 2 2 2 2 14 5 2" xfId="18665"/>
    <cellStyle name="Normal 2 2 2 2 14 6" xfId="18666"/>
    <cellStyle name="Normal 2 2 2 2 14 7" xfId="18667"/>
    <cellStyle name="Normal 2 2 2 2 14 8" xfId="18668"/>
    <cellStyle name="Normal 2 2 2 2 14 8 2" xfId="18669"/>
    <cellStyle name="Normal 2 2 2 2 14 9" xfId="18670"/>
    <cellStyle name="Normal 2 2 2 2 14 9 2" xfId="18671"/>
    <cellStyle name="Normal 2 2 2 2 15" xfId="18672"/>
    <cellStyle name="Normal 2 2 2 2 15 10" xfId="18673"/>
    <cellStyle name="Normal 2 2 2 2 15 10 2" xfId="18674"/>
    <cellStyle name="Normal 2 2 2 2 15 11" xfId="18675"/>
    <cellStyle name="Normal 2 2 2 2 15 2" xfId="18676"/>
    <cellStyle name="Normal 2 2 2 2 15 2 2" xfId="18677"/>
    <cellStyle name="Normal 2 2 2 2 15 3" xfId="18678"/>
    <cellStyle name="Normal 2 2 2 2 15 3 2" xfId="18679"/>
    <cellStyle name="Normal 2 2 2 2 15 4" xfId="18680"/>
    <cellStyle name="Normal 2 2 2 2 15 4 2" xfId="18681"/>
    <cellStyle name="Normal 2 2 2 2 15 5" xfId="18682"/>
    <cellStyle name="Normal 2 2 2 2 15 5 2" xfId="18683"/>
    <cellStyle name="Normal 2 2 2 2 15 6" xfId="18684"/>
    <cellStyle name="Normal 2 2 2 2 15 7" xfId="18685"/>
    <cellStyle name="Normal 2 2 2 2 15 8" xfId="18686"/>
    <cellStyle name="Normal 2 2 2 2 15 8 2" xfId="18687"/>
    <cellStyle name="Normal 2 2 2 2 15 9" xfId="18688"/>
    <cellStyle name="Normal 2 2 2 2 15 9 2" xfId="18689"/>
    <cellStyle name="Normal 2 2 2 2 16" xfId="18690"/>
    <cellStyle name="Normal 2 2 2 2 16 10" xfId="18691"/>
    <cellStyle name="Normal 2 2 2 2 16 10 2" xfId="18692"/>
    <cellStyle name="Normal 2 2 2 2 16 11" xfId="18693"/>
    <cellStyle name="Normal 2 2 2 2 16 2" xfId="18694"/>
    <cellStyle name="Normal 2 2 2 2 16 2 2" xfId="18695"/>
    <cellStyle name="Normal 2 2 2 2 16 3" xfId="18696"/>
    <cellStyle name="Normal 2 2 2 2 16 3 2" xfId="18697"/>
    <cellStyle name="Normal 2 2 2 2 16 4" xfId="18698"/>
    <cellStyle name="Normal 2 2 2 2 16 4 2" xfId="18699"/>
    <cellStyle name="Normal 2 2 2 2 16 5" xfId="18700"/>
    <cellStyle name="Normal 2 2 2 2 16 5 2" xfId="18701"/>
    <cellStyle name="Normal 2 2 2 2 16 6" xfId="18702"/>
    <cellStyle name="Normal 2 2 2 2 16 7" xfId="18703"/>
    <cellStyle name="Normal 2 2 2 2 16 8" xfId="18704"/>
    <cellStyle name="Normal 2 2 2 2 16 8 2" xfId="18705"/>
    <cellStyle name="Normal 2 2 2 2 16 9" xfId="18706"/>
    <cellStyle name="Normal 2 2 2 2 16 9 2" xfId="18707"/>
    <cellStyle name="Normal 2 2 2 2 17" xfId="18708"/>
    <cellStyle name="Normal 2 2 2 2 17 10" xfId="18709"/>
    <cellStyle name="Normal 2 2 2 2 17 10 2" xfId="18710"/>
    <cellStyle name="Normal 2 2 2 2 17 11" xfId="18711"/>
    <cellStyle name="Normal 2 2 2 2 17 2" xfId="18712"/>
    <cellStyle name="Normal 2 2 2 2 17 2 2" xfId="18713"/>
    <cellStyle name="Normal 2 2 2 2 17 3" xfId="18714"/>
    <cellStyle name="Normal 2 2 2 2 17 3 2" xfId="18715"/>
    <cellStyle name="Normal 2 2 2 2 17 4" xfId="18716"/>
    <cellStyle name="Normal 2 2 2 2 17 4 2" xfId="18717"/>
    <cellStyle name="Normal 2 2 2 2 17 5" xfId="18718"/>
    <cellStyle name="Normal 2 2 2 2 17 5 2" xfId="18719"/>
    <cellStyle name="Normal 2 2 2 2 17 6" xfId="18720"/>
    <cellStyle name="Normal 2 2 2 2 17 7" xfId="18721"/>
    <cellStyle name="Normal 2 2 2 2 17 8" xfId="18722"/>
    <cellStyle name="Normal 2 2 2 2 17 8 2" xfId="18723"/>
    <cellStyle name="Normal 2 2 2 2 17 9" xfId="18724"/>
    <cellStyle name="Normal 2 2 2 2 17 9 2" xfId="18725"/>
    <cellStyle name="Normal 2 2 2 2 18" xfId="18726"/>
    <cellStyle name="Normal 2 2 2 2 18 10" xfId="18727"/>
    <cellStyle name="Normal 2 2 2 2 18 10 2" xfId="18728"/>
    <cellStyle name="Normal 2 2 2 2 18 11" xfId="18729"/>
    <cellStyle name="Normal 2 2 2 2 18 2" xfId="18730"/>
    <cellStyle name="Normal 2 2 2 2 18 2 2" xfId="18731"/>
    <cellStyle name="Normal 2 2 2 2 18 3" xfId="18732"/>
    <cellStyle name="Normal 2 2 2 2 18 3 2" xfId="18733"/>
    <cellStyle name="Normal 2 2 2 2 18 4" xfId="18734"/>
    <cellStyle name="Normal 2 2 2 2 18 4 2" xfId="18735"/>
    <cellStyle name="Normal 2 2 2 2 18 5" xfId="18736"/>
    <cellStyle name="Normal 2 2 2 2 18 5 2" xfId="18737"/>
    <cellStyle name="Normal 2 2 2 2 18 6" xfId="18738"/>
    <cellStyle name="Normal 2 2 2 2 18 7" xfId="18739"/>
    <cellStyle name="Normal 2 2 2 2 18 8" xfId="18740"/>
    <cellStyle name="Normal 2 2 2 2 18 8 2" xfId="18741"/>
    <cellStyle name="Normal 2 2 2 2 18 9" xfId="18742"/>
    <cellStyle name="Normal 2 2 2 2 18 9 2" xfId="18743"/>
    <cellStyle name="Normal 2 2 2 2 19" xfId="18744"/>
    <cellStyle name="Normal 2 2 2 2 19 10" xfId="18745"/>
    <cellStyle name="Normal 2 2 2 2 19 10 2" xfId="18746"/>
    <cellStyle name="Normal 2 2 2 2 19 11" xfId="18747"/>
    <cellStyle name="Normal 2 2 2 2 19 2" xfId="18748"/>
    <cellStyle name="Normal 2 2 2 2 19 2 2" xfId="18749"/>
    <cellStyle name="Normal 2 2 2 2 19 3" xfId="18750"/>
    <cellStyle name="Normal 2 2 2 2 19 3 2" xfId="18751"/>
    <cellStyle name="Normal 2 2 2 2 19 4" xfId="18752"/>
    <cellStyle name="Normal 2 2 2 2 19 4 2" xfId="18753"/>
    <cellStyle name="Normal 2 2 2 2 19 5" xfId="18754"/>
    <cellStyle name="Normal 2 2 2 2 19 5 2" xfId="18755"/>
    <cellStyle name="Normal 2 2 2 2 19 6" xfId="18756"/>
    <cellStyle name="Normal 2 2 2 2 19 7" xfId="18757"/>
    <cellStyle name="Normal 2 2 2 2 19 8" xfId="18758"/>
    <cellStyle name="Normal 2 2 2 2 19 8 2" xfId="18759"/>
    <cellStyle name="Normal 2 2 2 2 19 9" xfId="18760"/>
    <cellStyle name="Normal 2 2 2 2 19 9 2" xfId="18761"/>
    <cellStyle name="Normal 2 2 2 2 2" xfId="18762"/>
    <cellStyle name="Normal 2 2 2 2 2 10" xfId="18763"/>
    <cellStyle name="Normal 2 2 2 2 2 11" xfId="18764"/>
    <cellStyle name="Normal 2 2 2 2 2 12" xfId="18765"/>
    <cellStyle name="Normal 2 2 2 2 2 13" xfId="18766"/>
    <cellStyle name="Normal 2 2 2 2 2 14" xfId="18767"/>
    <cellStyle name="Normal 2 2 2 2 2 15" xfId="18768"/>
    <cellStyle name="Normal 2 2 2 2 2 16" xfId="18769"/>
    <cellStyle name="Normal 2 2 2 2 2 17" xfId="18770"/>
    <cellStyle name="Normal 2 2 2 2 2 18" xfId="18771"/>
    <cellStyle name="Normal 2 2 2 2 2 19" xfId="18772"/>
    <cellStyle name="Normal 2 2 2 2 2 19 2" xfId="18773"/>
    <cellStyle name="Normal 2 2 2 2 2 19 2 2" xfId="18774"/>
    <cellStyle name="Normal 2 2 2 2 2 19 3" xfId="18775"/>
    <cellStyle name="Normal 2 2 2 2 2 19 4" xfId="18776"/>
    <cellStyle name="Normal 2 2 2 2 2 2" xfId="18777"/>
    <cellStyle name="Normal 2 2 2 2 2 2 2" xfId="18778"/>
    <cellStyle name="Normal 2 2 2 2 2 2 3" xfId="18779"/>
    <cellStyle name="Normal 2 2 2 2 2 2 4" xfId="18780"/>
    <cellStyle name="Normal 2 2 2 2 2 20" xfId="18781"/>
    <cellStyle name="Normal 2 2 2 2 2 20 2" xfId="18782"/>
    <cellStyle name="Normal 2 2 2 2 2 20 2 2" xfId="18783"/>
    <cellStyle name="Normal 2 2 2 2 2 20 3" xfId="18784"/>
    <cellStyle name="Normal 2 2 2 2 2 20 4" xfId="18785"/>
    <cellStyle name="Normal 2 2 2 2 2 21" xfId="18786"/>
    <cellStyle name="Normal 2 2 2 2 2 21 2" xfId="18787"/>
    <cellStyle name="Normal 2 2 2 2 2 21 2 2" xfId="18788"/>
    <cellStyle name="Normal 2 2 2 2 2 21 3" xfId="18789"/>
    <cellStyle name="Normal 2 2 2 2 2 21 4" xfId="18790"/>
    <cellStyle name="Normal 2 2 2 2 2 22" xfId="18791"/>
    <cellStyle name="Normal 2 2 2 2 2 22 2" xfId="18792"/>
    <cellStyle name="Normal 2 2 2 2 2 22 2 2" xfId="18793"/>
    <cellStyle name="Normal 2 2 2 2 2 22 3" xfId="18794"/>
    <cellStyle name="Normal 2 2 2 2 2 22 4" xfId="18795"/>
    <cellStyle name="Normal 2 2 2 2 2 23" xfId="18796"/>
    <cellStyle name="Normal 2 2 2 2 2 23 2" xfId="18797"/>
    <cellStyle name="Normal 2 2 2 2 2 23 2 2" xfId="18798"/>
    <cellStyle name="Normal 2 2 2 2 2 23 3" xfId="18799"/>
    <cellStyle name="Normal 2 2 2 2 2 23 4" xfId="18800"/>
    <cellStyle name="Normal 2 2 2 2 2 24" xfId="18801"/>
    <cellStyle name="Normal 2 2 2 2 2 24 2" xfId="18802"/>
    <cellStyle name="Normal 2 2 2 2 2 24 2 2" xfId="18803"/>
    <cellStyle name="Normal 2 2 2 2 2 24 3" xfId="18804"/>
    <cellStyle name="Normal 2 2 2 2 2 24 4" xfId="18805"/>
    <cellStyle name="Normal 2 2 2 2 2 25" xfId="18806"/>
    <cellStyle name="Normal 2 2 2 2 2 25 2" xfId="18807"/>
    <cellStyle name="Normal 2 2 2 2 2 25 2 2" xfId="18808"/>
    <cellStyle name="Normal 2 2 2 2 2 25 3" xfId="18809"/>
    <cellStyle name="Normal 2 2 2 2 2 25 4" xfId="18810"/>
    <cellStyle name="Normal 2 2 2 2 2 26" xfId="18811"/>
    <cellStyle name="Normal 2 2 2 2 2 26 2" xfId="18812"/>
    <cellStyle name="Normal 2 2 2 2 2 26 2 2" xfId="18813"/>
    <cellStyle name="Normal 2 2 2 2 2 26 3" xfId="18814"/>
    <cellStyle name="Normal 2 2 2 2 2 26 4" xfId="18815"/>
    <cellStyle name="Normal 2 2 2 2 2 27" xfId="18816"/>
    <cellStyle name="Normal 2 2 2 2 2 27 2" xfId="18817"/>
    <cellStyle name="Normal 2 2 2 2 2 27 2 2" xfId="18818"/>
    <cellStyle name="Normal 2 2 2 2 2 27 3" xfId="18819"/>
    <cellStyle name="Normal 2 2 2 2 2 27 4" xfId="18820"/>
    <cellStyle name="Normal 2 2 2 2 2 28" xfId="18821"/>
    <cellStyle name="Normal 2 2 2 2 2 28 2" xfId="18822"/>
    <cellStyle name="Normal 2 2 2 2 2 28 2 2" xfId="18823"/>
    <cellStyle name="Normal 2 2 2 2 2 28 3" xfId="18824"/>
    <cellStyle name="Normal 2 2 2 2 2 28 4" xfId="18825"/>
    <cellStyle name="Normal 2 2 2 2 2 29" xfId="18826"/>
    <cellStyle name="Normal 2 2 2 2 2 29 2" xfId="18827"/>
    <cellStyle name="Normal 2 2 2 2 2 29 2 2" xfId="18828"/>
    <cellStyle name="Normal 2 2 2 2 2 3" xfId="18829"/>
    <cellStyle name="Normal 2 2 2 2 2 3 2" xfId="18830"/>
    <cellStyle name="Normal 2 2 2 2 2 3 2 2" xfId="18831"/>
    <cellStyle name="Normal 2 2 2 2 2 3 2 3" xfId="18832"/>
    <cellStyle name="Normal 2 2 2 2 2 3 3" xfId="18833"/>
    <cellStyle name="Normal 2 2 2 2 2 3 4" xfId="18834"/>
    <cellStyle name="Normal 2 2 2 2 2 3 5" xfId="18835"/>
    <cellStyle name="Normal 2 2 2 2 2 3 6" xfId="18836"/>
    <cellStyle name="Normal 2 2 2 2 2 3 7" xfId="18837"/>
    <cellStyle name="Normal 2 2 2 2 2 30" xfId="18838"/>
    <cellStyle name="Normal 2 2 2 2 2 30 2" xfId="18839"/>
    <cellStyle name="Normal 2 2 2 2 2 31" xfId="18840"/>
    <cellStyle name="Normal 2 2 2 2 2 32" xfId="18841"/>
    <cellStyle name="Normal 2 2 2 2 2 33" xfId="18842"/>
    <cellStyle name="Normal 2 2 2 2 2 33 2" xfId="18843"/>
    <cellStyle name="Normal 2 2 2 2 2 34" xfId="18844"/>
    <cellStyle name="Normal 2 2 2 2 2 34 2" xfId="18845"/>
    <cellStyle name="Normal 2 2 2 2 2 35" xfId="18846"/>
    <cellStyle name="Normal 2 2 2 2 2 35 2" xfId="18847"/>
    <cellStyle name="Normal 2 2 2 2 2 36" xfId="18848"/>
    <cellStyle name="Normal 2 2 2 2 2 4" xfId="18849"/>
    <cellStyle name="Normal 2 2 2 2 2 5" xfId="18850"/>
    <cellStyle name="Normal 2 2 2 2 2 6" xfId="18851"/>
    <cellStyle name="Normal 2 2 2 2 2 7" xfId="18852"/>
    <cellStyle name="Normal 2 2 2 2 2 8" xfId="18853"/>
    <cellStyle name="Normal 2 2 2 2 2 9" xfId="18854"/>
    <cellStyle name="Normal 2 2 2 2 20" xfId="18855"/>
    <cellStyle name="Normal 2 2 2 2 20 10" xfId="18856"/>
    <cellStyle name="Normal 2 2 2 2 20 10 2" xfId="18857"/>
    <cellStyle name="Normal 2 2 2 2 20 11" xfId="18858"/>
    <cellStyle name="Normal 2 2 2 2 20 2" xfId="18859"/>
    <cellStyle name="Normal 2 2 2 2 20 2 2" xfId="18860"/>
    <cellStyle name="Normal 2 2 2 2 20 3" xfId="18861"/>
    <cellStyle name="Normal 2 2 2 2 20 3 2" xfId="18862"/>
    <cellStyle name="Normal 2 2 2 2 20 4" xfId="18863"/>
    <cellStyle name="Normal 2 2 2 2 20 4 2" xfId="18864"/>
    <cellStyle name="Normal 2 2 2 2 20 5" xfId="18865"/>
    <cellStyle name="Normal 2 2 2 2 20 5 2" xfId="18866"/>
    <cellStyle name="Normal 2 2 2 2 20 6" xfId="18867"/>
    <cellStyle name="Normal 2 2 2 2 20 7" xfId="18868"/>
    <cellStyle name="Normal 2 2 2 2 20 8" xfId="18869"/>
    <cellStyle name="Normal 2 2 2 2 20 8 2" xfId="18870"/>
    <cellStyle name="Normal 2 2 2 2 20 9" xfId="18871"/>
    <cellStyle name="Normal 2 2 2 2 20 9 2" xfId="18872"/>
    <cellStyle name="Normal 2 2 2 2 21" xfId="18873"/>
    <cellStyle name="Normal 2 2 2 2 21 10" xfId="18874"/>
    <cellStyle name="Normal 2 2 2 2 21 10 2" xfId="18875"/>
    <cellStyle name="Normal 2 2 2 2 21 11" xfId="18876"/>
    <cellStyle name="Normal 2 2 2 2 21 2" xfId="18877"/>
    <cellStyle name="Normal 2 2 2 2 21 2 2" xfId="18878"/>
    <cellStyle name="Normal 2 2 2 2 21 3" xfId="18879"/>
    <cellStyle name="Normal 2 2 2 2 21 3 2" xfId="18880"/>
    <cellStyle name="Normal 2 2 2 2 21 4" xfId="18881"/>
    <cellStyle name="Normal 2 2 2 2 21 4 2" xfId="18882"/>
    <cellStyle name="Normal 2 2 2 2 21 5" xfId="18883"/>
    <cellStyle name="Normal 2 2 2 2 21 5 2" xfId="18884"/>
    <cellStyle name="Normal 2 2 2 2 21 6" xfId="18885"/>
    <cellStyle name="Normal 2 2 2 2 21 7" xfId="18886"/>
    <cellStyle name="Normal 2 2 2 2 21 8" xfId="18887"/>
    <cellStyle name="Normal 2 2 2 2 21 8 2" xfId="18888"/>
    <cellStyle name="Normal 2 2 2 2 21 9" xfId="18889"/>
    <cellStyle name="Normal 2 2 2 2 21 9 2" xfId="18890"/>
    <cellStyle name="Normal 2 2 2 2 22" xfId="18891"/>
    <cellStyle name="Normal 2 2 2 2 22 10" xfId="18892"/>
    <cellStyle name="Normal 2 2 2 2 22 10 2" xfId="18893"/>
    <cellStyle name="Normal 2 2 2 2 22 11" xfId="18894"/>
    <cellStyle name="Normal 2 2 2 2 22 2" xfId="18895"/>
    <cellStyle name="Normal 2 2 2 2 22 2 2" xfId="18896"/>
    <cellStyle name="Normal 2 2 2 2 22 3" xfId="18897"/>
    <cellStyle name="Normal 2 2 2 2 22 3 2" xfId="18898"/>
    <cellStyle name="Normal 2 2 2 2 22 4" xfId="18899"/>
    <cellStyle name="Normal 2 2 2 2 22 4 2" xfId="18900"/>
    <cellStyle name="Normal 2 2 2 2 22 5" xfId="18901"/>
    <cellStyle name="Normal 2 2 2 2 22 5 2" xfId="18902"/>
    <cellStyle name="Normal 2 2 2 2 22 6" xfId="18903"/>
    <cellStyle name="Normal 2 2 2 2 22 7" xfId="18904"/>
    <cellStyle name="Normal 2 2 2 2 22 8" xfId="18905"/>
    <cellStyle name="Normal 2 2 2 2 22 8 2" xfId="18906"/>
    <cellStyle name="Normal 2 2 2 2 22 9" xfId="18907"/>
    <cellStyle name="Normal 2 2 2 2 22 9 2" xfId="18908"/>
    <cellStyle name="Normal 2 2 2 2 23" xfId="18909"/>
    <cellStyle name="Normal 2 2 2 2 23 10" xfId="18910"/>
    <cellStyle name="Normal 2 2 2 2 23 10 2" xfId="18911"/>
    <cellStyle name="Normal 2 2 2 2 23 11" xfId="18912"/>
    <cellStyle name="Normal 2 2 2 2 23 2" xfId="18913"/>
    <cellStyle name="Normal 2 2 2 2 23 2 2" xfId="18914"/>
    <cellStyle name="Normal 2 2 2 2 23 3" xfId="18915"/>
    <cellStyle name="Normal 2 2 2 2 23 3 2" xfId="18916"/>
    <cellStyle name="Normal 2 2 2 2 23 4" xfId="18917"/>
    <cellStyle name="Normal 2 2 2 2 23 4 2" xfId="18918"/>
    <cellStyle name="Normal 2 2 2 2 23 5" xfId="18919"/>
    <cellStyle name="Normal 2 2 2 2 23 5 2" xfId="18920"/>
    <cellStyle name="Normal 2 2 2 2 23 6" xfId="18921"/>
    <cellStyle name="Normal 2 2 2 2 23 7" xfId="18922"/>
    <cellStyle name="Normal 2 2 2 2 23 8" xfId="18923"/>
    <cellStyle name="Normal 2 2 2 2 23 8 2" xfId="18924"/>
    <cellStyle name="Normal 2 2 2 2 23 9" xfId="18925"/>
    <cellStyle name="Normal 2 2 2 2 23 9 2" xfId="18926"/>
    <cellStyle name="Normal 2 2 2 2 24" xfId="18927"/>
    <cellStyle name="Normal 2 2 2 2 24 10" xfId="18928"/>
    <cellStyle name="Normal 2 2 2 2 24 10 2" xfId="18929"/>
    <cellStyle name="Normal 2 2 2 2 24 11" xfId="18930"/>
    <cellStyle name="Normal 2 2 2 2 24 2" xfId="18931"/>
    <cellStyle name="Normal 2 2 2 2 24 2 2" xfId="18932"/>
    <cellStyle name="Normal 2 2 2 2 24 3" xfId="18933"/>
    <cellStyle name="Normal 2 2 2 2 24 3 2" xfId="18934"/>
    <cellStyle name="Normal 2 2 2 2 24 4" xfId="18935"/>
    <cellStyle name="Normal 2 2 2 2 24 4 2" xfId="18936"/>
    <cellStyle name="Normal 2 2 2 2 24 5" xfId="18937"/>
    <cellStyle name="Normal 2 2 2 2 24 5 2" xfId="18938"/>
    <cellStyle name="Normal 2 2 2 2 24 6" xfId="18939"/>
    <cellStyle name="Normal 2 2 2 2 24 7" xfId="18940"/>
    <cellStyle name="Normal 2 2 2 2 24 8" xfId="18941"/>
    <cellStyle name="Normal 2 2 2 2 24 8 2" xfId="18942"/>
    <cellStyle name="Normal 2 2 2 2 24 9" xfId="18943"/>
    <cellStyle name="Normal 2 2 2 2 24 9 2" xfId="18944"/>
    <cellStyle name="Normal 2 2 2 2 25" xfId="18945"/>
    <cellStyle name="Normal 2 2 2 2 25 10" xfId="18946"/>
    <cellStyle name="Normal 2 2 2 2 25 10 2" xfId="18947"/>
    <cellStyle name="Normal 2 2 2 2 25 11" xfId="18948"/>
    <cellStyle name="Normal 2 2 2 2 25 2" xfId="18949"/>
    <cellStyle name="Normal 2 2 2 2 25 2 2" xfId="18950"/>
    <cellStyle name="Normal 2 2 2 2 25 3" xfId="18951"/>
    <cellStyle name="Normal 2 2 2 2 25 3 2" xfId="18952"/>
    <cellStyle name="Normal 2 2 2 2 25 4" xfId="18953"/>
    <cellStyle name="Normal 2 2 2 2 25 4 2" xfId="18954"/>
    <cellStyle name="Normal 2 2 2 2 25 5" xfId="18955"/>
    <cellStyle name="Normal 2 2 2 2 25 5 2" xfId="18956"/>
    <cellStyle name="Normal 2 2 2 2 25 6" xfId="18957"/>
    <cellStyle name="Normal 2 2 2 2 25 7" xfId="18958"/>
    <cellStyle name="Normal 2 2 2 2 25 8" xfId="18959"/>
    <cellStyle name="Normal 2 2 2 2 25 8 2" xfId="18960"/>
    <cellStyle name="Normal 2 2 2 2 25 9" xfId="18961"/>
    <cellStyle name="Normal 2 2 2 2 25 9 2" xfId="18962"/>
    <cellStyle name="Normal 2 2 2 2 26" xfId="18963"/>
    <cellStyle name="Normal 2 2 2 2 26 10" xfId="18964"/>
    <cellStyle name="Normal 2 2 2 2 26 10 2" xfId="18965"/>
    <cellStyle name="Normal 2 2 2 2 26 11" xfId="18966"/>
    <cellStyle name="Normal 2 2 2 2 26 2" xfId="18967"/>
    <cellStyle name="Normal 2 2 2 2 26 2 2" xfId="18968"/>
    <cellStyle name="Normal 2 2 2 2 26 3" xfId="18969"/>
    <cellStyle name="Normal 2 2 2 2 26 3 2" xfId="18970"/>
    <cellStyle name="Normal 2 2 2 2 26 4" xfId="18971"/>
    <cellStyle name="Normal 2 2 2 2 26 4 2" xfId="18972"/>
    <cellStyle name="Normal 2 2 2 2 26 5" xfId="18973"/>
    <cellStyle name="Normal 2 2 2 2 26 5 2" xfId="18974"/>
    <cellStyle name="Normal 2 2 2 2 26 6" xfId="18975"/>
    <cellStyle name="Normal 2 2 2 2 26 7" xfId="18976"/>
    <cellStyle name="Normal 2 2 2 2 26 8" xfId="18977"/>
    <cellStyle name="Normal 2 2 2 2 26 8 2" xfId="18978"/>
    <cellStyle name="Normal 2 2 2 2 26 9" xfId="18979"/>
    <cellStyle name="Normal 2 2 2 2 26 9 2" xfId="18980"/>
    <cellStyle name="Normal 2 2 2 2 27" xfId="18981"/>
    <cellStyle name="Normal 2 2 2 2 27 10" xfId="18982"/>
    <cellStyle name="Normal 2 2 2 2 27 10 2" xfId="18983"/>
    <cellStyle name="Normal 2 2 2 2 27 11" xfId="18984"/>
    <cellStyle name="Normal 2 2 2 2 27 2" xfId="18985"/>
    <cellStyle name="Normal 2 2 2 2 27 2 2" xfId="18986"/>
    <cellStyle name="Normal 2 2 2 2 27 3" xfId="18987"/>
    <cellStyle name="Normal 2 2 2 2 27 3 2" xfId="18988"/>
    <cellStyle name="Normal 2 2 2 2 27 4" xfId="18989"/>
    <cellStyle name="Normal 2 2 2 2 27 4 2" xfId="18990"/>
    <cellStyle name="Normal 2 2 2 2 27 5" xfId="18991"/>
    <cellStyle name="Normal 2 2 2 2 27 5 2" xfId="18992"/>
    <cellStyle name="Normal 2 2 2 2 27 6" xfId="18993"/>
    <cellStyle name="Normal 2 2 2 2 27 7" xfId="18994"/>
    <cellStyle name="Normal 2 2 2 2 27 8" xfId="18995"/>
    <cellStyle name="Normal 2 2 2 2 27 8 2" xfId="18996"/>
    <cellStyle name="Normal 2 2 2 2 27 9" xfId="18997"/>
    <cellStyle name="Normal 2 2 2 2 27 9 2" xfId="18998"/>
    <cellStyle name="Normal 2 2 2 2 28" xfId="18999"/>
    <cellStyle name="Normal 2 2 2 2 28 10" xfId="19000"/>
    <cellStyle name="Normal 2 2 2 2 28 10 2" xfId="19001"/>
    <cellStyle name="Normal 2 2 2 2 28 11" xfId="19002"/>
    <cellStyle name="Normal 2 2 2 2 28 2" xfId="19003"/>
    <cellStyle name="Normal 2 2 2 2 28 2 2" xfId="19004"/>
    <cellStyle name="Normal 2 2 2 2 28 3" xfId="19005"/>
    <cellStyle name="Normal 2 2 2 2 28 3 2" xfId="19006"/>
    <cellStyle name="Normal 2 2 2 2 28 4" xfId="19007"/>
    <cellStyle name="Normal 2 2 2 2 28 4 2" xfId="19008"/>
    <cellStyle name="Normal 2 2 2 2 28 5" xfId="19009"/>
    <cellStyle name="Normal 2 2 2 2 28 5 2" xfId="19010"/>
    <cellStyle name="Normal 2 2 2 2 28 6" xfId="19011"/>
    <cellStyle name="Normal 2 2 2 2 28 7" xfId="19012"/>
    <cellStyle name="Normal 2 2 2 2 28 8" xfId="19013"/>
    <cellStyle name="Normal 2 2 2 2 28 8 2" xfId="19014"/>
    <cellStyle name="Normal 2 2 2 2 28 9" xfId="19015"/>
    <cellStyle name="Normal 2 2 2 2 28 9 2" xfId="19016"/>
    <cellStyle name="Normal 2 2 2 2 29" xfId="19017"/>
    <cellStyle name="Normal 2 2 2 2 29 2" xfId="19018"/>
    <cellStyle name="Normal 2 2 2 2 29 2 2" xfId="19019"/>
    <cellStyle name="Normal 2 2 2 2 29 3" xfId="19020"/>
    <cellStyle name="Normal 2 2 2 2 29 4" xfId="19021"/>
    <cellStyle name="Normal 2 2 2 2 29 5" xfId="19022"/>
    <cellStyle name="Normal 2 2 2 2 3" xfId="19023"/>
    <cellStyle name="Normal 2 2 2 2 3 10" xfId="19024"/>
    <cellStyle name="Normal 2 2 2 2 3 10 2" xfId="19025"/>
    <cellStyle name="Normal 2 2 2 2 3 11" xfId="19026"/>
    <cellStyle name="Normal 2 2 2 2 3 2" xfId="19027"/>
    <cellStyle name="Normal 2 2 2 2 3 2 2" xfId="19028"/>
    <cellStyle name="Normal 2 2 2 2 3 3" xfId="19029"/>
    <cellStyle name="Normal 2 2 2 2 3 3 2" xfId="19030"/>
    <cellStyle name="Normal 2 2 2 2 3 4" xfId="19031"/>
    <cellStyle name="Normal 2 2 2 2 3 4 2" xfId="19032"/>
    <cellStyle name="Normal 2 2 2 2 3 5" xfId="19033"/>
    <cellStyle name="Normal 2 2 2 2 3 5 2" xfId="19034"/>
    <cellStyle name="Normal 2 2 2 2 3 6" xfId="19035"/>
    <cellStyle name="Normal 2 2 2 2 3 7" xfId="19036"/>
    <cellStyle name="Normal 2 2 2 2 3 8" xfId="19037"/>
    <cellStyle name="Normal 2 2 2 2 3 8 2" xfId="19038"/>
    <cellStyle name="Normal 2 2 2 2 3 9" xfId="19039"/>
    <cellStyle name="Normal 2 2 2 2 3 9 2" xfId="19040"/>
    <cellStyle name="Normal 2 2 2 2 30" xfId="19041"/>
    <cellStyle name="Normal 2 2 2 2 30 2" xfId="19042"/>
    <cellStyle name="Normal 2 2 2 2 30 3" xfId="19043"/>
    <cellStyle name="Normal 2 2 2 2 30 4" xfId="19044"/>
    <cellStyle name="Normal 2 2 2 2 31" xfId="19045"/>
    <cellStyle name="Normal 2 2 2 2 31 2" xfId="19046"/>
    <cellStyle name="Normal 2 2 2 2 31 3" xfId="19047"/>
    <cellStyle name="Normal 2 2 2 2 31 4" xfId="19048"/>
    <cellStyle name="Normal 2 2 2 2 32" xfId="19049"/>
    <cellStyle name="Normal 2 2 2 2 32 2" xfId="19050"/>
    <cellStyle name="Normal 2 2 2 2 32 3" xfId="19051"/>
    <cellStyle name="Normal 2 2 2 2 32 4" xfId="19052"/>
    <cellStyle name="Normal 2 2 2 2 33" xfId="19053"/>
    <cellStyle name="Normal 2 2 2 2 33 2" xfId="19054"/>
    <cellStyle name="Normal 2 2 2 2 33 3" xfId="19055"/>
    <cellStyle name="Normal 2 2 2 2 33 4" xfId="19056"/>
    <cellStyle name="Normal 2 2 2 2 34" xfId="19057"/>
    <cellStyle name="Normal 2 2 2 2 34 2" xfId="19058"/>
    <cellStyle name="Normal 2 2 2 2 34 3" xfId="19059"/>
    <cellStyle name="Normal 2 2 2 2 34 4" xfId="19060"/>
    <cellStyle name="Normal 2 2 2 2 35" xfId="19061"/>
    <cellStyle name="Normal 2 2 2 2 35 2" xfId="19062"/>
    <cellStyle name="Normal 2 2 2 2 35 3" xfId="19063"/>
    <cellStyle name="Normal 2 2 2 2 35 4" xfId="19064"/>
    <cellStyle name="Normal 2 2 2 2 36" xfId="19065"/>
    <cellStyle name="Normal 2 2 2 2 36 2" xfId="19066"/>
    <cellStyle name="Normal 2 2 2 2 36 3" xfId="19067"/>
    <cellStyle name="Normal 2 2 2 2 36 4" xfId="19068"/>
    <cellStyle name="Normal 2 2 2 2 37" xfId="19069"/>
    <cellStyle name="Normal 2 2 2 2 37 2" xfId="19070"/>
    <cellStyle name="Normal 2 2 2 2 37 3" xfId="19071"/>
    <cellStyle name="Normal 2 2 2 2 37 4" xfId="19072"/>
    <cellStyle name="Normal 2 2 2 2 38" xfId="19073"/>
    <cellStyle name="Normal 2 2 2 2 38 2" xfId="19074"/>
    <cellStyle name="Normal 2 2 2 2 38 3" xfId="19075"/>
    <cellStyle name="Normal 2 2 2 2 38 4" xfId="19076"/>
    <cellStyle name="Normal 2 2 2 2 39" xfId="19077"/>
    <cellStyle name="Normal 2 2 2 2 39 2" xfId="19078"/>
    <cellStyle name="Normal 2 2 2 2 39 3" xfId="19079"/>
    <cellStyle name="Normal 2 2 2 2 39 4" xfId="19080"/>
    <cellStyle name="Normal 2 2 2 2 4" xfId="19081"/>
    <cellStyle name="Normal 2 2 2 2 4 10" xfId="19082"/>
    <cellStyle name="Normal 2 2 2 2 4 10 2" xfId="19083"/>
    <cellStyle name="Normal 2 2 2 2 4 11" xfId="19084"/>
    <cellStyle name="Normal 2 2 2 2 4 2" xfId="19085"/>
    <cellStyle name="Normal 2 2 2 2 4 2 2" xfId="19086"/>
    <cellStyle name="Normal 2 2 2 2 4 3" xfId="19087"/>
    <cellStyle name="Normal 2 2 2 2 4 3 2" xfId="19088"/>
    <cellStyle name="Normal 2 2 2 2 4 4" xfId="19089"/>
    <cellStyle name="Normal 2 2 2 2 4 4 2" xfId="19090"/>
    <cellStyle name="Normal 2 2 2 2 4 5" xfId="19091"/>
    <cellStyle name="Normal 2 2 2 2 4 5 2" xfId="19092"/>
    <cellStyle name="Normal 2 2 2 2 4 6" xfId="19093"/>
    <cellStyle name="Normal 2 2 2 2 4 7" xfId="19094"/>
    <cellStyle name="Normal 2 2 2 2 4 8" xfId="19095"/>
    <cellStyle name="Normal 2 2 2 2 4 8 2" xfId="19096"/>
    <cellStyle name="Normal 2 2 2 2 4 9" xfId="19097"/>
    <cellStyle name="Normal 2 2 2 2 4 9 2" xfId="19098"/>
    <cellStyle name="Normal 2 2 2 2 40" xfId="19099"/>
    <cellStyle name="Normal 2 2 2 2 40 2" xfId="19100"/>
    <cellStyle name="Normal 2 2 2 2 40 3" xfId="19101"/>
    <cellStyle name="Normal 2 2 2 2 40 4" xfId="19102"/>
    <cellStyle name="Normal 2 2 2 2 41" xfId="19103"/>
    <cellStyle name="Normal 2 2 2 2 41 2" xfId="19104"/>
    <cellStyle name="Normal 2 2 2 2 42" xfId="19105"/>
    <cellStyle name="Normal 2 2 2 2 42 2" xfId="19106"/>
    <cellStyle name="Normal 2 2 2 2 43" xfId="19107"/>
    <cellStyle name="Normal 2 2 2 2 43 2" xfId="19108"/>
    <cellStyle name="Normal 2 2 2 2 44" xfId="19109"/>
    <cellStyle name="Normal 2 2 2 2 44 2" xfId="19110"/>
    <cellStyle name="Normal 2 2 2 2 45" xfId="19111"/>
    <cellStyle name="Normal 2 2 2 2 45 2" xfId="19112"/>
    <cellStyle name="Normal 2 2 2 2 46" xfId="19113"/>
    <cellStyle name="Normal 2 2 2 2 46 2" xfId="19114"/>
    <cellStyle name="Normal 2 2 2 2 47" xfId="19115"/>
    <cellStyle name="Normal 2 2 2 2 47 2" xfId="19116"/>
    <cellStyle name="Normal 2 2 2 2 48" xfId="19117"/>
    <cellStyle name="Normal 2 2 2 2 48 2" xfId="19118"/>
    <cellStyle name="Normal 2 2 2 2 49" xfId="19119"/>
    <cellStyle name="Normal 2 2 2 2 49 2" xfId="19120"/>
    <cellStyle name="Normal 2 2 2 2 5" xfId="19121"/>
    <cellStyle name="Normal 2 2 2 2 5 10" xfId="19122"/>
    <cellStyle name="Normal 2 2 2 2 5 10 2" xfId="19123"/>
    <cellStyle name="Normal 2 2 2 2 5 11" xfId="19124"/>
    <cellStyle name="Normal 2 2 2 2 5 2" xfId="19125"/>
    <cellStyle name="Normal 2 2 2 2 5 2 2" xfId="19126"/>
    <cellStyle name="Normal 2 2 2 2 5 3" xfId="19127"/>
    <cellStyle name="Normal 2 2 2 2 5 3 2" xfId="19128"/>
    <cellStyle name="Normal 2 2 2 2 5 4" xfId="19129"/>
    <cellStyle name="Normal 2 2 2 2 5 4 2" xfId="19130"/>
    <cellStyle name="Normal 2 2 2 2 5 5" xfId="19131"/>
    <cellStyle name="Normal 2 2 2 2 5 5 2" xfId="19132"/>
    <cellStyle name="Normal 2 2 2 2 5 6" xfId="19133"/>
    <cellStyle name="Normal 2 2 2 2 5 7" xfId="19134"/>
    <cellStyle name="Normal 2 2 2 2 5 8" xfId="19135"/>
    <cellStyle name="Normal 2 2 2 2 5 8 2" xfId="19136"/>
    <cellStyle name="Normal 2 2 2 2 5 9" xfId="19137"/>
    <cellStyle name="Normal 2 2 2 2 5 9 2" xfId="19138"/>
    <cellStyle name="Normal 2 2 2 2 50" xfId="19139"/>
    <cellStyle name="Normal 2 2 2 2 50 2" xfId="19140"/>
    <cellStyle name="Normal 2 2 2 2 51" xfId="19141"/>
    <cellStyle name="Normal 2 2 2 2 51 2" xfId="19142"/>
    <cellStyle name="Normal 2 2 2 2 52" xfId="19143"/>
    <cellStyle name="Normal 2 2 2 2 52 2" xfId="19144"/>
    <cellStyle name="Normal 2 2 2 2 53" xfId="19145"/>
    <cellStyle name="Normal 2 2 2 2 53 2" xfId="19146"/>
    <cellStyle name="Normal 2 2 2 2 54" xfId="19147"/>
    <cellStyle name="Normal 2 2 2 2 54 2" xfId="19148"/>
    <cellStyle name="Normal 2 2 2 2 55" xfId="19149"/>
    <cellStyle name="Normal 2 2 2 2 55 2" xfId="19150"/>
    <cellStyle name="Normal 2 2 2 2 56" xfId="19151"/>
    <cellStyle name="Normal 2 2 2 2 56 2" xfId="19152"/>
    <cellStyle name="Normal 2 2 2 2 57" xfId="19153"/>
    <cellStyle name="Normal 2 2 2 2 57 2" xfId="19154"/>
    <cellStyle name="Normal 2 2 2 2 58" xfId="19155"/>
    <cellStyle name="Normal 2 2 2 2 58 2" xfId="19156"/>
    <cellStyle name="Normal 2 2 2 2 59" xfId="19157"/>
    <cellStyle name="Normal 2 2 2 2 59 2" xfId="19158"/>
    <cellStyle name="Normal 2 2 2 2 6" xfId="19159"/>
    <cellStyle name="Normal 2 2 2 2 6 10" xfId="19160"/>
    <cellStyle name="Normal 2 2 2 2 6 10 2" xfId="19161"/>
    <cellStyle name="Normal 2 2 2 2 6 11" xfId="19162"/>
    <cellStyle name="Normal 2 2 2 2 6 2" xfId="19163"/>
    <cellStyle name="Normal 2 2 2 2 6 2 2" xfId="19164"/>
    <cellStyle name="Normal 2 2 2 2 6 3" xfId="19165"/>
    <cellStyle name="Normal 2 2 2 2 6 3 2" xfId="19166"/>
    <cellStyle name="Normal 2 2 2 2 6 4" xfId="19167"/>
    <cellStyle name="Normal 2 2 2 2 6 4 2" xfId="19168"/>
    <cellStyle name="Normal 2 2 2 2 6 5" xfId="19169"/>
    <cellStyle name="Normal 2 2 2 2 6 5 2" xfId="19170"/>
    <cellStyle name="Normal 2 2 2 2 6 6" xfId="19171"/>
    <cellStyle name="Normal 2 2 2 2 6 7" xfId="19172"/>
    <cellStyle name="Normal 2 2 2 2 6 8" xfId="19173"/>
    <cellStyle name="Normal 2 2 2 2 6 8 2" xfId="19174"/>
    <cellStyle name="Normal 2 2 2 2 6 9" xfId="19175"/>
    <cellStyle name="Normal 2 2 2 2 6 9 2" xfId="19176"/>
    <cellStyle name="Normal 2 2 2 2 60" xfId="19177"/>
    <cellStyle name="Normal 2 2 2 2 60 2" xfId="19178"/>
    <cellStyle name="Normal 2 2 2 2 61" xfId="19179"/>
    <cellStyle name="Normal 2 2 2 2 61 2" xfId="19180"/>
    <cellStyle name="Normal 2 2 2 2 62" xfId="19181"/>
    <cellStyle name="Normal 2 2 2 2 62 2" xfId="19182"/>
    <cellStyle name="Normal 2 2 2 2 63" xfId="19183"/>
    <cellStyle name="Normal 2 2 2 2 63 2" xfId="19184"/>
    <cellStyle name="Normal 2 2 2 2 64" xfId="19185"/>
    <cellStyle name="Normal 2 2 2 2 64 2" xfId="19186"/>
    <cellStyle name="Normal 2 2 2 2 65" xfId="19187"/>
    <cellStyle name="Normal 2 2 2 2 65 2" xfId="19188"/>
    <cellStyle name="Normal 2 2 2 2 66" xfId="19189"/>
    <cellStyle name="Normal 2 2 2 2 66 2" xfId="19190"/>
    <cellStyle name="Normal 2 2 2 2 67" xfId="19191"/>
    <cellStyle name="Normal 2 2 2 2 67 2" xfId="19192"/>
    <cellStyle name="Normal 2 2 2 2 68" xfId="19193"/>
    <cellStyle name="Normal 2 2 2 2 68 2" xfId="19194"/>
    <cellStyle name="Normal 2 2 2 2 69" xfId="19195"/>
    <cellStyle name="Normal 2 2 2 2 69 2" xfId="19196"/>
    <cellStyle name="Normal 2 2 2 2 7" xfId="19197"/>
    <cellStyle name="Normal 2 2 2 2 7 10" xfId="19198"/>
    <cellStyle name="Normal 2 2 2 2 7 10 2" xfId="19199"/>
    <cellStyle name="Normal 2 2 2 2 7 11" xfId="19200"/>
    <cellStyle name="Normal 2 2 2 2 7 2" xfId="19201"/>
    <cellStyle name="Normal 2 2 2 2 7 2 2" xfId="19202"/>
    <cellStyle name="Normal 2 2 2 2 7 3" xfId="19203"/>
    <cellStyle name="Normal 2 2 2 2 7 3 2" xfId="19204"/>
    <cellStyle name="Normal 2 2 2 2 7 4" xfId="19205"/>
    <cellStyle name="Normal 2 2 2 2 7 4 2" xfId="19206"/>
    <cellStyle name="Normal 2 2 2 2 7 5" xfId="19207"/>
    <cellStyle name="Normal 2 2 2 2 7 5 2" xfId="19208"/>
    <cellStyle name="Normal 2 2 2 2 7 6" xfId="19209"/>
    <cellStyle name="Normal 2 2 2 2 7 7" xfId="19210"/>
    <cellStyle name="Normal 2 2 2 2 7 8" xfId="19211"/>
    <cellStyle name="Normal 2 2 2 2 7 8 2" xfId="19212"/>
    <cellStyle name="Normal 2 2 2 2 7 9" xfId="19213"/>
    <cellStyle name="Normal 2 2 2 2 7 9 2" xfId="19214"/>
    <cellStyle name="Normal 2 2 2 2 70" xfId="19215"/>
    <cellStyle name="Normal 2 2 2 2 70 2" xfId="19216"/>
    <cellStyle name="Normal 2 2 2 2 71" xfId="19217"/>
    <cellStyle name="Normal 2 2 2 2 71 2" xfId="19218"/>
    <cellStyle name="Normal 2 2 2 2 72" xfId="19219"/>
    <cellStyle name="Normal 2 2 2 2 72 2" xfId="19220"/>
    <cellStyle name="Normal 2 2 2 2 73" xfId="19221"/>
    <cellStyle name="Normal 2 2 2 2 73 2" xfId="19222"/>
    <cellStyle name="Normal 2 2 2 2 74" xfId="19223"/>
    <cellStyle name="Normal 2 2 2 2 74 2" xfId="19224"/>
    <cellStyle name="Normal 2 2 2 2 75" xfId="19225"/>
    <cellStyle name="Normal 2 2 2 2 75 2" xfId="19226"/>
    <cellStyle name="Normal 2 2 2 2 76" xfId="19227"/>
    <cellStyle name="Normal 2 2 2 2 76 2" xfId="19228"/>
    <cellStyle name="Normal 2 2 2 2 77" xfId="19229"/>
    <cellStyle name="Normal 2 2 2 2 77 2" xfId="19230"/>
    <cellStyle name="Normal 2 2 2 2 78" xfId="19231"/>
    <cellStyle name="Normal 2 2 2 2 78 2" xfId="19232"/>
    <cellStyle name="Normal 2 2 2 2 79" xfId="19233"/>
    <cellStyle name="Normal 2 2 2 2 79 2" xfId="19234"/>
    <cellStyle name="Normal 2 2 2 2 8" xfId="19235"/>
    <cellStyle name="Normal 2 2 2 2 8 10" xfId="19236"/>
    <cellStyle name="Normal 2 2 2 2 8 10 2" xfId="19237"/>
    <cellStyle name="Normal 2 2 2 2 8 11" xfId="19238"/>
    <cellStyle name="Normal 2 2 2 2 8 2" xfId="19239"/>
    <cellStyle name="Normal 2 2 2 2 8 2 2" xfId="19240"/>
    <cellStyle name="Normal 2 2 2 2 8 3" xfId="19241"/>
    <cellStyle name="Normal 2 2 2 2 8 3 2" xfId="19242"/>
    <cellStyle name="Normal 2 2 2 2 8 4" xfId="19243"/>
    <cellStyle name="Normal 2 2 2 2 8 4 2" xfId="19244"/>
    <cellStyle name="Normal 2 2 2 2 8 5" xfId="19245"/>
    <cellStyle name="Normal 2 2 2 2 8 5 2" xfId="19246"/>
    <cellStyle name="Normal 2 2 2 2 8 6" xfId="19247"/>
    <cellStyle name="Normal 2 2 2 2 8 7" xfId="19248"/>
    <cellStyle name="Normal 2 2 2 2 8 8" xfId="19249"/>
    <cellStyle name="Normal 2 2 2 2 8 8 2" xfId="19250"/>
    <cellStyle name="Normal 2 2 2 2 8 9" xfId="19251"/>
    <cellStyle name="Normal 2 2 2 2 8 9 2" xfId="19252"/>
    <cellStyle name="Normal 2 2 2 2 80" xfId="19253"/>
    <cellStyle name="Normal 2 2 2 2 80 2" xfId="19254"/>
    <cellStyle name="Normal 2 2 2 2 81" xfId="19255"/>
    <cellStyle name="Normal 2 2 2 2 81 2" xfId="19256"/>
    <cellStyle name="Normal 2 2 2 2 82" xfId="19257"/>
    <cellStyle name="Normal 2 2 2 2 82 2" xfId="19258"/>
    <cellStyle name="Normal 2 2 2 2 83" xfId="19259"/>
    <cellStyle name="Normal 2 2 2 2 83 2" xfId="19260"/>
    <cellStyle name="Normal 2 2 2 2 84" xfId="19261"/>
    <cellStyle name="Normal 2 2 2 2 84 2" xfId="19262"/>
    <cellStyle name="Normal 2 2 2 2 85" xfId="19263"/>
    <cellStyle name="Normal 2 2 2 2 85 2" xfId="19264"/>
    <cellStyle name="Normal 2 2 2 2 86" xfId="19265"/>
    <cellStyle name="Normal 2 2 2 2 86 2" xfId="19266"/>
    <cellStyle name="Normal 2 2 2 2 87" xfId="19267"/>
    <cellStyle name="Normal 2 2 2 2 87 2" xfId="19268"/>
    <cellStyle name="Normal 2 2 2 2 88" xfId="19269"/>
    <cellStyle name="Normal 2 2 2 2 88 2" xfId="19270"/>
    <cellStyle name="Normal 2 2 2 2 89" xfId="19271"/>
    <cellStyle name="Normal 2 2 2 2 9" xfId="19272"/>
    <cellStyle name="Normal 2 2 2 2 9 10" xfId="19273"/>
    <cellStyle name="Normal 2 2 2 2 9 10 2" xfId="19274"/>
    <cellStyle name="Normal 2 2 2 2 9 11" xfId="19275"/>
    <cellStyle name="Normal 2 2 2 2 9 2" xfId="19276"/>
    <cellStyle name="Normal 2 2 2 2 9 2 2" xfId="19277"/>
    <cellStyle name="Normal 2 2 2 2 9 3" xfId="19278"/>
    <cellStyle name="Normal 2 2 2 2 9 3 2" xfId="19279"/>
    <cellStyle name="Normal 2 2 2 2 9 4" xfId="19280"/>
    <cellStyle name="Normal 2 2 2 2 9 4 2" xfId="19281"/>
    <cellStyle name="Normal 2 2 2 2 9 5" xfId="19282"/>
    <cellStyle name="Normal 2 2 2 2 9 5 2" xfId="19283"/>
    <cellStyle name="Normal 2 2 2 2 9 6" xfId="19284"/>
    <cellStyle name="Normal 2 2 2 2 9 7" xfId="19285"/>
    <cellStyle name="Normal 2 2 2 2 9 8" xfId="19286"/>
    <cellStyle name="Normal 2 2 2 2 9 8 2" xfId="19287"/>
    <cellStyle name="Normal 2 2 2 2 9 9" xfId="19288"/>
    <cellStyle name="Normal 2 2 2 2 9 9 2" xfId="19289"/>
    <cellStyle name="Normal 2 2 2 2 90" xfId="19290"/>
    <cellStyle name="Normal 2 2 2 2 91" xfId="19291"/>
    <cellStyle name="Normal 2 2 2 2 92" xfId="19292"/>
    <cellStyle name="Normal 2 2 2 2 93" xfId="19293"/>
    <cellStyle name="Normal 2 2 2 2 94" xfId="19294"/>
    <cellStyle name="Normal 2 2 2 2 94 2" xfId="19295"/>
    <cellStyle name="Normal 2 2 2 2 95" xfId="19296"/>
    <cellStyle name="Normal 2 2 2 2 96" xfId="19297"/>
    <cellStyle name="Normal 2 2 2 2 97" xfId="19298"/>
    <cellStyle name="Normal 2 2 2 2 98" xfId="19299"/>
    <cellStyle name="Normal 2 2 2 2 99" xfId="19300"/>
    <cellStyle name="Normal 2 2 2 20" xfId="19301"/>
    <cellStyle name="Normal 2 2 2 20 10" xfId="19302"/>
    <cellStyle name="Normal 2 2 2 20 2" xfId="19303"/>
    <cellStyle name="Normal 2 2 2 20 2 2" xfId="19304"/>
    <cellStyle name="Normal 2 2 2 20 3" xfId="19305"/>
    <cellStyle name="Normal 2 2 2 20 4" xfId="19306"/>
    <cellStyle name="Normal 2 2 2 20 5" xfId="19307"/>
    <cellStyle name="Normal 2 2 2 20 6" xfId="19308"/>
    <cellStyle name="Normal 2 2 2 20 6 2" xfId="19309"/>
    <cellStyle name="Normal 2 2 2 20 7" xfId="19310"/>
    <cellStyle name="Normal 2 2 2 20 7 2" xfId="19311"/>
    <cellStyle name="Normal 2 2 2 20 8" xfId="19312"/>
    <cellStyle name="Normal 2 2 2 20 9" xfId="19313"/>
    <cellStyle name="Normal 2 2 2 21" xfId="19314"/>
    <cellStyle name="Normal 2 2 2 21 10" xfId="19315"/>
    <cellStyle name="Normal 2 2 2 21 2" xfId="19316"/>
    <cellStyle name="Normal 2 2 2 21 2 2" xfId="19317"/>
    <cellStyle name="Normal 2 2 2 21 3" xfId="19318"/>
    <cellStyle name="Normal 2 2 2 21 4" xfId="19319"/>
    <cellStyle name="Normal 2 2 2 21 5" xfId="19320"/>
    <cellStyle name="Normal 2 2 2 21 6" xfId="19321"/>
    <cellStyle name="Normal 2 2 2 21 6 2" xfId="19322"/>
    <cellStyle name="Normal 2 2 2 21 7" xfId="19323"/>
    <cellStyle name="Normal 2 2 2 21 7 2" xfId="19324"/>
    <cellStyle name="Normal 2 2 2 21 8" xfId="19325"/>
    <cellStyle name="Normal 2 2 2 21 9" xfId="19326"/>
    <cellStyle name="Normal 2 2 2 22" xfId="19327"/>
    <cellStyle name="Normal 2 2 2 22 10" xfId="19328"/>
    <cellStyle name="Normal 2 2 2 22 2" xfId="19329"/>
    <cellStyle name="Normal 2 2 2 22 2 2" xfId="19330"/>
    <cellStyle name="Normal 2 2 2 22 3" xfId="19331"/>
    <cellStyle name="Normal 2 2 2 22 4" xfId="19332"/>
    <cellStyle name="Normal 2 2 2 22 5" xfId="19333"/>
    <cellStyle name="Normal 2 2 2 22 6" xfId="19334"/>
    <cellStyle name="Normal 2 2 2 22 6 2" xfId="19335"/>
    <cellStyle name="Normal 2 2 2 22 7" xfId="19336"/>
    <cellStyle name="Normal 2 2 2 22 7 2" xfId="19337"/>
    <cellStyle name="Normal 2 2 2 22 8" xfId="19338"/>
    <cellStyle name="Normal 2 2 2 22 9" xfId="19339"/>
    <cellStyle name="Normal 2 2 2 23" xfId="19340"/>
    <cellStyle name="Normal 2 2 2 23 10" xfId="19341"/>
    <cellStyle name="Normal 2 2 2 23 2" xfId="19342"/>
    <cellStyle name="Normal 2 2 2 23 2 2" xfId="19343"/>
    <cellStyle name="Normal 2 2 2 23 3" xfId="19344"/>
    <cellStyle name="Normal 2 2 2 23 4" xfId="19345"/>
    <cellStyle name="Normal 2 2 2 23 5" xfId="19346"/>
    <cellStyle name="Normal 2 2 2 23 6" xfId="19347"/>
    <cellStyle name="Normal 2 2 2 23 6 2" xfId="19348"/>
    <cellStyle name="Normal 2 2 2 23 7" xfId="19349"/>
    <cellStyle name="Normal 2 2 2 23 7 2" xfId="19350"/>
    <cellStyle name="Normal 2 2 2 23 8" xfId="19351"/>
    <cellStyle name="Normal 2 2 2 23 9" xfId="19352"/>
    <cellStyle name="Normal 2 2 2 24" xfId="19353"/>
    <cellStyle name="Normal 2 2 2 24 10" xfId="19354"/>
    <cellStyle name="Normal 2 2 2 24 2" xfId="19355"/>
    <cellStyle name="Normal 2 2 2 24 2 2" xfId="19356"/>
    <cellStyle name="Normal 2 2 2 24 3" xfId="19357"/>
    <cellStyle name="Normal 2 2 2 24 4" xfId="19358"/>
    <cellStyle name="Normal 2 2 2 24 5" xfId="19359"/>
    <cellStyle name="Normal 2 2 2 24 6" xfId="19360"/>
    <cellStyle name="Normal 2 2 2 24 6 2" xfId="19361"/>
    <cellStyle name="Normal 2 2 2 24 7" xfId="19362"/>
    <cellStyle name="Normal 2 2 2 24 7 2" xfId="19363"/>
    <cellStyle name="Normal 2 2 2 24 8" xfId="19364"/>
    <cellStyle name="Normal 2 2 2 24 9" xfId="19365"/>
    <cellStyle name="Normal 2 2 2 25" xfId="19366"/>
    <cellStyle name="Normal 2 2 2 25 10" xfId="19367"/>
    <cellStyle name="Normal 2 2 2 25 2" xfId="19368"/>
    <cellStyle name="Normal 2 2 2 25 2 2" xfId="19369"/>
    <cellStyle name="Normal 2 2 2 25 3" xfId="19370"/>
    <cellStyle name="Normal 2 2 2 25 4" xfId="19371"/>
    <cellStyle name="Normal 2 2 2 25 5" xfId="19372"/>
    <cellStyle name="Normal 2 2 2 25 6" xfId="19373"/>
    <cellStyle name="Normal 2 2 2 25 6 2" xfId="19374"/>
    <cellStyle name="Normal 2 2 2 25 7" xfId="19375"/>
    <cellStyle name="Normal 2 2 2 25 7 2" xfId="19376"/>
    <cellStyle name="Normal 2 2 2 25 8" xfId="19377"/>
    <cellStyle name="Normal 2 2 2 25 9" xfId="19378"/>
    <cellStyle name="Normal 2 2 2 26" xfId="19379"/>
    <cellStyle name="Normal 2 2 2 26 10" xfId="19380"/>
    <cellStyle name="Normal 2 2 2 26 2" xfId="19381"/>
    <cellStyle name="Normal 2 2 2 26 2 2" xfId="19382"/>
    <cellStyle name="Normal 2 2 2 26 3" xfId="19383"/>
    <cellStyle name="Normal 2 2 2 26 4" xfId="19384"/>
    <cellStyle name="Normal 2 2 2 26 5" xfId="19385"/>
    <cellStyle name="Normal 2 2 2 26 6" xfId="19386"/>
    <cellStyle name="Normal 2 2 2 26 6 2" xfId="19387"/>
    <cellStyle name="Normal 2 2 2 26 7" xfId="19388"/>
    <cellStyle name="Normal 2 2 2 26 7 2" xfId="19389"/>
    <cellStyle name="Normal 2 2 2 26 8" xfId="19390"/>
    <cellStyle name="Normal 2 2 2 26 9" xfId="19391"/>
    <cellStyle name="Normal 2 2 2 27" xfId="19392"/>
    <cellStyle name="Normal 2 2 2 27 10" xfId="19393"/>
    <cellStyle name="Normal 2 2 2 27 2" xfId="19394"/>
    <cellStyle name="Normal 2 2 2 27 2 2" xfId="19395"/>
    <cellStyle name="Normal 2 2 2 27 3" xfId="19396"/>
    <cellStyle name="Normal 2 2 2 27 4" xfId="19397"/>
    <cellStyle name="Normal 2 2 2 27 5" xfId="19398"/>
    <cellStyle name="Normal 2 2 2 27 6" xfId="19399"/>
    <cellStyle name="Normal 2 2 2 27 6 2" xfId="19400"/>
    <cellStyle name="Normal 2 2 2 27 7" xfId="19401"/>
    <cellStyle name="Normal 2 2 2 27 7 2" xfId="19402"/>
    <cellStyle name="Normal 2 2 2 27 8" xfId="19403"/>
    <cellStyle name="Normal 2 2 2 27 9" xfId="19404"/>
    <cellStyle name="Normal 2 2 2 28" xfId="19405"/>
    <cellStyle name="Normal 2 2 2 28 10" xfId="19406"/>
    <cellStyle name="Normal 2 2 2 28 2" xfId="19407"/>
    <cellStyle name="Normal 2 2 2 28 2 2" xfId="19408"/>
    <cellStyle name="Normal 2 2 2 28 3" xfId="19409"/>
    <cellStyle name="Normal 2 2 2 28 4" xfId="19410"/>
    <cellStyle name="Normal 2 2 2 28 5" xfId="19411"/>
    <cellStyle name="Normal 2 2 2 28 6" xfId="19412"/>
    <cellStyle name="Normal 2 2 2 28 6 2" xfId="19413"/>
    <cellStyle name="Normal 2 2 2 28 7" xfId="19414"/>
    <cellStyle name="Normal 2 2 2 28 7 2" xfId="19415"/>
    <cellStyle name="Normal 2 2 2 28 8" xfId="19416"/>
    <cellStyle name="Normal 2 2 2 28 9" xfId="19417"/>
    <cellStyle name="Normal 2 2 2 29" xfId="19418"/>
    <cellStyle name="Normal 2 2 2 29 10" xfId="19419"/>
    <cellStyle name="Normal 2 2 2 29 2" xfId="19420"/>
    <cellStyle name="Normal 2 2 2 29 2 2" xfId="19421"/>
    <cellStyle name="Normal 2 2 2 29 3" xfId="19422"/>
    <cellStyle name="Normal 2 2 2 29 4" xfId="19423"/>
    <cellStyle name="Normal 2 2 2 29 5" xfId="19424"/>
    <cellStyle name="Normal 2 2 2 29 6" xfId="19425"/>
    <cellStyle name="Normal 2 2 2 29 6 2" xfId="19426"/>
    <cellStyle name="Normal 2 2 2 29 7" xfId="19427"/>
    <cellStyle name="Normal 2 2 2 29 7 2" xfId="19428"/>
    <cellStyle name="Normal 2 2 2 29 8" xfId="19429"/>
    <cellStyle name="Normal 2 2 2 29 9" xfId="19430"/>
    <cellStyle name="Normal 2 2 2 3" xfId="74"/>
    <cellStyle name="Normal 2 2 2 3 10" xfId="19431"/>
    <cellStyle name="Normal 2 2 2 3 2" xfId="19432"/>
    <cellStyle name="Normal 2 2 2 3 2 2" xfId="19433"/>
    <cellStyle name="Normal 2 2 2 3 3" xfId="19434"/>
    <cellStyle name="Normal 2 2 2 3 4" xfId="19435"/>
    <cellStyle name="Normal 2 2 2 3 5" xfId="19436"/>
    <cellStyle name="Normal 2 2 2 3 6" xfId="19437"/>
    <cellStyle name="Normal 2 2 2 3 6 2" xfId="19438"/>
    <cellStyle name="Normal 2 2 2 3 7" xfId="19439"/>
    <cellStyle name="Normal 2 2 2 3 7 2" xfId="19440"/>
    <cellStyle name="Normal 2 2 2 3 8" xfId="19441"/>
    <cellStyle name="Normal 2 2 2 3 9" xfId="19442"/>
    <cellStyle name="Normal 2 2 2 30" xfId="19443"/>
    <cellStyle name="Normal 2 2 2 30 10" xfId="19444"/>
    <cellStyle name="Normal 2 2 2 30 2" xfId="19445"/>
    <cellStyle name="Normal 2 2 2 30 2 2" xfId="19446"/>
    <cellStyle name="Normal 2 2 2 30 3" xfId="19447"/>
    <cellStyle name="Normal 2 2 2 30 4" xfId="19448"/>
    <cellStyle name="Normal 2 2 2 30 5" xfId="19449"/>
    <cellStyle name="Normal 2 2 2 30 6" xfId="19450"/>
    <cellStyle name="Normal 2 2 2 30 6 2" xfId="19451"/>
    <cellStyle name="Normal 2 2 2 30 7" xfId="19452"/>
    <cellStyle name="Normal 2 2 2 30 7 2" xfId="19453"/>
    <cellStyle name="Normal 2 2 2 30 8" xfId="19454"/>
    <cellStyle name="Normal 2 2 2 30 9" xfId="19455"/>
    <cellStyle name="Normal 2 2 2 31" xfId="19456"/>
    <cellStyle name="Normal 2 2 2 31 10" xfId="19457"/>
    <cellStyle name="Normal 2 2 2 31 2" xfId="19458"/>
    <cellStyle name="Normal 2 2 2 31 2 2" xfId="19459"/>
    <cellStyle name="Normal 2 2 2 31 3" xfId="19460"/>
    <cellStyle name="Normal 2 2 2 31 4" xfId="19461"/>
    <cellStyle name="Normal 2 2 2 31 5" xfId="19462"/>
    <cellStyle name="Normal 2 2 2 31 6" xfId="19463"/>
    <cellStyle name="Normal 2 2 2 31 6 2" xfId="19464"/>
    <cellStyle name="Normal 2 2 2 31 7" xfId="19465"/>
    <cellStyle name="Normal 2 2 2 31 7 2" xfId="19466"/>
    <cellStyle name="Normal 2 2 2 31 8" xfId="19467"/>
    <cellStyle name="Normal 2 2 2 31 9" xfId="19468"/>
    <cellStyle name="Normal 2 2 2 32" xfId="19469"/>
    <cellStyle name="Normal 2 2 2 32 2" xfId="19470"/>
    <cellStyle name="Normal 2 2 2 32 2 2" xfId="19471"/>
    <cellStyle name="Normal 2 2 2 32 3" xfId="19472"/>
    <cellStyle name="Normal 2 2 2 32 3 2" xfId="19473"/>
    <cellStyle name="Normal 2 2 2 32 4" xfId="19474"/>
    <cellStyle name="Normal 2 2 2 32 4 2" xfId="19475"/>
    <cellStyle name="Normal 2 2 2 33" xfId="19476"/>
    <cellStyle name="Normal 2 2 2 33 2" xfId="19477"/>
    <cellStyle name="Normal 2 2 2 33 2 2" xfId="19478"/>
    <cellStyle name="Normal 2 2 2 33 3" xfId="19479"/>
    <cellStyle name="Normal 2 2 2 33 3 2" xfId="19480"/>
    <cellStyle name="Normal 2 2 2 33 4" xfId="19481"/>
    <cellStyle name="Normal 2 2 2 33 4 2" xfId="19482"/>
    <cellStyle name="Normal 2 2 2 33 5" xfId="19483"/>
    <cellStyle name="Normal 2 2 2 34" xfId="19484"/>
    <cellStyle name="Normal 2 2 2 34 2" xfId="19485"/>
    <cellStyle name="Normal 2 2 2 34 2 2" xfId="19486"/>
    <cellStyle name="Normal 2 2 2 34 3" xfId="19487"/>
    <cellStyle name="Normal 2 2 2 34 3 2" xfId="19488"/>
    <cellStyle name="Normal 2 2 2 34 4" xfId="19489"/>
    <cellStyle name="Normal 2 2 2 34 4 2" xfId="19490"/>
    <cellStyle name="Normal 2 2 2 34 5" xfId="19491"/>
    <cellStyle name="Normal 2 2 2 35" xfId="19492"/>
    <cellStyle name="Normal 2 2 2 35 2" xfId="19493"/>
    <cellStyle name="Normal 2 2 2 35 2 2" xfId="19494"/>
    <cellStyle name="Normal 2 2 2 35 3" xfId="19495"/>
    <cellStyle name="Normal 2 2 2 35 3 2" xfId="19496"/>
    <cellStyle name="Normal 2 2 2 35 4" xfId="19497"/>
    <cellStyle name="Normal 2 2 2 35 4 2" xfId="19498"/>
    <cellStyle name="Normal 2 2 2 35 5" xfId="19499"/>
    <cellStyle name="Normal 2 2 2 36" xfId="19500"/>
    <cellStyle name="Normal 2 2 2 36 2" xfId="19501"/>
    <cellStyle name="Normal 2 2 2 36 2 2" xfId="19502"/>
    <cellStyle name="Normal 2 2 2 36 3" xfId="19503"/>
    <cellStyle name="Normal 2 2 2 36 3 2" xfId="19504"/>
    <cellStyle name="Normal 2 2 2 36 4" xfId="19505"/>
    <cellStyle name="Normal 2 2 2 36 4 2" xfId="19506"/>
    <cellStyle name="Normal 2 2 2 36 5" xfId="19507"/>
    <cellStyle name="Normal 2 2 2 37" xfId="19508"/>
    <cellStyle name="Normal 2 2 2 37 2" xfId="19509"/>
    <cellStyle name="Normal 2 2 2 37 2 2" xfId="19510"/>
    <cellStyle name="Normal 2 2 2 37 3" xfId="19511"/>
    <cellStyle name="Normal 2 2 2 37 3 2" xfId="19512"/>
    <cellStyle name="Normal 2 2 2 37 4" xfId="19513"/>
    <cellStyle name="Normal 2 2 2 37 4 2" xfId="19514"/>
    <cellStyle name="Normal 2 2 2 37 5" xfId="19515"/>
    <cellStyle name="Normal 2 2 2 38" xfId="19516"/>
    <cellStyle name="Normal 2 2 2 38 2" xfId="19517"/>
    <cellStyle name="Normal 2 2 2 38 2 2" xfId="19518"/>
    <cellStyle name="Normal 2 2 2 38 3" xfId="19519"/>
    <cellStyle name="Normal 2 2 2 38 3 2" xfId="19520"/>
    <cellStyle name="Normal 2 2 2 38 4" xfId="19521"/>
    <cellStyle name="Normal 2 2 2 38 4 2" xfId="19522"/>
    <cellStyle name="Normal 2 2 2 38 5" xfId="19523"/>
    <cellStyle name="Normal 2 2 2 39" xfId="19524"/>
    <cellStyle name="Normal 2 2 2 39 2" xfId="19525"/>
    <cellStyle name="Normal 2 2 2 39 2 2" xfId="19526"/>
    <cellStyle name="Normal 2 2 2 39 3" xfId="19527"/>
    <cellStyle name="Normal 2 2 2 39 3 2" xfId="19528"/>
    <cellStyle name="Normal 2 2 2 39 4" xfId="19529"/>
    <cellStyle name="Normal 2 2 2 39 4 2" xfId="19530"/>
    <cellStyle name="Normal 2 2 2 39 5" xfId="19531"/>
    <cellStyle name="Normal 2 2 2 4" xfId="19532"/>
    <cellStyle name="Normal 2 2 2 4 10" xfId="19533"/>
    <cellStyle name="Normal 2 2 2 4 2" xfId="19534"/>
    <cellStyle name="Normal 2 2 2 4 2 2" xfId="19535"/>
    <cellStyle name="Normal 2 2 2 4 3" xfId="19536"/>
    <cellStyle name="Normal 2 2 2 4 4" xfId="19537"/>
    <cellStyle name="Normal 2 2 2 4 5" xfId="19538"/>
    <cellStyle name="Normal 2 2 2 4 6" xfId="19539"/>
    <cellStyle name="Normal 2 2 2 4 6 2" xfId="19540"/>
    <cellStyle name="Normal 2 2 2 4 7" xfId="19541"/>
    <cellStyle name="Normal 2 2 2 4 7 2" xfId="19542"/>
    <cellStyle name="Normal 2 2 2 4 8" xfId="19543"/>
    <cellStyle name="Normal 2 2 2 4 9" xfId="19544"/>
    <cellStyle name="Normal 2 2 2 40" xfId="19545"/>
    <cellStyle name="Normal 2 2 2 40 2" xfId="19546"/>
    <cellStyle name="Normal 2 2 2 40 2 2" xfId="19547"/>
    <cellStyle name="Normal 2 2 2 40 3" xfId="19548"/>
    <cellStyle name="Normal 2 2 2 40 3 2" xfId="19549"/>
    <cellStyle name="Normal 2 2 2 40 4" xfId="19550"/>
    <cellStyle name="Normal 2 2 2 40 4 2" xfId="19551"/>
    <cellStyle name="Normal 2 2 2 40 5" xfId="19552"/>
    <cellStyle name="Normal 2 2 2 41" xfId="19553"/>
    <cellStyle name="Normal 2 2 2 41 2" xfId="19554"/>
    <cellStyle name="Normal 2 2 2 41 2 2" xfId="19555"/>
    <cellStyle name="Normal 2 2 2 41 3" xfId="19556"/>
    <cellStyle name="Normal 2 2 2 41 3 2" xfId="19557"/>
    <cellStyle name="Normal 2 2 2 41 4" xfId="19558"/>
    <cellStyle name="Normal 2 2 2 41 4 2" xfId="19559"/>
    <cellStyle name="Normal 2 2 2 41 5" xfId="19560"/>
    <cellStyle name="Normal 2 2 2 42" xfId="19561"/>
    <cellStyle name="Normal 2 2 2 42 2" xfId="19562"/>
    <cellStyle name="Normal 2 2 2 42 2 2" xfId="19563"/>
    <cellStyle name="Normal 2 2 2 42 3" xfId="19564"/>
    <cellStyle name="Normal 2 2 2 42 3 2" xfId="19565"/>
    <cellStyle name="Normal 2 2 2 42 4" xfId="19566"/>
    <cellStyle name="Normal 2 2 2 42 4 2" xfId="19567"/>
    <cellStyle name="Normal 2 2 2 42 5" xfId="19568"/>
    <cellStyle name="Normal 2 2 2 43" xfId="19569"/>
    <cellStyle name="Normal 2 2 2 43 2" xfId="19570"/>
    <cellStyle name="Normal 2 2 2 43 2 2" xfId="19571"/>
    <cellStyle name="Normal 2 2 2 43 3" xfId="19572"/>
    <cellStyle name="Normal 2 2 2 43 3 2" xfId="19573"/>
    <cellStyle name="Normal 2 2 2 43 4" xfId="19574"/>
    <cellStyle name="Normal 2 2 2 43 4 2" xfId="19575"/>
    <cellStyle name="Normal 2 2 2 43 5" xfId="19576"/>
    <cellStyle name="Normal 2 2 2 44" xfId="19577"/>
    <cellStyle name="Normal 2 2 2 44 2" xfId="19578"/>
    <cellStyle name="Normal 2 2 2 44 2 2" xfId="19579"/>
    <cellStyle name="Normal 2 2 2 44 3" xfId="19580"/>
    <cellStyle name="Normal 2 2 2 44 3 2" xfId="19581"/>
    <cellStyle name="Normal 2 2 2 44 4" xfId="19582"/>
    <cellStyle name="Normal 2 2 2 44 4 2" xfId="19583"/>
    <cellStyle name="Normal 2 2 2 44 5" xfId="19584"/>
    <cellStyle name="Normal 2 2 2 45" xfId="19585"/>
    <cellStyle name="Normal 2 2 2 45 2" xfId="19586"/>
    <cellStyle name="Normal 2 2 2 45 2 2" xfId="19587"/>
    <cellStyle name="Normal 2 2 2 45 3" xfId="19588"/>
    <cellStyle name="Normal 2 2 2 45 3 2" xfId="19589"/>
    <cellStyle name="Normal 2 2 2 45 4" xfId="19590"/>
    <cellStyle name="Normal 2 2 2 45 4 2" xfId="19591"/>
    <cellStyle name="Normal 2 2 2 45 5" xfId="19592"/>
    <cellStyle name="Normal 2 2 2 46" xfId="19593"/>
    <cellStyle name="Normal 2 2 2 46 2" xfId="19594"/>
    <cellStyle name="Normal 2 2 2 46 2 2" xfId="19595"/>
    <cellStyle name="Normal 2 2 2 46 3" xfId="19596"/>
    <cellStyle name="Normal 2 2 2 46 3 2" xfId="19597"/>
    <cellStyle name="Normal 2 2 2 46 4" xfId="19598"/>
    <cellStyle name="Normal 2 2 2 46 4 2" xfId="19599"/>
    <cellStyle name="Normal 2 2 2 46 5" xfId="19600"/>
    <cellStyle name="Normal 2 2 2 47" xfId="19601"/>
    <cellStyle name="Normal 2 2 2 47 2" xfId="19602"/>
    <cellStyle name="Normal 2 2 2 47 2 2" xfId="19603"/>
    <cellStyle name="Normal 2 2 2 47 3" xfId="19604"/>
    <cellStyle name="Normal 2 2 2 47 3 2" xfId="19605"/>
    <cellStyle name="Normal 2 2 2 47 4" xfId="19606"/>
    <cellStyle name="Normal 2 2 2 47 4 2" xfId="19607"/>
    <cellStyle name="Normal 2 2 2 47 5" xfId="19608"/>
    <cellStyle name="Normal 2 2 2 48" xfId="19609"/>
    <cellStyle name="Normal 2 2 2 48 2" xfId="19610"/>
    <cellStyle name="Normal 2 2 2 48 2 2" xfId="19611"/>
    <cellStyle name="Normal 2 2 2 48 3" xfId="19612"/>
    <cellStyle name="Normal 2 2 2 48 3 2" xfId="19613"/>
    <cellStyle name="Normal 2 2 2 48 4" xfId="19614"/>
    <cellStyle name="Normal 2 2 2 48 4 2" xfId="19615"/>
    <cellStyle name="Normal 2 2 2 48 5" xfId="19616"/>
    <cellStyle name="Normal 2 2 2 49" xfId="19617"/>
    <cellStyle name="Normal 2 2 2 49 2" xfId="19618"/>
    <cellStyle name="Normal 2 2 2 49 2 2" xfId="19619"/>
    <cellStyle name="Normal 2 2 2 49 3" xfId="19620"/>
    <cellStyle name="Normal 2 2 2 49 3 2" xfId="19621"/>
    <cellStyle name="Normal 2 2 2 49 4" xfId="19622"/>
    <cellStyle name="Normal 2 2 2 49 4 2" xfId="19623"/>
    <cellStyle name="Normal 2 2 2 49 5" xfId="19624"/>
    <cellStyle name="Normal 2 2 2 5" xfId="19625"/>
    <cellStyle name="Normal 2 2 2 5 10" xfId="19626"/>
    <cellStyle name="Normal 2 2 2 5 2" xfId="19627"/>
    <cellStyle name="Normal 2 2 2 5 2 2" xfId="19628"/>
    <cellStyle name="Normal 2 2 2 5 3" xfId="19629"/>
    <cellStyle name="Normal 2 2 2 5 4" xfId="19630"/>
    <cellStyle name="Normal 2 2 2 5 5" xfId="19631"/>
    <cellStyle name="Normal 2 2 2 5 6" xfId="19632"/>
    <cellStyle name="Normal 2 2 2 5 6 2" xfId="19633"/>
    <cellStyle name="Normal 2 2 2 5 7" xfId="19634"/>
    <cellStyle name="Normal 2 2 2 5 7 2" xfId="19635"/>
    <cellStyle name="Normal 2 2 2 5 8" xfId="19636"/>
    <cellStyle name="Normal 2 2 2 5 9" xfId="19637"/>
    <cellStyle name="Normal 2 2 2 50" xfId="19638"/>
    <cellStyle name="Normal 2 2 2 50 2" xfId="19639"/>
    <cellStyle name="Normal 2 2 2 50 2 2" xfId="19640"/>
    <cellStyle name="Normal 2 2 2 50 3" xfId="19641"/>
    <cellStyle name="Normal 2 2 2 50 3 2" xfId="19642"/>
    <cellStyle name="Normal 2 2 2 50 4" xfId="19643"/>
    <cellStyle name="Normal 2 2 2 50 4 2" xfId="19644"/>
    <cellStyle name="Normal 2 2 2 50 5" xfId="19645"/>
    <cellStyle name="Normal 2 2 2 51" xfId="19646"/>
    <cellStyle name="Normal 2 2 2 51 2" xfId="19647"/>
    <cellStyle name="Normal 2 2 2 51 2 2" xfId="19648"/>
    <cellStyle name="Normal 2 2 2 51 3" xfId="19649"/>
    <cellStyle name="Normal 2 2 2 51 3 2" xfId="19650"/>
    <cellStyle name="Normal 2 2 2 51 4" xfId="19651"/>
    <cellStyle name="Normal 2 2 2 51 4 2" xfId="19652"/>
    <cellStyle name="Normal 2 2 2 51 5" xfId="19653"/>
    <cellStyle name="Normal 2 2 2 52" xfId="19654"/>
    <cellStyle name="Normal 2 2 2 52 2" xfId="19655"/>
    <cellStyle name="Normal 2 2 2 52 2 2" xfId="19656"/>
    <cellStyle name="Normal 2 2 2 52 3" xfId="19657"/>
    <cellStyle name="Normal 2 2 2 52 3 2" xfId="19658"/>
    <cellStyle name="Normal 2 2 2 52 4" xfId="19659"/>
    <cellStyle name="Normal 2 2 2 52 4 2" xfId="19660"/>
    <cellStyle name="Normal 2 2 2 52 5" xfId="19661"/>
    <cellStyle name="Normal 2 2 2 53" xfId="19662"/>
    <cellStyle name="Normal 2 2 2 53 2" xfId="19663"/>
    <cellStyle name="Normal 2 2 2 53 2 2" xfId="19664"/>
    <cellStyle name="Normal 2 2 2 53 3" xfId="19665"/>
    <cellStyle name="Normal 2 2 2 53 3 2" xfId="19666"/>
    <cellStyle name="Normal 2 2 2 53 4" xfId="19667"/>
    <cellStyle name="Normal 2 2 2 53 4 2" xfId="19668"/>
    <cellStyle name="Normal 2 2 2 53 5" xfId="19669"/>
    <cellStyle name="Normal 2 2 2 54" xfId="19670"/>
    <cellStyle name="Normal 2 2 2 54 2" xfId="19671"/>
    <cellStyle name="Normal 2 2 2 54 2 2" xfId="19672"/>
    <cellStyle name="Normal 2 2 2 54 3" xfId="19673"/>
    <cellStyle name="Normal 2 2 2 54 3 2" xfId="19674"/>
    <cellStyle name="Normal 2 2 2 54 4" xfId="19675"/>
    <cellStyle name="Normal 2 2 2 54 4 2" xfId="19676"/>
    <cellStyle name="Normal 2 2 2 54 5" xfId="19677"/>
    <cellStyle name="Normal 2 2 2 55" xfId="19678"/>
    <cellStyle name="Normal 2 2 2 55 2" xfId="19679"/>
    <cellStyle name="Normal 2 2 2 55 2 2" xfId="19680"/>
    <cellStyle name="Normal 2 2 2 55 3" xfId="19681"/>
    <cellStyle name="Normal 2 2 2 55 3 2" xfId="19682"/>
    <cellStyle name="Normal 2 2 2 55 4" xfId="19683"/>
    <cellStyle name="Normal 2 2 2 55 4 2" xfId="19684"/>
    <cellStyle name="Normal 2 2 2 55 5" xfId="19685"/>
    <cellStyle name="Normal 2 2 2 56" xfId="19686"/>
    <cellStyle name="Normal 2 2 2 56 2" xfId="19687"/>
    <cellStyle name="Normal 2 2 2 56 2 2" xfId="19688"/>
    <cellStyle name="Normal 2 2 2 56 3" xfId="19689"/>
    <cellStyle name="Normal 2 2 2 56 3 2" xfId="19690"/>
    <cellStyle name="Normal 2 2 2 56 4" xfId="19691"/>
    <cellStyle name="Normal 2 2 2 56 4 2" xfId="19692"/>
    <cellStyle name="Normal 2 2 2 56 5" xfId="19693"/>
    <cellStyle name="Normal 2 2 2 57" xfId="19694"/>
    <cellStyle name="Normal 2 2 2 57 2" xfId="19695"/>
    <cellStyle name="Normal 2 2 2 57 2 2" xfId="19696"/>
    <cellStyle name="Normal 2 2 2 57 3" xfId="19697"/>
    <cellStyle name="Normal 2 2 2 57 3 2" xfId="19698"/>
    <cellStyle name="Normal 2 2 2 57 4" xfId="19699"/>
    <cellStyle name="Normal 2 2 2 57 4 2" xfId="19700"/>
    <cellStyle name="Normal 2 2 2 57 5" xfId="19701"/>
    <cellStyle name="Normal 2 2 2 58" xfId="19702"/>
    <cellStyle name="Normal 2 2 2 58 2" xfId="19703"/>
    <cellStyle name="Normal 2 2 2 58 2 2" xfId="19704"/>
    <cellStyle name="Normal 2 2 2 58 3" xfId="19705"/>
    <cellStyle name="Normal 2 2 2 58 3 2" xfId="19706"/>
    <cellStyle name="Normal 2 2 2 58 4" xfId="19707"/>
    <cellStyle name="Normal 2 2 2 58 4 2" xfId="19708"/>
    <cellStyle name="Normal 2 2 2 58 5" xfId="19709"/>
    <cellStyle name="Normal 2 2 2 59" xfId="19710"/>
    <cellStyle name="Normal 2 2 2 59 2" xfId="19711"/>
    <cellStyle name="Normal 2 2 2 59 2 2" xfId="19712"/>
    <cellStyle name="Normal 2 2 2 59 3" xfId="19713"/>
    <cellStyle name="Normal 2 2 2 59 3 2" xfId="19714"/>
    <cellStyle name="Normal 2 2 2 59 4" xfId="19715"/>
    <cellStyle name="Normal 2 2 2 59 4 2" xfId="19716"/>
    <cellStyle name="Normal 2 2 2 59 5" xfId="19717"/>
    <cellStyle name="Normal 2 2 2 6" xfId="19718"/>
    <cellStyle name="Normal 2 2 2 6 10" xfId="19719"/>
    <cellStyle name="Normal 2 2 2 6 2" xfId="19720"/>
    <cellStyle name="Normal 2 2 2 6 2 2" xfId="19721"/>
    <cellStyle name="Normal 2 2 2 6 3" xfId="19722"/>
    <cellStyle name="Normal 2 2 2 6 4" xfId="19723"/>
    <cellStyle name="Normal 2 2 2 6 5" xfId="19724"/>
    <cellStyle name="Normal 2 2 2 6 6" xfId="19725"/>
    <cellStyle name="Normal 2 2 2 6 6 2" xfId="19726"/>
    <cellStyle name="Normal 2 2 2 6 7" xfId="19727"/>
    <cellStyle name="Normal 2 2 2 6 7 2" xfId="19728"/>
    <cellStyle name="Normal 2 2 2 6 8" xfId="19729"/>
    <cellStyle name="Normal 2 2 2 6 9" xfId="19730"/>
    <cellStyle name="Normal 2 2 2 60" xfId="19731"/>
    <cellStyle name="Normal 2 2 2 60 2" xfId="19732"/>
    <cellStyle name="Normal 2 2 2 60 2 2" xfId="19733"/>
    <cellStyle name="Normal 2 2 2 60 3" xfId="19734"/>
    <cellStyle name="Normal 2 2 2 60 3 2" xfId="19735"/>
    <cellStyle name="Normal 2 2 2 60 4" xfId="19736"/>
    <cellStyle name="Normal 2 2 2 60 4 2" xfId="19737"/>
    <cellStyle name="Normal 2 2 2 60 5" xfId="19738"/>
    <cellStyle name="Normal 2 2 2 61" xfId="19739"/>
    <cellStyle name="Normal 2 2 2 61 2" xfId="19740"/>
    <cellStyle name="Normal 2 2 2 61 2 2" xfId="19741"/>
    <cellStyle name="Normal 2 2 2 61 3" xfId="19742"/>
    <cellStyle name="Normal 2 2 2 61 3 2" xfId="19743"/>
    <cellStyle name="Normal 2 2 2 61 4" xfId="19744"/>
    <cellStyle name="Normal 2 2 2 61 4 2" xfId="19745"/>
    <cellStyle name="Normal 2 2 2 61 5" xfId="19746"/>
    <cellStyle name="Normal 2 2 2 62" xfId="19747"/>
    <cellStyle name="Normal 2 2 2 62 2" xfId="19748"/>
    <cellStyle name="Normal 2 2 2 62 2 2" xfId="19749"/>
    <cellStyle name="Normal 2 2 2 62 3" xfId="19750"/>
    <cellStyle name="Normal 2 2 2 62 3 2" xfId="19751"/>
    <cellStyle name="Normal 2 2 2 62 4" xfId="19752"/>
    <cellStyle name="Normal 2 2 2 62 4 2" xfId="19753"/>
    <cellStyle name="Normal 2 2 2 62 5" xfId="19754"/>
    <cellStyle name="Normal 2 2 2 63" xfId="19755"/>
    <cellStyle name="Normal 2 2 2 63 2" xfId="19756"/>
    <cellStyle name="Normal 2 2 2 63 2 2" xfId="19757"/>
    <cellStyle name="Normal 2 2 2 63 3" xfId="19758"/>
    <cellStyle name="Normal 2 2 2 63 3 2" xfId="19759"/>
    <cellStyle name="Normal 2 2 2 63 4" xfId="19760"/>
    <cellStyle name="Normal 2 2 2 63 4 2" xfId="19761"/>
    <cellStyle name="Normal 2 2 2 63 5" xfId="19762"/>
    <cellStyle name="Normal 2 2 2 64" xfId="19763"/>
    <cellStyle name="Normal 2 2 2 64 2" xfId="19764"/>
    <cellStyle name="Normal 2 2 2 64 2 2" xfId="19765"/>
    <cellStyle name="Normal 2 2 2 64 3" xfId="19766"/>
    <cellStyle name="Normal 2 2 2 64 3 2" xfId="19767"/>
    <cellStyle name="Normal 2 2 2 64 4" xfId="19768"/>
    <cellStyle name="Normal 2 2 2 64 4 2" xfId="19769"/>
    <cellStyle name="Normal 2 2 2 64 5" xfId="19770"/>
    <cellStyle name="Normal 2 2 2 65" xfId="19771"/>
    <cellStyle name="Normal 2 2 2 65 2" xfId="19772"/>
    <cellStyle name="Normal 2 2 2 65 2 2" xfId="19773"/>
    <cellStyle name="Normal 2 2 2 65 3" xfId="19774"/>
    <cellStyle name="Normal 2 2 2 65 3 2" xfId="19775"/>
    <cellStyle name="Normal 2 2 2 65 4" xfId="19776"/>
    <cellStyle name="Normal 2 2 2 65 4 2" xfId="19777"/>
    <cellStyle name="Normal 2 2 2 65 5" xfId="19778"/>
    <cellStyle name="Normal 2 2 2 66" xfId="19779"/>
    <cellStyle name="Normal 2 2 2 66 2" xfId="19780"/>
    <cellStyle name="Normal 2 2 2 66 2 2" xfId="19781"/>
    <cellStyle name="Normal 2 2 2 66 3" xfId="19782"/>
    <cellStyle name="Normal 2 2 2 66 3 2" xfId="19783"/>
    <cellStyle name="Normal 2 2 2 66 4" xfId="19784"/>
    <cellStyle name="Normal 2 2 2 66 4 2" xfId="19785"/>
    <cellStyle name="Normal 2 2 2 66 5" xfId="19786"/>
    <cellStyle name="Normal 2 2 2 67" xfId="19787"/>
    <cellStyle name="Normal 2 2 2 67 2" xfId="19788"/>
    <cellStyle name="Normal 2 2 2 67 2 2" xfId="19789"/>
    <cellStyle name="Normal 2 2 2 67 3" xfId="19790"/>
    <cellStyle name="Normal 2 2 2 67 3 2" xfId="19791"/>
    <cellStyle name="Normal 2 2 2 67 4" xfId="19792"/>
    <cellStyle name="Normal 2 2 2 67 4 2" xfId="19793"/>
    <cellStyle name="Normal 2 2 2 67 5" xfId="19794"/>
    <cellStyle name="Normal 2 2 2 68" xfId="19795"/>
    <cellStyle name="Normal 2 2 2 68 2" xfId="19796"/>
    <cellStyle name="Normal 2 2 2 68 2 2" xfId="19797"/>
    <cellStyle name="Normal 2 2 2 68 3" xfId="19798"/>
    <cellStyle name="Normal 2 2 2 68 3 2" xfId="19799"/>
    <cellStyle name="Normal 2 2 2 68 4" xfId="19800"/>
    <cellStyle name="Normal 2 2 2 68 4 2" xfId="19801"/>
    <cellStyle name="Normal 2 2 2 68 5" xfId="19802"/>
    <cellStyle name="Normal 2 2 2 69" xfId="19803"/>
    <cellStyle name="Normal 2 2 2 69 2" xfId="19804"/>
    <cellStyle name="Normal 2 2 2 69 2 2" xfId="19805"/>
    <cellStyle name="Normal 2 2 2 69 3" xfId="19806"/>
    <cellStyle name="Normal 2 2 2 69 3 2" xfId="19807"/>
    <cellStyle name="Normal 2 2 2 69 4" xfId="19808"/>
    <cellStyle name="Normal 2 2 2 69 4 2" xfId="19809"/>
    <cellStyle name="Normal 2 2 2 69 5" xfId="19810"/>
    <cellStyle name="Normal 2 2 2 7" xfId="19811"/>
    <cellStyle name="Normal 2 2 2 7 10" xfId="19812"/>
    <cellStyle name="Normal 2 2 2 7 2" xfId="19813"/>
    <cellStyle name="Normal 2 2 2 7 2 2" xfId="19814"/>
    <cellStyle name="Normal 2 2 2 7 3" xfId="19815"/>
    <cellStyle name="Normal 2 2 2 7 4" xfId="19816"/>
    <cellStyle name="Normal 2 2 2 7 5" xfId="19817"/>
    <cellStyle name="Normal 2 2 2 7 6" xfId="19818"/>
    <cellStyle name="Normal 2 2 2 7 6 2" xfId="19819"/>
    <cellStyle name="Normal 2 2 2 7 7" xfId="19820"/>
    <cellStyle name="Normal 2 2 2 7 7 2" xfId="19821"/>
    <cellStyle name="Normal 2 2 2 7 8" xfId="19822"/>
    <cellStyle name="Normal 2 2 2 7 9" xfId="19823"/>
    <cellStyle name="Normal 2 2 2 70" xfId="19824"/>
    <cellStyle name="Normal 2 2 2 70 2" xfId="19825"/>
    <cellStyle name="Normal 2 2 2 70 2 2" xfId="19826"/>
    <cellStyle name="Normal 2 2 2 70 3" xfId="19827"/>
    <cellStyle name="Normal 2 2 2 70 3 2" xfId="19828"/>
    <cellStyle name="Normal 2 2 2 70 4" xfId="19829"/>
    <cellStyle name="Normal 2 2 2 70 4 2" xfId="19830"/>
    <cellStyle name="Normal 2 2 2 70 5" xfId="19831"/>
    <cellStyle name="Normal 2 2 2 71" xfId="19832"/>
    <cellStyle name="Normal 2 2 2 71 2" xfId="19833"/>
    <cellStyle name="Normal 2 2 2 71 2 2" xfId="19834"/>
    <cellStyle name="Normal 2 2 2 71 3" xfId="19835"/>
    <cellStyle name="Normal 2 2 2 71 3 2" xfId="19836"/>
    <cellStyle name="Normal 2 2 2 71 4" xfId="19837"/>
    <cellStyle name="Normal 2 2 2 71 4 2" xfId="19838"/>
    <cellStyle name="Normal 2 2 2 71 5" xfId="19839"/>
    <cellStyle name="Normal 2 2 2 72" xfId="19840"/>
    <cellStyle name="Normal 2 2 2 72 2" xfId="19841"/>
    <cellStyle name="Normal 2 2 2 72 2 2" xfId="19842"/>
    <cellStyle name="Normal 2 2 2 72 3" xfId="19843"/>
    <cellStyle name="Normal 2 2 2 72 3 2" xfId="19844"/>
    <cellStyle name="Normal 2 2 2 72 4" xfId="19845"/>
    <cellStyle name="Normal 2 2 2 72 4 2" xfId="19846"/>
    <cellStyle name="Normal 2 2 2 72 5" xfId="19847"/>
    <cellStyle name="Normal 2 2 2 73" xfId="19848"/>
    <cellStyle name="Normal 2 2 2 73 2" xfId="19849"/>
    <cellStyle name="Normal 2 2 2 73 2 2" xfId="19850"/>
    <cellStyle name="Normal 2 2 2 73 3" xfId="19851"/>
    <cellStyle name="Normal 2 2 2 73 3 2" xfId="19852"/>
    <cellStyle name="Normal 2 2 2 73 4" xfId="19853"/>
    <cellStyle name="Normal 2 2 2 73 4 2" xfId="19854"/>
    <cellStyle name="Normal 2 2 2 73 5" xfId="19855"/>
    <cellStyle name="Normal 2 2 2 74" xfId="19856"/>
    <cellStyle name="Normal 2 2 2 74 2" xfId="19857"/>
    <cellStyle name="Normal 2 2 2 74 2 2" xfId="19858"/>
    <cellStyle name="Normal 2 2 2 74 3" xfId="19859"/>
    <cellStyle name="Normal 2 2 2 74 3 2" xfId="19860"/>
    <cellStyle name="Normal 2 2 2 74 4" xfId="19861"/>
    <cellStyle name="Normal 2 2 2 74 4 2" xfId="19862"/>
    <cellStyle name="Normal 2 2 2 74 5" xfId="19863"/>
    <cellStyle name="Normal 2 2 2 75" xfId="19864"/>
    <cellStyle name="Normal 2 2 2 75 2" xfId="19865"/>
    <cellStyle name="Normal 2 2 2 75 2 2" xfId="19866"/>
    <cellStyle name="Normal 2 2 2 75 3" xfId="19867"/>
    <cellStyle name="Normal 2 2 2 75 3 2" xfId="19868"/>
    <cellStyle name="Normal 2 2 2 75 4" xfId="19869"/>
    <cellStyle name="Normal 2 2 2 75 4 2" xfId="19870"/>
    <cellStyle name="Normal 2 2 2 75 5" xfId="19871"/>
    <cellStyle name="Normal 2 2 2 76" xfId="19872"/>
    <cellStyle name="Normal 2 2 2 76 2" xfId="19873"/>
    <cellStyle name="Normal 2 2 2 76 2 2" xfId="19874"/>
    <cellStyle name="Normal 2 2 2 76 3" xfId="19875"/>
    <cellStyle name="Normal 2 2 2 76 3 2" xfId="19876"/>
    <cellStyle name="Normal 2 2 2 76 4" xfId="19877"/>
    <cellStyle name="Normal 2 2 2 76 4 2" xfId="19878"/>
    <cellStyle name="Normal 2 2 2 76 5" xfId="19879"/>
    <cellStyle name="Normal 2 2 2 77" xfId="19880"/>
    <cellStyle name="Normal 2 2 2 77 2" xfId="19881"/>
    <cellStyle name="Normal 2 2 2 77 2 2" xfId="19882"/>
    <cellStyle name="Normal 2 2 2 77 3" xfId="19883"/>
    <cellStyle name="Normal 2 2 2 77 3 2" xfId="19884"/>
    <cellStyle name="Normal 2 2 2 77 4" xfId="19885"/>
    <cellStyle name="Normal 2 2 2 77 4 2" xfId="19886"/>
    <cellStyle name="Normal 2 2 2 77 5" xfId="19887"/>
    <cellStyle name="Normal 2 2 2 78" xfId="19888"/>
    <cellStyle name="Normal 2 2 2 78 2" xfId="19889"/>
    <cellStyle name="Normal 2 2 2 78 2 2" xfId="19890"/>
    <cellStyle name="Normal 2 2 2 78 3" xfId="19891"/>
    <cellStyle name="Normal 2 2 2 78 3 2" xfId="19892"/>
    <cellStyle name="Normal 2 2 2 78 4" xfId="19893"/>
    <cellStyle name="Normal 2 2 2 78 4 2" xfId="19894"/>
    <cellStyle name="Normal 2 2 2 78 5" xfId="19895"/>
    <cellStyle name="Normal 2 2 2 79" xfId="19896"/>
    <cellStyle name="Normal 2 2 2 79 2" xfId="19897"/>
    <cellStyle name="Normal 2 2 2 79 2 2" xfId="19898"/>
    <cellStyle name="Normal 2 2 2 79 3" xfId="19899"/>
    <cellStyle name="Normal 2 2 2 79 3 2" xfId="19900"/>
    <cellStyle name="Normal 2 2 2 79 4" xfId="19901"/>
    <cellStyle name="Normal 2 2 2 79 4 2" xfId="19902"/>
    <cellStyle name="Normal 2 2 2 79 5" xfId="19903"/>
    <cellStyle name="Normal 2 2 2 8" xfId="19904"/>
    <cellStyle name="Normal 2 2 2 8 10" xfId="19905"/>
    <cellStyle name="Normal 2 2 2 8 2" xfId="19906"/>
    <cellStyle name="Normal 2 2 2 8 2 2" xfId="19907"/>
    <cellStyle name="Normal 2 2 2 8 3" xfId="19908"/>
    <cellStyle name="Normal 2 2 2 8 4" xfId="19909"/>
    <cellStyle name="Normal 2 2 2 8 5" xfId="19910"/>
    <cellStyle name="Normal 2 2 2 8 6" xfId="19911"/>
    <cellStyle name="Normal 2 2 2 8 6 2" xfId="19912"/>
    <cellStyle name="Normal 2 2 2 8 7" xfId="19913"/>
    <cellStyle name="Normal 2 2 2 8 7 2" xfId="19914"/>
    <cellStyle name="Normal 2 2 2 8 8" xfId="19915"/>
    <cellStyle name="Normal 2 2 2 8 9" xfId="19916"/>
    <cellStyle name="Normal 2 2 2 80" xfId="19917"/>
    <cellStyle name="Normal 2 2 2 80 2" xfId="19918"/>
    <cellStyle name="Normal 2 2 2 80 2 2" xfId="19919"/>
    <cellStyle name="Normal 2 2 2 80 3" xfId="19920"/>
    <cellStyle name="Normal 2 2 2 80 3 2" xfId="19921"/>
    <cellStyle name="Normal 2 2 2 80 4" xfId="19922"/>
    <cellStyle name="Normal 2 2 2 80 4 2" xfId="19923"/>
    <cellStyle name="Normal 2 2 2 80 5" xfId="19924"/>
    <cellStyle name="Normal 2 2 2 81" xfId="19925"/>
    <cellStyle name="Normal 2 2 2 81 2" xfId="19926"/>
    <cellStyle name="Normal 2 2 2 81 2 2" xfId="19927"/>
    <cellStyle name="Normal 2 2 2 81 3" xfId="19928"/>
    <cellStyle name="Normal 2 2 2 81 3 2" xfId="19929"/>
    <cellStyle name="Normal 2 2 2 81 4" xfId="19930"/>
    <cellStyle name="Normal 2 2 2 81 4 2" xfId="19931"/>
    <cellStyle name="Normal 2 2 2 81 5" xfId="19932"/>
    <cellStyle name="Normal 2 2 2 82" xfId="19933"/>
    <cellStyle name="Normal 2 2 2 82 2" xfId="19934"/>
    <cellStyle name="Normal 2 2 2 82 2 2" xfId="19935"/>
    <cellStyle name="Normal 2 2 2 82 3" xfId="19936"/>
    <cellStyle name="Normal 2 2 2 82 3 2" xfId="19937"/>
    <cellStyle name="Normal 2 2 2 82 4" xfId="19938"/>
    <cellStyle name="Normal 2 2 2 82 4 2" xfId="19939"/>
    <cellStyle name="Normal 2 2 2 82 5" xfId="19940"/>
    <cellStyle name="Normal 2 2 2 83" xfId="19941"/>
    <cellStyle name="Normal 2 2 2 83 2" xfId="19942"/>
    <cellStyle name="Normal 2 2 2 83 2 2" xfId="19943"/>
    <cellStyle name="Normal 2 2 2 83 3" xfId="19944"/>
    <cellStyle name="Normal 2 2 2 83 3 2" xfId="19945"/>
    <cellStyle name="Normal 2 2 2 83 4" xfId="19946"/>
    <cellStyle name="Normal 2 2 2 83 4 2" xfId="19947"/>
    <cellStyle name="Normal 2 2 2 83 5" xfId="19948"/>
    <cellStyle name="Normal 2 2 2 84" xfId="19949"/>
    <cellStyle name="Normal 2 2 2 84 2" xfId="19950"/>
    <cellStyle name="Normal 2 2 2 84 2 2" xfId="19951"/>
    <cellStyle name="Normal 2 2 2 84 3" xfId="19952"/>
    <cellStyle name="Normal 2 2 2 84 3 2" xfId="19953"/>
    <cellStyle name="Normal 2 2 2 84 4" xfId="19954"/>
    <cellStyle name="Normal 2 2 2 84 4 2" xfId="19955"/>
    <cellStyle name="Normal 2 2 2 84 5" xfId="19956"/>
    <cellStyle name="Normal 2 2 2 85" xfId="19957"/>
    <cellStyle name="Normal 2 2 2 85 2" xfId="19958"/>
    <cellStyle name="Normal 2 2 2 85 2 2" xfId="19959"/>
    <cellStyle name="Normal 2 2 2 85 3" xfId="19960"/>
    <cellStyle name="Normal 2 2 2 85 3 2" xfId="19961"/>
    <cellStyle name="Normal 2 2 2 85 4" xfId="19962"/>
    <cellStyle name="Normal 2 2 2 85 4 2" xfId="19963"/>
    <cellStyle name="Normal 2 2 2 85 5" xfId="19964"/>
    <cellStyle name="Normal 2 2 2 86" xfId="19965"/>
    <cellStyle name="Normal 2 2 2 86 2" xfId="19966"/>
    <cellStyle name="Normal 2 2 2 86 2 2" xfId="19967"/>
    <cellStyle name="Normal 2 2 2 86 3" xfId="19968"/>
    <cellStyle name="Normal 2 2 2 86 3 2" xfId="19969"/>
    <cellStyle name="Normal 2 2 2 86 4" xfId="19970"/>
    <cellStyle name="Normal 2 2 2 86 4 2" xfId="19971"/>
    <cellStyle name="Normal 2 2 2 86 5" xfId="19972"/>
    <cellStyle name="Normal 2 2 2 87" xfId="19973"/>
    <cellStyle name="Normal 2 2 2 87 2" xfId="19974"/>
    <cellStyle name="Normal 2 2 2 87 2 2" xfId="19975"/>
    <cellStyle name="Normal 2 2 2 87 3" xfId="19976"/>
    <cellStyle name="Normal 2 2 2 87 3 2" xfId="19977"/>
    <cellStyle name="Normal 2 2 2 87 4" xfId="19978"/>
    <cellStyle name="Normal 2 2 2 87 4 2" xfId="19979"/>
    <cellStyle name="Normal 2 2 2 87 5" xfId="19980"/>
    <cellStyle name="Normal 2 2 2 88" xfId="19981"/>
    <cellStyle name="Normal 2 2 2 88 2" xfId="19982"/>
    <cellStyle name="Normal 2 2 2 88 2 2" xfId="19983"/>
    <cellStyle name="Normal 2 2 2 88 3" xfId="19984"/>
    <cellStyle name="Normal 2 2 2 88 3 2" xfId="19985"/>
    <cellStyle name="Normal 2 2 2 88 4" xfId="19986"/>
    <cellStyle name="Normal 2 2 2 88 4 2" xfId="19987"/>
    <cellStyle name="Normal 2 2 2 88 5" xfId="19988"/>
    <cellStyle name="Normal 2 2 2 89" xfId="19989"/>
    <cellStyle name="Normal 2 2 2 89 2" xfId="19990"/>
    <cellStyle name="Normal 2 2 2 9" xfId="19991"/>
    <cellStyle name="Normal 2 2 2 9 10" xfId="19992"/>
    <cellStyle name="Normal 2 2 2 9 2" xfId="19993"/>
    <cellStyle name="Normal 2 2 2 9 2 2" xfId="19994"/>
    <cellStyle name="Normal 2 2 2 9 3" xfId="19995"/>
    <cellStyle name="Normal 2 2 2 9 4" xfId="19996"/>
    <cellStyle name="Normal 2 2 2 9 5" xfId="19997"/>
    <cellStyle name="Normal 2 2 2 9 6" xfId="19998"/>
    <cellStyle name="Normal 2 2 2 9 6 2" xfId="19999"/>
    <cellStyle name="Normal 2 2 2 9 7" xfId="20000"/>
    <cellStyle name="Normal 2 2 2 9 7 2" xfId="20001"/>
    <cellStyle name="Normal 2 2 2 9 8" xfId="20002"/>
    <cellStyle name="Normal 2 2 2 9 9" xfId="20003"/>
    <cellStyle name="Normal 2 2 2 90" xfId="20004"/>
    <cellStyle name="Normal 2 2 2 90 2" xfId="20005"/>
    <cellStyle name="Normal 2 2 2 91" xfId="20006"/>
    <cellStyle name="Normal 2 2 2 91 2" xfId="20007"/>
    <cellStyle name="Normal 2 2 2 92" xfId="20008"/>
    <cellStyle name="Normal 2 2 2 92 2" xfId="20009"/>
    <cellStyle name="Normal 2 2 2 93" xfId="20010"/>
    <cellStyle name="Normal 2 2 2 93 2" xfId="20011"/>
    <cellStyle name="Normal 2 2 2 94" xfId="20012"/>
    <cellStyle name="Normal 2 2 2 95" xfId="20013"/>
    <cellStyle name="Normal 2 2 2 95 2" xfId="20014"/>
    <cellStyle name="Normal 2 2 2 96" xfId="20015"/>
    <cellStyle name="Normal 2 2 2 96 2" xfId="20016"/>
    <cellStyle name="Normal 2 2 2 97" xfId="20017"/>
    <cellStyle name="Normal 2 2 2 97 2" xfId="20018"/>
    <cellStyle name="Normal 2 2 2 98" xfId="20019"/>
    <cellStyle name="Normal 2 2 2 98 2" xfId="20020"/>
    <cellStyle name="Normal 2 2 2 99" xfId="20021"/>
    <cellStyle name="Normal 2 2 2 99 2" xfId="20022"/>
    <cellStyle name="Normal 2 2 20" xfId="20023"/>
    <cellStyle name="Normal 2 2 20 10" xfId="20024"/>
    <cellStyle name="Normal 2 2 20 10 2" xfId="20025"/>
    <cellStyle name="Normal 2 2 20 11" xfId="20026"/>
    <cellStyle name="Normal 2 2 20 2" xfId="20027"/>
    <cellStyle name="Normal 2 2 20 2 2" xfId="20028"/>
    <cellStyle name="Normal 2 2 20 3" xfId="20029"/>
    <cellStyle name="Normal 2 2 20 3 2" xfId="20030"/>
    <cellStyle name="Normal 2 2 20 4" xfId="20031"/>
    <cellStyle name="Normal 2 2 20 4 2" xfId="20032"/>
    <cellStyle name="Normal 2 2 20 5" xfId="20033"/>
    <cellStyle name="Normal 2 2 20 5 2" xfId="20034"/>
    <cellStyle name="Normal 2 2 20 6" xfId="20035"/>
    <cellStyle name="Normal 2 2 20 7" xfId="20036"/>
    <cellStyle name="Normal 2 2 20 8" xfId="20037"/>
    <cellStyle name="Normal 2 2 20 8 2" xfId="20038"/>
    <cellStyle name="Normal 2 2 20 9" xfId="20039"/>
    <cellStyle name="Normal 2 2 20 9 2" xfId="20040"/>
    <cellStyle name="Normal 2 2 21" xfId="20041"/>
    <cellStyle name="Normal 2 2 21 10" xfId="20042"/>
    <cellStyle name="Normal 2 2 21 10 2" xfId="20043"/>
    <cellStyle name="Normal 2 2 21 11" xfId="20044"/>
    <cellStyle name="Normal 2 2 21 2" xfId="20045"/>
    <cellStyle name="Normal 2 2 21 2 2" xfId="20046"/>
    <cellStyle name="Normal 2 2 21 3" xfId="20047"/>
    <cellStyle name="Normal 2 2 21 3 2" xfId="20048"/>
    <cellStyle name="Normal 2 2 21 4" xfId="20049"/>
    <cellStyle name="Normal 2 2 21 4 2" xfId="20050"/>
    <cellStyle name="Normal 2 2 21 5" xfId="20051"/>
    <cellStyle name="Normal 2 2 21 5 2" xfId="20052"/>
    <cellStyle name="Normal 2 2 21 6" xfId="20053"/>
    <cellStyle name="Normal 2 2 21 7" xfId="20054"/>
    <cellStyle name="Normal 2 2 21 8" xfId="20055"/>
    <cellStyle name="Normal 2 2 21 8 2" xfId="20056"/>
    <cellStyle name="Normal 2 2 21 9" xfId="20057"/>
    <cellStyle name="Normal 2 2 21 9 2" xfId="20058"/>
    <cellStyle name="Normal 2 2 22" xfId="20059"/>
    <cellStyle name="Normal 2 2 22 10" xfId="20060"/>
    <cellStyle name="Normal 2 2 22 10 2" xfId="20061"/>
    <cellStyle name="Normal 2 2 22 11" xfId="20062"/>
    <cellStyle name="Normal 2 2 22 2" xfId="20063"/>
    <cellStyle name="Normal 2 2 22 2 2" xfId="20064"/>
    <cellStyle name="Normal 2 2 22 3" xfId="20065"/>
    <cellStyle name="Normal 2 2 22 3 2" xfId="20066"/>
    <cellStyle name="Normal 2 2 22 4" xfId="20067"/>
    <cellStyle name="Normal 2 2 22 4 2" xfId="20068"/>
    <cellStyle name="Normal 2 2 22 5" xfId="20069"/>
    <cellStyle name="Normal 2 2 22 5 2" xfId="20070"/>
    <cellStyle name="Normal 2 2 22 6" xfId="20071"/>
    <cellStyle name="Normal 2 2 22 7" xfId="20072"/>
    <cellStyle name="Normal 2 2 22 8" xfId="20073"/>
    <cellStyle name="Normal 2 2 22 8 2" xfId="20074"/>
    <cellStyle name="Normal 2 2 22 9" xfId="20075"/>
    <cellStyle name="Normal 2 2 22 9 2" xfId="20076"/>
    <cellStyle name="Normal 2 2 23" xfId="20077"/>
    <cellStyle name="Normal 2 2 23 10" xfId="20078"/>
    <cellStyle name="Normal 2 2 23 10 2" xfId="20079"/>
    <cellStyle name="Normal 2 2 23 11" xfId="20080"/>
    <cellStyle name="Normal 2 2 23 2" xfId="20081"/>
    <cellStyle name="Normal 2 2 23 2 2" xfId="20082"/>
    <cellStyle name="Normal 2 2 23 3" xfId="20083"/>
    <cellStyle name="Normal 2 2 23 3 2" xfId="20084"/>
    <cellStyle name="Normal 2 2 23 4" xfId="20085"/>
    <cellStyle name="Normal 2 2 23 4 2" xfId="20086"/>
    <cellStyle name="Normal 2 2 23 5" xfId="20087"/>
    <cellStyle name="Normal 2 2 23 5 2" xfId="20088"/>
    <cellStyle name="Normal 2 2 23 6" xfId="20089"/>
    <cellStyle name="Normal 2 2 23 7" xfId="20090"/>
    <cellStyle name="Normal 2 2 23 8" xfId="20091"/>
    <cellStyle name="Normal 2 2 23 8 2" xfId="20092"/>
    <cellStyle name="Normal 2 2 23 9" xfId="20093"/>
    <cellStyle name="Normal 2 2 23 9 2" xfId="20094"/>
    <cellStyle name="Normal 2 2 24" xfId="20095"/>
    <cellStyle name="Normal 2 2 24 10" xfId="20096"/>
    <cellStyle name="Normal 2 2 24 10 2" xfId="20097"/>
    <cellStyle name="Normal 2 2 24 11" xfId="20098"/>
    <cellStyle name="Normal 2 2 24 2" xfId="20099"/>
    <cellStyle name="Normal 2 2 24 2 2" xfId="20100"/>
    <cellStyle name="Normal 2 2 24 3" xfId="20101"/>
    <cellStyle name="Normal 2 2 24 3 2" xfId="20102"/>
    <cellStyle name="Normal 2 2 24 4" xfId="20103"/>
    <cellStyle name="Normal 2 2 24 4 2" xfId="20104"/>
    <cellStyle name="Normal 2 2 24 5" xfId="20105"/>
    <cellStyle name="Normal 2 2 24 5 2" xfId="20106"/>
    <cellStyle name="Normal 2 2 24 6" xfId="20107"/>
    <cellStyle name="Normal 2 2 24 7" xfId="20108"/>
    <cellStyle name="Normal 2 2 24 8" xfId="20109"/>
    <cellStyle name="Normal 2 2 24 8 2" xfId="20110"/>
    <cellStyle name="Normal 2 2 24 9" xfId="20111"/>
    <cellStyle name="Normal 2 2 24 9 2" xfId="20112"/>
    <cellStyle name="Normal 2 2 25" xfId="20113"/>
    <cellStyle name="Normal 2 2 25 10" xfId="20114"/>
    <cellStyle name="Normal 2 2 25 10 2" xfId="20115"/>
    <cellStyle name="Normal 2 2 25 11" xfId="20116"/>
    <cellStyle name="Normal 2 2 25 2" xfId="20117"/>
    <cellStyle name="Normal 2 2 25 2 2" xfId="20118"/>
    <cellStyle name="Normal 2 2 25 3" xfId="20119"/>
    <cellStyle name="Normal 2 2 25 3 2" xfId="20120"/>
    <cellStyle name="Normal 2 2 25 4" xfId="20121"/>
    <cellStyle name="Normal 2 2 25 4 2" xfId="20122"/>
    <cellStyle name="Normal 2 2 25 5" xfId="20123"/>
    <cellStyle name="Normal 2 2 25 5 2" xfId="20124"/>
    <cellStyle name="Normal 2 2 25 6" xfId="20125"/>
    <cellStyle name="Normal 2 2 25 7" xfId="20126"/>
    <cellStyle name="Normal 2 2 25 8" xfId="20127"/>
    <cellStyle name="Normal 2 2 25 8 2" xfId="20128"/>
    <cellStyle name="Normal 2 2 25 9" xfId="20129"/>
    <cellStyle name="Normal 2 2 25 9 2" xfId="20130"/>
    <cellStyle name="Normal 2 2 26" xfId="20131"/>
    <cellStyle name="Normal 2 2 26 10" xfId="20132"/>
    <cellStyle name="Normal 2 2 26 10 2" xfId="20133"/>
    <cellStyle name="Normal 2 2 26 11" xfId="20134"/>
    <cellStyle name="Normal 2 2 26 2" xfId="20135"/>
    <cellStyle name="Normal 2 2 26 2 2" xfId="20136"/>
    <cellStyle name="Normal 2 2 26 3" xfId="20137"/>
    <cellStyle name="Normal 2 2 26 3 2" xfId="20138"/>
    <cellStyle name="Normal 2 2 26 4" xfId="20139"/>
    <cellStyle name="Normal 2 2 26 4 2" xfId="20140"/>
    <cellStyle name="Normal 2 2 26 5" xfId="20141"/>
    <cellStyle name="Normal 2 2 26 5 2" xfId="20142"/>
    <cellStyle name="Normal 2 2 26 6" xfId="20143"/>
    <cellStyle name="Normal 2 2 26 7" xfId="20144"/>
    <cellStyle name="Normal 2 2 26 8" xfId="20145"/>
    <cellStyle name="Normal 2 2 26 8 2" xfId="20146"/>
    <cellStyle name="Normal 2 2 26 9" xfId="20147"/>
    <cellStyle name="Normal 2 2 26 9 2" xfId="20148"/>
    <cellStyle name="Normal 2 2 27" xfId="20149"/>
    <cellStyle name="Normal 2 2 27 10" xfId="20150"/>
    <cellStyle name="Normal 2 2 27 10 2" xfId="20151"/>
    <cellStyle name="Normal 2 2 27 11" xfId="20152"/>
    <cellStyle name="Normal 2 2 27 2" xfId="20153"/>
    <cellStyle name="Normal 2 2 27 2 2" xfId="20154"/>
    <cellStyle name="Normal 2 2 27 3" xfId="20155"/>
    <cellStyle name="Normal 2 2 27 3 2" xfId="20156"/>
    <cellStyle name="Normal 2 2 27 4" xfId="20157"/>
    <cellStyle name="Normal 2 2 27 4 2" xfId="20158"/>
    <cellStyle name="Normal 2 2 27 5" xfId="20159"/>
    <cellStyle name="Normal 2 2 27 5 2" xfId="20160"/>
    <cellStyle name="Normal 2 2 27 6" xfId="20161"/>
    <cellStyle name="Normal 2 2 27 7" xfId="20162"/>
    <cellStyle name="Normal 2 2 27 8" xfId="20163"/>
    <cellStyle name="Normal 2 2 27 8 2" xfId="20164"/>
    <cellStyle name="Normal 2 2 27 9" xfId="20165"/>
    <cellStyle name="Normal 2 2 27 9 2" xfId="20166"/>
    <cellStyle name="Normal 2 2 28" xfId="20167"/>
    <cellStyle name="Normal 2 2 28 10" xfId="20168"/>
    <cellStyle name="Normal 2 2 28 10 2" xfId="20169"/>
    <cellStyle name="Normal 2 2 28 11" xfId="20170"/>
    <cellStyle name="Normal 2 2 28 2" xfId="20171"/>
    <cellStyle name="Normal 2 2 28 2 2" xfId="20172"/>
    <cellStyle name="Normal 2 2 28 3" xfId="20173"/>
    <cellStyle name="Normal 2 2 28 3 2" xfId="20174"/>
    <cellStyle name="Normal 2 2 28 4" xfId="20175"/>
    <cellStyle name="Normal 2 2 28 4 2" xfId="20176"/>
    <cellStyle name="Normal 2 2 28 5" xfId="20177"/>
    <cellStyle name="Normal 2 2 28 5 2" xfId="20178"/>
    <cellStyle name="Normal 2 2 28 6" xfId="20179"/>
    <cellStyle name="Normal 2 2 28 7" xfId="20180"/>
    <cellStyle name="Normal 2 2 28 8" xfId="20181"/>
    <cellStyle name="Normal 2 2 28 8 2" xfId="20182"/>
    <cellStyle name="Normal 2 2 28 9" xfId="20183"/>
    <cellStyle name="Normal 2 2 28 9 2" xfId="20184"/>
    <cellStyle name="Normal 2 2 29" xfId="20185"/>
    <cellStyle name="Normal 2 2 29 10" xfId="20186"/>
    <cellStyle name="Normal 2 2 29 2" xfId="20187"/>
    <cellStyle name="Normal 2 2 29 3" xfId="20188"/>
    <cellStyle name="Normal 2 2 29 4" xfId="20189"/>
    <cellStyle name="Normal 2 2 29 5" xfId="20190"/>
    <cellStyle name="Normal 2 2 29 6" xfId="20191"/>
    <cellStyle name="Normal 2 2 29 7" xfId="20192"/>
    <cellStyle name="Normal 2 2 29 8" xfId="20193"/>
    <cellStyle name="Normal 2 2 29 9" xfId="20194"/>
    <cellStyle name="Normal 2 2 3" xfId="75"/>
    <cellStyle name="Normal 2 2 3 10" xfId="20195"/>
    <cellStyle name="Normal 2 2 3 10 2" xfId="20196"/>
    <cellStyle name="Normal 2 2 3 10 2 2" xfId="20197"/>
    <cellStyle name="Normal 2 2 3 10 3" xfId="20198"/>
    <cellStyle name="Normal 2 2 3 10 4" xfId="20199"/>
    <cellStyle name="Normal 2 2 3 11" xfId="20200"/>
    <cellStyle name="Normal 2 2 3 11 2" xfId="20201"/>
    <cellStyle name="Normal 2 2 3 11 2 2" xfId="20202"/>
    <cellStyle name="Normal 2 2 3 11 3" xfId="20203"/>
    <cellStyle name="Normal 2 2 3 11 4" xfId="20204"/>
    <cellStyle name="Normal 2 2 3 12" xfId="20205"/>
    <cellStyle name="Normal 2 2 3 12 2" xfId="20206"/>
    <cellStyle name="Normal 2 2 3 13" xfId="20207"/>
    <cellStyle name="Normal 2 2 3 13 2" xfId="20208"/>
    <cellStyle name="Normal 2 2 3 14" xfId="20209"/>
    <cellStyle name="Normal 2 2 3 14 2" xfId="20210"/>
    <cellStyle name="Normal 2 2 3 15" xfId="20211"/>
    <cellStyle name="Normal 2 2 3 15 2" xfId="20212"/>
    <cellStyle name="Normal 2 2 3 16" xfId="20213"/>
    <cellStyle name="Normal 2 2 3 16 2" xfId="20214"/>
    <cellStyle name="Normal 2 2 3 17" xfId="20215"/>
    <cellStyle name="Normal 2 2 3 17 2" xfId="20216"/>
    <cellStyle name="Normal 2 2 3 18" xfId="20217"/>
    <cellStyle name="Normal 2 2 3 18 2" xfId="20218"/>
    <cellStyle name="Normal 2 2 3 19" xfId="20219"/>
    <cellStyle name="Normal 2 2 3 19 2" xfId="20220"/>
    <cellStyle name="Normal 2 2 3 2" xfId="20221"/>
    <cellStyle name="Normal 2 2 3 2 2" xfId="20222"/>
    <cellStyle name="Normal 2 2 3 2 2 2" xfId="20223"/>
    <cellStyle name="Normal 2 2 3 2 3" xfId="20224"/>
    <cellStyle name="Normal 2 2 3 2 4" xfId="20225"/>
    <cellStyle name="Normal 2 2 3 20" xfId="20226"/>
    <cellStyle name="Normal 2 2 3 20 2" xfId="20227"/>
    <cellStyle name="Normal 2 2 3 21" xfId="20228"/>
    <cellStyle name="Normal 2 2 3 21 2" xfId="20229"/>
    <cellStyle name="Normal 2 2 3 22" xfId="20230"/>
    <cellStyle name="Normal 2 2 3 22 2" xfId="20231"/>
    <cellStyle name="Normal 2 2 3 23" xfId="20232"/>
    <cellStyle name="Normal 2 2 3 23 2" xfId="20233"/>
    <cellStyle name="Normal 2 2 3 24" xfId="20234"/>
    <cellStyle name="Normal 2 2 3 24 2" xfId="20235"/>
    <cellStyle name="Normal 2 2 3 25" xfId="20236"/>
    <cellStyle name="Normal 2 2 3 25 2" xfId="20237"/>
    <cellStyle name="Normal 2 2 3 26" xfId="20238"/>
    <cellStyle name="Normal 2 2 3 26 2" xfId="20239"/>
    <cellStyle name="Normal 2 2 3 27" xfId="20240"/>
    <cellStyle name="Normal 2 2 3 27 2" xfId="20241"/>
    <cellStyle name="Normal 2 2 3 28" xfId="20242"/>
    <cellStyle name="Normal 2 2 3 28 2" xfId="20243"/>
    <cellStyle name="Normal 2 2 3 29" xfId="20244"/>
    <cellStyle name="Normal 2 2 3 29 2" xfId="20245"/>
    <cellStyle name="Normal 2 2 3 3" xfId="20246"/>
    <cellStyle name="Normal 2 2 3 3 2" xfId="20247"/>
    <cellStyle name="Normal 2 2 3 3 2 2" xfId="20248"/>
    <cellStyle name="Normal 2 2 3 3 3" xfId="20249"/>
    <cellStyle name="Normal 2 2 3 3 4" xfId="20250"/>
    <cellStyle name="Normal 2 2 3 30" xfId="20251"/>
    <cellStyle name="Normal 2 2 3 30 2" xfId="20252"/>
    <cellStyle name="Normal 2 2 3 31" xfId="20253"/>
    <cellStyle name="Normal 2 2 3 31 2" xfId="20254"/>
    <cellStyle name="Normal 2 2 3 32" xfId="20255"/>
    <cellStyle name="Normal 2 2 3 32 2" xfId="20256"/>
    <cellStyle name="Normal 2 2 3 33" xfId="20257"/>
    <cellStyle name="Normal 2 2 3 33 2" xfId="20258"/>
    <cellStyle name="Normal 2 2 3 34" xfId="20259"/>
    <cellStyle name="Normal 2 2 3 34 2" xfId="20260"/>
    <cellStyle name="Normal 2 2 3 35" xfId="20261"/>
    <cellStyle name="Normal 2 2 3 35 2" xfId="20262"/>
    <cellStyle name="Normal 2 2 3 36" xfId="20263"/>
    <cellStyle name="Normal 2 2 3 36 2" xfId="20264"/>
    <cellStyle name="Normal 2 2 3 37" xfId="20265"/>
    <cellStyle name="Normal 2 2 3 37 2" xfId="20266"/>
    <cellStyle name="Normal 2 2 3 38" xfId="20267"/>
    <cellStyle name="Normal 2 2 3 38 2" xfId="20268"/>
    <cellStyle name="Normal 2 2 3 39" xfId="20269"/>
    <cellStyle name="Normal 2 2 3 39 2" xfId="20270"/>
    <cellStyle name="Normal 2 2 3 4" xfId="20271"/>
    <cellStyle name="Normal 2 2 3 4 2" xfId="20272"/>
    <cellStyle name="Normal 2 2 3 4 2 2" xfId="20273"/>
    <cellStyle name="Normal 2 2 3 4 3" xfId="20274"/>
    <cellStyle name="Normal 2 2 3 4 4" xfId="20275"/>
    <cellStyle name="Normal 2 2 3 40" xfId="20276"/>
    <cellStyle name="Normal 2 2 3 40 2" xfId="20277"/>
    <cellStyle name="Normal 2 2 3 41" xfId="20278"/>
    <cellStyle name="Normal 2 2 3 41 2" xfId="20279"/>
    <cellStyle name="Normal 2 2 3 42" xfId="20280"/>
    <cellStyle name="Normal 2 2 3 42 2" xfId="20281"/>
    <cellStyle name="Normal 2 2 3 43" xfId="20282"/>
    <cellStyle name="Normal 2 2 3 43 2" xfId="20283"/>
    <cellStyle name="Normal 2 2 3 44" xfId="20284"/>
    <cellStyle name="Normal 2 2 3 44 2" xfId="20285"/>
    <cellStyle name="Normal 2 2 3 45" xfId="20286"/>
    <cellStyle name="Normal 2 2 3 45 2" xfId="20287"/>
    <cellStyle name="Normal 2 2 3 46" xfId="20288"/>
    <cellStyle name="Normal 2 2 3 46 2" xfId="20289"/>
    <cellStyle name="Normal 2 2 3 47" xfId="20290"/>
    <cellStyle name="Normal 2 2 3 47 2" xfId="20291"/>
    <cellStyle name="Normal 2 2 3 48" xfId="20292"/>
    <cellStyle name="Normal 2 2 3 48 2" xfId="20293"/>
    <cellStyle name="Normal 2 2 3 49" xfId="20294"/>
    <cellStyle name="Normal 2 2 3 49 2" xfId="20295"/>
    <cellStyle name="Normal 2 2 3 5" xfId="20296"/>
    <cellStyle name="Normal 2 2 3 5 2" xfId="20297"/>
    <cellStyle name="Normal 2 2 3 5 2 2" xfId="20298"/>
    <cellStyle name="Normal 2 2 3 5 3" xfId="20299"/>
    <cellStyle name="Normal 2 2 3 5 4" xfId="20300"/>
    <cellStyle name="Normal 2 2 3 50" xfId="20301"/>
    <cellStyle name="Normal 2 2 3 51" xfId="20302"/>
    <cellStyle name="Normal 2 2 3 52" xfId="20303"/>
    <cellStyle name="Normal 2 2 3 53" xfId="20304"/>
    <cellStyle name="Normal 2 2 3 54" xfId="20305"/>
    <cellStyle name="Normal 2 2 3 55" xfId="20306"/>
    <cellStyle name="Normal 2 2 3 56" xfId="20307"/>
    <cellStyle name="Normal 2 2 3 57" xfId="20308"/>
    <cellStyle name="Normal 2 2 3 58" xfId="20309"/>
    <cellStyle name="Normal 2 2 3 59" xfId="20310"/>
    <cellStyle name="Normal 2 2 3 6" xfId="20311"/>
    <cellStyle name="Normal 2 2 3 6 2" xfId="20312"/>
    <cellStyle name="Normal 2 2 3 6 2 2" xfId="20313"/>
    <cellStyle name="Normal 2 2 3 6 3" xfId="20314"/>
    <cellStyle name="Normal 2 2 3 6 4" xfId="20315"/>
    <cellStyle name="Normal 2 2 3 60" xfId="20316"/>
    <cellStyle name="Normal 2 2 3 61" xfId="20317"/>
    <cellStyle name="Normal 2 2 3 62" xfId="20318"/>
    <cellStyle name="Normal 2 2 3 63" xfId="20319"/>
    <cellStyle name="Normal 2 2 3 64" xfId="20320"/>
    <cellStyle name="Normal 2 2 3 65" xfId="20321"/>
    <cellStyle name="Normal 2 2 3 66" xfId="20322"/>
    <cellStyle name="Normal 2 2 3 67" xfId="20323"/>
    <cellStyle name="Normal 2 2 3 68" xfId="20324"/>
    <cellStyle name="Normal 2 2 3 69" xfId="20325"/>
    <cellStyle name="Normal 2 2 3 7" xfId="20326"/>
    <cellStyle name="Normal 2 2 3 7 2" xfId="20327"/>
    <cellStyle name="Normal 2 2 3 7 2 2" xfId="20328"/>
    <cellStyle name="Normal 2 2 3 7 3" xfId="20329"/>
    <cellStyle name="Normal 2 2 3 7 4" xfId="20330"/>
    <cellStyle name="Normal 2 2 3 70" xfId="20331"/>
    <cellStyle name="Normal 2 2 3 71" xfId="20332"/>
    <cellStyle name="Normal 2 2 3 72" xfId="20333"/>
    <cellStyle name="Normal 2 2 3 73" xfId="20334"/>
    <cellStyle name="Normal 2 2 3 74" xfId="20335"/>
    <cellStyle name="Normal 2 2 3 75" xfId="20336"/>
    <cellStyle name="Normal 2 2 3 76" xfId="20337"/>
    <cellStyle name="Normal 2 2 3 8" xfId="20338"/>
    <cellStyle name="Normal 2 2 3 8 2" xfId="20339"/>
    <cellStyle name="Normal 2 2 3 8 2 2" xfId="20340"/>
    <cellStyle name="Normal 2 2 3 8 3" xfId="20341"/>
    <cellStyle name="Normal 2 2 3 8 4" xfId="20342"/>
    <cellStyle name="Normal 2 2 3 9" xfId="20343"/>
    <cellStyle name="Normal 2 2 3 9 2" xfId="20344"/>
    <cellStyle name="Normal 2 2 3 9 2 2" xfId="20345"/>
    <cellStyle name="Normal 2 2 3 9 3" xfId="20346"/>
    <cellStyle name="Normal 2 2 3 9 4" xfId="20347"/>
    <cellStyle name="Normal 2 2 30" xfId="20348"/>
    <cellStyle name="Normal 2 2 30 10" xfId="20349"/>
    <cellStyle name="Normal 2 2 30 2" xfId="20350"/>
    <cellStyle name="Normal 2 2 30 3" xfId="20351"/>
    <cellStyle name="Normal 2 2 30 4" xfId="20352"/>
    <cellStyle name="Normal 2 2 30 5" xfId="20353"/>
    <cellStyle name="Normal 2 2 30 6" xfId="20354"/>
    <cellStyle name="Normal 2 2 30 7" xfId="20355"/>
    <cellStyle name="Normal 2 2 30 8" xfId="20356"/>
    <cellStyle name="Normal 2 2 30 9" xfId="20357"/>
    <cellStyle name="Normal 2 2 31" xfId="20358"/>
    <cellStyle name="Normal 2 2 31 10" xfId="20359"/>
    <cellStyle name="Normal 2 2 31 10 2" xfId="20360"/>
    <cellStyle name="Normal 2 2 31 11" xfId="20361"/>
    <cellStyle name="Normal 2 2 31 2" xfId="20362"/>
    <cellStyle name="Normal 2 2 31 2 2" xfId="20363"/>
    <cellStyle name="Normal 2 2 31 3" xfId="20364"/>
    <cellStyle name="Normal 2 2 31 3 2" xfId="20365"/>
    <cellStyle name="Normal 2 2 31 4" xfId="20366"/>
    <cellStyle name="Normal 2 2 31 4 2" xfId="20367"/>
    <cellStyle name="Normal 2 2 31 5" xfId="20368"/>
    <cellStyle name="Normal 2 2 31 5 2" xfId="20369"/>
    <cellStyle name="Normal 2 2 31 6" xfId="20370"/>
    <cellStyle name="Normal 2 2 31 7" xfId="20371"/>
    <cellStyle name="Normal 2 2 31 8" xfId="20372"/>
    <cellStyle name="Normal 2 2 31 8 2" xfId="20373"/>
    <cellStyle name="Normal 2 2 31 9" xfId="20374"/>
    <cellStyle name="Normal 2 2 31 9 2" xfId="20375"/>
    <cellStyle name="Normal 2 2 32" xfId="20376"/>
    <cellStyle name="Normal 2 2 32 10" xfId="20377"/>
    <cellStyle name="Normal 2 2 32 10 2" xfId="20378"/>
    <cellStyle name="Normal 2 2 32 11" xfId="20379"/>
    <cellStyle name="Normal 2 2 32 2" xfId="20380"/>
    <cellStyle name="Normal 2 2 32 2 2" xfId="20381"/>
    <cellStyle name="Normal 2 2 32 3" xfId="20382"/>
    <cellStyle name="Normal 2 2 32 3 2" xfId="20383"/>
    <cellStyle name="Normal 2 2 32 4" xfId="20384"/>
    <cellStyle name="Normal 2 2 32 4 2" xfId="20385"/>
    <cellStyle name="Normal 2 2 32 5" xfId="20386"/>
    <cellStyle name="Normal 2 2 32 5 2" xfId="20387"/>
    <cellStyle name="Normal 2 2 32 6" xfId="20388"/>
    <cellStyle name="Normal 2 2 32 7" xfId="20389"/>
    <cellStyle name="Normal 2 2 32 8" xfId="20390"/>
    <cellStyle name="Normal 2 2 32 8 2" xfId="20391"/>
    <cellStyle name="Normal 2 2 32 9" xfId="20392"/>
    <cellStyle name="Normal 2 2 32 9 2" xfId="20393"/>
    <cellStyle name="Normal 2 2 33" xfId="20394"/>
    <cellStyle name="Normal 2 2 33 10" xfId="20395"/>
    <cellStyle name="Normal 2 2 33 10 2" xfId="20396"/>
    <cellStyle name="Normal 2 2 33 11" xfId="20397"/>
    <cellStyle name="Normal 2 2 33 2" xfId="20398"/>
    <cellStyle name="Normal 2 2 33 2 2" xfId="20399"/>
    <cellStyle name="Normal 2 2 33 3" xfId="20400"/>
    <cellStyle name="Normal 2 2 33 3 2" xfId="20401"/>
    <cellStyle name="Normal 2 2 33 4" xfId="20402"/>
    <cellStyle name="Normal 2 2 33 4 2" xfId="20403"/>
    <cellStyle name="Normal 2 2 33 5" xfId="20404"/>
    <cellStyle name="Normal 2 2 33 5 2" xfId="20405"/>
    <cellStyle name="Normal 2 2 33 6" xfId="20406"/>
    <cellStyle name="Normal 2 2 33 7" xfId="20407"/>
    <cellStyle name="Normal 2 2 33 8" xfId="20408"/>
    <cellStyle name="Normal 2 2 33 8 2" xfId="20409"/>
    <cellStyle name="Normal 2 2 33 9" xfId="20410"/>
    <cellStyle name="Normal 2 2 33 9 2" xfId="20411"/>
    <cellStyle name="Normal 2 2 34" xfId="20412"/>
    <cellStyle name="Normal 2 2 34 10" xfId="20413"/>
    <cellStyle name="Normal 2 2 34 10 2" xfId="20414"/>
    <cellStyle name="Normal 2 2 34 11" xfId="20415"/>
    <cellStyle name="Normal 2 2 34 2" xfId="20416"/>
    <cellStyle name="Normal 2 2 34 2 2" xfId="20417"/>
    <cellStyle name="Normal 2 2 34 3" xfId="20418"/>
    <cellStyle name="Normal 2 2 34 3 2" xfId="20419"/>
    <cellStyle name="Normal 2 2 34 4" xfId="20420"/>
    <cellStyle name="Normal 2 2 34 4 2" xfId="20421"/>
    <cellStyle name="Normal 2 2 34 5" xfId="20422"/>
    <cellStyle name="Normal 2 2 34 5 2" xfId="20423"/>
    <cellStyle name="Normal 2 2 34 6" xfId="20424"/>
    <cellStyle name="Normal 2 2 34 7" xfId="20425"/>
    <cellStyle name="Normal 2 2 34 8" xfId="20426"/>
    <cellStyle name="Normal 2 2 34 8 2" xfId="20427"/>
    <cellStyle name="Normal 2 2 34 9" xfId="20428"/>
    <cellStyle name="Normal 2 2 34 9 2" xfId="20429"/>
    <cellStyle name="Normal 2 2 35" xfId="20430"/>
    <cellStyle name="Normal 2 2 35 10" xfId="20431"/>
    <cellStyle name="Normal 2 2 35 10 2" xfId="20432"/>
    <cellStyle name="Normal 2 2 35 11" xfId="20433"/>
    <cellStyle name="Normal 2 2 35 2" xfId="20434"/>
    <cellStyle name="Normal 2 2 35 2 2" xfId="20435"/>
    <cellStyle name="Normal 2 2 35 3" xfId="20436"/>
    <cellStyle name="Normal 2 2 35 3 2" xfId="20437"/>
    <cellStyle name="Normal 2 2 35 4" xfId="20438"/>
    <cellStyle name="Normal 2 2 35 4 2" xfId="20439"/>
    <cellStyle name="Normal 2 2 35 5" xfId="20440"/>
    <cellStyle name="Normal 2 2 35 5 2" xfId="20441"/>
    <cellStyle name="Normal 2 2 35 6" xfId="20442"/>
    <cellStyle name="Normal 2 2 35 7" xfId="20443"/>
    <cellStyle name="Normal 2 2 35 8" xfId="20444"/>
    <cellStyle name="Normal 2 2 35 8 2" xfId="20445"/>
    <cellStyle name="Normal 2 2 35 9" xfId="20446"/>
    <cellStyle name="Normal 2 2 35 9 2" xfId="20447"/>
    <cellStyle name="Normal 2 2 36" xfId="20448"/>
    <cellStyle name="Normal 2 2 36 10" xfId="20449"/>
    <cellStyle name="Normal 2 2 36 10 2" xfId="20450"/>
    <cellStyle name="Normal 2 2 36 11" xfId="20451"/>
    <cellStyle name="Normal 2 2 36 2" xfId="20452"/>
    <cellStyle name="Normal 2 2 36 2 2" xfId="20453"/>
    <cellStyle name="Normal 2 2 36 3" xfId="20454"/>
    <cellStyle name="Normal 2 2 36 3 2" xfId="20455"/>
    <cellStyle name="Normal 2 2 36 4" xfId="20456"/>
    <cellStyle name="Normal 2 2 36 4 2" xfId="20457"/>
    <cellStyle name="Normal 2 2 36 5" xfId="20458"/>
    <cellStyle name="Normal 2 2 36 5 2" xfId="20459"/>
    <cellStyle name="Normal 2 2 36 6" xfId="20460"/>
    <cellStyle name="Normal 2 2 36 7" xfId="20461"/>
    <cellStyle name="Normal 2 2 36 8" xfId="20462"/>
    <cellStyle name="Normal 2 2 36 8 2" xfId="20463"/>
    <cellStyle name="Normal 2 2 36 9" xfId="20464"/>
    <cellStyle name="Normal 2 2 36 9 2" xfId="20465"/>
    <cellStyle name="Normal 2 2 37" xfId="20466"/>
    <cellStyle name="Normal 2 2 37 10" xfId="20467"/>
    <cellStyle name="Normal 2 2 37 10 2" xfId="20468"/>
    <cellStyle name="Normal 2 2 37 11" xfId="20469"/>
    <cellStyle name="Normal 2 2 37 2" xfId="20470"/>
    <cellStyle name="Normal 2 2 37 2 2" xfId="20471"/>
    <cellStyle name="Normal 2 2 37 3" xfId="20472"/>
    <cellStyle name="Normal 2 2 37 3 2" xfId="20473"/>
    <cellStyle name="Normal 2 2 37 4" xfId="20474"/>
    <cellStyle name="Normal 2 2 37 4 2" xfId="20475"/>
    <cellStyle name="Normal 2 2 37 5" xfId="20476"/>
    <cellStyle name="Normal 2 2 37 5 2" xfId="20477"/>
    <cellStyle name="Normal 2 2 37 6" xfId="20478"/>
    <cellStyle name="Normal 2 2 37 7" xfId="20479"/>
    <cellStyle name="Normal 2 2 37 8" xfId="20480"/>
    <cellStyle name="Normal 2 2 37 8 2" xfId="20481"/>
    <cellStyle name="Normal 2 2 37 9" xfId="20482"/>
    <cellStyle name="Normal 2 2 37 9 2" xfId="20483"/>
    <cellStyle name="Normal 2 2 38" xfId="20484"/>
    <cellStyle name="Normal 2 2 38 10" xfId="20485"/>
    <cellStyle name="Normal 2 2 38 10 2" xfId="20486"/>
    <cellStyle name="Normal 2 2 38 11" xfId="20487"/>
    <cellStyle name="Normal 2 2 38 2" xfId="20488"/>
    <cellStyle name="Normal 2 2 38 2 2" xfId="20489"/>
    <cellStyle name="Normal 2 2 38 3" xfId="20490"/>
    <cellStyle name="Normal 2 2 38 3 2" xfId="20491"/>
    <cellStyle name="Normal 2 2 38 4" xfId="20492"/>
    <cellStyle name="Normal 2 2 38 4 2" xfId="20493"/>
    <cellStyle name="Normal 2 2 38 5" xfId="20494"/>
    <cellStyle name="Normal 2 2 38 5 2" xfId="20495"/>
    <cellStyle name="Normal 2 2 38 6" xfId="20496"/>
    <cellStyle name="Normal 2 2 38 7" xfId="20497"/>
    <cellStyle name="Normal 2 2 38 8" xfId="20498"/>
    <cellStyle name="Normal 2 2 38 8 2" xfId="20499"/>
    <cellStyle name="Normal 2 2 38 9" xfId="20500"/>
    <cellStyle name="Normal 2 2 38 9 2" xfId="20501"/>
    <cellStyle name="Normal 2 2 39" xfId="20502"/>
    <cellStyle name="Normal 2 2 39 10" xfId="20503"/>
    <cellStyle name="Normal 2 2 39 10 2" xfId="20504"/>
    <cellStyle name="Normal 2 2 39 11" xfId="20505"/>
    <cellStyle name="Normal 2 2 39 2" xfId="20506"/>
    <cellStyle name="Normal 2 2 39 2 2" xfId="20507"/>
    <cellStyle name="Normal 2 2 39 3" xfId="20508"/>
    <cellStyle name="Normal 2 2 39 3 2" xfId="20509"/>
    <cellStyle name="Normal 2 2 39 4" xfId="20510"/>
    <cellStyle name="Normal 2 2 39 4 2" xfId="20511"/>
    <cellStyle name="Normal 2 2 39 5" xfId="20512"/>
    <cellStyle name="Normal 2 2 39 5 2" xfId="20513"/>
    <cellStyle name="Normal 2 2 39 6" xfId="20514"/>
    <cellStyle name="Normal 2 2 39 7" xfId="20515"/>
    <cellStyle name="Normal 2 2 39 8" xfId="20516"/>
    <cellStyle name="Normal 2 2 39 8 2" xfId="20517"/>
    <cellStyle name="Normal 2 2 39 9" xfId="20518"/>
    <cellStyle name="Normal 2 2 39 9 2" xfId="20519"/>
    <cellStyle name="Normal 2 2 4" xfId="76"/>
    <cellStyle name="Normal 2 2 4 10" xfId="20520"/>
    <cellStyle name="Normal 2 2 4 10 2" xfId="20521"/>
    <cellStyle name="Normal 2 2 4 10 2 2" xfId="20522"/>
    <cellStyle name="Normal 2 2 4 10 3" xfId="20523"/>
    <cellStyle name="Normal 2 2 4 10 4" xfId="20524"/>
    <cellStyle name="Normal 2 2 4 11" xfId="20525"/>
    <cellStyle name="Normal 2 2 4 11 2" xfId="20526"/>
    <cellStyle name="Normal 2 2 4 11 2 2" xfId="20527"/>
    <cellStyle name="Normal 2 2 4 11 3" xfId="20528"/>
    <cellStyle name="Normal 2 2 4 11 4" xfId="20529"/>
    <cellStyle name="Normal 2 2 4 12" xfId="20530"/>
    <cellStyle name="Normal 2 2 4 12 2" xfId="20531"/>
    <cellStyle name="Normal 2 2 4 13" xfId="20532"/>
    <cellStyle name="Normal 2 2 4 13 2" xfId="20533"/>
    <cellStyle name="Normal 2 2 4 14" xfId="20534"/>
    <cellStyle name="Normal 2 2 4 14 2" xfId="20535"/>
    <cellStyle name="Normal 2 2 4 15" xfId="20536"/>
    <cellStyle name="Normal 2 2 4 15 2" xfId="20537"/>
    <cellStyle name="Normal 2 2 4 16" xfId="20538"/>
    <cellStyle name="Normal 2 2 4 16 2" xfId="20539"/>
    <cellStyle name="Normal 2 2 4 17" xfId="20540"/>
    <cellStyle name="Normal 2 2 4 17 2" xfId="20541"/>
    <cellStyle name="Normal 2 2 4 18" xfId="20542"/>
    <cellStyle name="Normal 2 2 4 18 2" xfId="20543"/>
    <cellStyle name="Normal 2 2 4 19" xfId="20544"/>
    <cellStyle name="Normal 2 2 4 19 2" xfId="20545"/>
    <cellStyle name="Normal 2 2 4 2" xfId="20546"/>
    <cellStyle name="Normal 2 2 4 2 2" xfId="20547"/>
    <cellStyle name="Normal 2 2 4 2 2 2" xfId="20548"/>
    <cellStyle name="Normal 2 2 4 2 3" xfId="20549"/>
    <cellStyle name="Normal 2 2 4 2 4" xfId="20550"/>
    <cellStyle name="Normal 2 2 4 20" xfId="20551"/>
    <cellStyle name="Normal 2 2 4 20 2" xfId="20552"/>
    <cellStyle name="Normal 2 2 4 21" xfId="20553"/>
    <cellStyle name="Normal 2 2 4 21 2" xfId="20554"/>
    <cellStyle name="Normal 2 2 4 22" xfId="20555"/>
    <cellStyle name="Normal 2 2 4 22 2" xfId="20556"/>
    <cellStyle name="Normal 2 2 4 23" xfId="20557"/>
    <cellStyle name="Normal 2 2 4 23 2" xfId="20558"/>
    <cellStyle name="Normal 2 2 4 24" xfId="20559"/>
    <cellStyle name="Normal 2 2 4 24 2" xfId="20560"/>
    <cellStyle name="Normal 2 2 4 25" xfId="20561"/>
    <cellStyle name="Normal 2 2 4 25 2" xfId="20562"/>
    <cellStyle name="Normal 2 2 4 26" xfId="20563"/>
    <cellStyle name="Normal 2 2 4 26 2" xfId="20564"/>
    <cellStyle name="Normal 2 2 4 27" xfId="20565"/>
    <cellStyle name="Normal 2 2 4 27 2" xfId="20566"/>
    <cellStyle name="Normal 2 2 4 28" xfId="20567"/>
    <cellStyle name="Normal 2 2 4 28 2" xfId="20568"/>
    <cellStyle name="Normal 2 2 4 29" xfId="20569"/>
    <cellStyle name="Normal 2 2 4 29 2" xfId="20570"/>
    <cellStyle name="Normal 2 2 4 3" xfId="20571"/>
    <cellStyle name="Normal 2 2 4 3 2" xfId="20572"/>
    <cellStyle name="Normal 2 2 4 3 2 2" xfId="20573"/>
    <cellStyle name="Normal 2 2 4 3 3" xfId="20574"/>
    <cellStyle name="Normal 2 2 4 3 4" xfId="20575"/>
    <cellStyle name="Normal 2 2 4 30" xfId="20576"/>
    <cellStyle name="Normal 2 2 4 30 2" xfId="20577"/>
    <cellStyle name="Normal 2 2 4 31" xfId="20578"/>
    <cellStyle name="Normal 2 2 4 31 2" xfId="20579"/>
    <cellStyle name="Normal 2 2 4 32" xfId="20580"/>
    <cellStyle name="Normal 2 2 4 32 2" xfId="20581"/>
    <cellStyle name="Normal 2 2 4 33" xfId="20582"/>
    <cellStyle name="Normal 2 2 4 33 2" xfId="20583"/>
    <cellStyle name="Normal 2 2 4 34" xfId="20584"/>
    <cellStyle name="Normal 2 2 4 34 2" xfId="20585"/>
    <cellStyle name="Normal 2 2 4 35" xfId="20586"/>
    <cellStyle name="Normal 2 2 4 35 2" xfId="20587"/>
    <cellStyle name="Normal 2 2 4 36" xfId="20588"/>
    <cellStyle name="Normal 2 2 4 36 2" xfId="20589"/>
    <cellStyle name="Normal 2 2 4 37" xfId="20590"/>
    <cellStyle name="Normal 2 2 4 37 2" xfId="20591"/>
    <cellStyle name="Normal 2 2 4 38" xfId="20592"/>
    <cellStyle name="Normal 2 2 4 38 2" xfId="20593"/>
    <cellStyle name="Normal 2 2 4 39" xfId="20594"/>
    <cellStyle name="Normal 2 2 4 39 2" xfId="20595"/>
    <cellStyle name="Normal 2 2 4 4" xfId="20596"/>
    <cellStyle name="Normal 2 2 4 4 2" xfId="20597"/>
    <cellStyle name="Normal 2 2 4 4 2 2" xfId="20598"/>
    <cellStyle name="Normal 2 2 4 4 3" xfId="20599"/>
    <cellStyle name="Normal 2 2 4 4 4" xfId="20600"/>
    <cellStyle name="Normal 2 2 4 40" xfId="20601"/>
    <cellStyle name="Normal 2 2 4 40 2" xfId="20602"/>
    <cellStyle name="Normal 2 2 4 41" xfId="20603"/>
    <cellStyle name="Normal 2 2 4 41 2" xfId="20604"/>
    <cellStyle name="Normal 2 2 4 42" xfId="20605"/>
    <cellStyle name="Normal 2 2 4 42 2" xfId="20606"/>
    <cellStyle name="Normal 2 2 4 43" xfId="20607"/>
    <cellStyle name="Normal 2 2 4 43 2" xfId="20608"/>
    <cellStyle name="Normal 2 2 4 44" xfId="20609"/>
    <cellStyle name="Normal 2 2 4 44 2" xfId="20610"/>
    <cellStyle name="Normal 2 2 4 45" xfId="20611"/>
    <cellStyle name="Normal 2 2 4 45 2" xfId="20612"/>
    <cellStyle name="Normal 2 2 4 46" xfId="20613"/>
    <cellStyle name="Normal 2 2 4 46 2" xfId="20614"/>
    <cellStyle name="Normal 2 2 4 47" xfId="20615"/>
    <cellStyle name="Normal 2 2 4 47 2" xfId="20616"/>
    <cellStyle name="Normal 2 2 4 48" xfId="20617"/>
    <cellStyle name="Normal 2 2 4 48 2" xfId="20618"/>
    <cellStyle name="Normal 2 2 4 49" xfId="20619"/>
    <cellStyle name="Normal 2 2 4 49 2" xfId="20620"/>
    <cellStyle name="Normal 2 2 4 5" xfId="20621"/>
    <cellStyle name="Normal 2 2 4 5 2" xfId="20622"/>
    <cellStyle name="Normal 2 2 4 5 2 2" xfId="20623"/>
    <cellStyle name="Normal 2 2 4 5 3" xfId="20624"/>
    <cellStyle name="Normal 2 2 4 5 4" xfId="20625"/>
    <cellStyle name="Normal 2 2 4 50" xfId="20626"/>
    <cellStyle name="Normal 2 2 4 51" xfId="20627"/>
    <cellStyle name="Normal 2 2 4 52" xfId="20628"/>
    <cellStyle name="Normal 2 2 4 53" xfId="20629"/>
    <cellStyle name="Normal 2 2 4 54" xfId="20630"/>
    <cellStyle name="Normal 2 2 4 55" xfId="20631"/>
    <cellStyle name="Normal 2 2 4 56" xfId="20632"/>
    <cellStyle name="Normal 2 2 4 57" xfId="20633"/>
    <cellStyle name="Normal 2 2 4 58" xfId="20634"/>
    <cellStyle name="Normal 2 2 4 59" xfId="20635"/>
    <cellStyle name="Normal 2 2 4 6" xfId="20636"/>
    <cellStyle name="Normal 2 2 4 6 2" xfId="20637"/>
    <cellStyle name="Normal 2 2 4 6 2 2" xfId="20638"/>
    <cellStyle name="Normal 2 2 4 6 3" xfId="20639"/>
    <cellStyle name="Normal 2 2 4 6 4" xfId="20640"/>
    <cellStyle name="Normal 2 2 4 60" xfId="20641"/>
    <cellStyle name="Normal 2 2 4 61" xfId="20642"/>
    <cellStyle name="Normal 2 2 4 62" xfId="20643"/>
    <cellStyle name="Normal 2 2 4 63" xfId="20644"/>
    <cellStyle name="Normal 2 2 4 64" xfId="20645"/>
    <cellStyle name="Normal 2 2 4 65" xfId="20646"/>
    <cellStyle name="Normal 2 2 4 66" xfId="20647"/>
    <cellStyle name="Normal 2 2 4 67" xfId="20648"/>
    <cellStyle name="Normal 2 2 4 68" xfId="20649"/>
    <cellStyle name="Normal 2 2 4 69" xfId="20650"/>
    <cellStyle name="Normal 2 2 4 7" xfId="20651"/>
    <cellStyle name="Normal 2 2 4 7 2" xfId="20652"/>
    <cellStyle name="Normal 2 2 4 7 2 2" xfId="20653"/>
    <cellStyle name="Normal 2 2 4 7 3" xfId="20654"/>
    <cellStyle name="Normal 2 2 4 7 4" xfId="20655"/>
    <cellStyle name="Normal 2 2 4 70" xfId="20656"/>
    <cellStyle name="Normal 2 2 4 71" xfId="20657"/>
    <cellStyle name="Normal 2 2 4 72" xfId="20658"/>
    <cellStyle name="Normal 2 2 4 73" xfId="20659"/>
    <cellStyle name="Normal 2 2 4 74" xfId="20660"/>
    <cellStyle name="Normal 2 2 4 75" xfId="20661"/>
    <cellStyle name="Normal 2 2 4 76" xfId="20662"/>
    <cellStyle name="Normal 2 2 4 8" xfId="20663"/>
    <cellStyle name="Normal 2 2 4 8 2" xfId="20664"/>
    <cellStyle name="Normal 2 2 4 8 2 2" xfId="20665"/>
    <cellStyle name="Normal 2 2 4 8 3" xfId="20666"/>
    <cellStyle name="Normal 2 2 4 8 4" xfId="20667"/>
    <cellStyle name="Normal 2 2 4 9" xfId="20668"/>
    <cellStyle name="Normal 2 2 4 9 2" xfId="20669"/>
    <cellStyle name="Normal 2 2 4 9 2 2" xfId="20670"/>
    <cellStyle name="Normal 2 2 4 9 3" xfId="20671"/>
    <cellStyle name="Normal 2 2 4 9 4" xfId="20672"/>
    <cellStyle name="Normal 2 2 40" xfId="20673"/>
    <cellStyle name="Normal 2 2 40 10" xfId="20674"/>
    <cellStyle name="Normal 2 2 40 10 2" xfId="20675"/>
    <cellStyle name="Normal 2 2 40 11" xfId="20676"/>
    <cellStyle name="Normal 2 2 40 2" xfId="20677"/>
    <cellStyle name="Normal 2 2 40 2 2" xfId="20678"/>
    <cellStyle name="Normal 2 2 40 3" xfId="20679"/>
    <cellStyle name="Normal 2 2 40 3 2" xfId="20680"/>
    <cellStyle name="Normal 2 2 40 4" xfId="20681"/>
    <cellStyle name="Normal 2 2 40 4 2" xfId="20682"/>
    <cellStyle name="Normal 2 2 40 5" xfId="20683"/>
    <cellStyle name="Normal 2 2 40 5 2" xfId="20684"/>
    <cellStyle name="Normal 2 2 40 6" xfId="20685"/>
    <cellStyle name="Normal 2 2 40 7" xfId="20686"/>
    <cellStyle name="Normal 2 2 40 8" xfId="20687"/>
    <cellStyle name="Normal 2 2 40 8 2" xfId="20688"/>
    <cellStyle name="Normal 2 2 40 9" xfId="20689"/>
    <cellStyle name="Normal 2 2 40 9 2" xfId="20690"/>
    <cellStyle name="Normal 2 2 41" xfId="20691"/>
    <cellStyle name="Normal 2 2 41 10" xfId="20692"/>
    <cellStyle name="Normal 2 2 41 10 2" xfId="20693"/>
    <cellStyle name="Normal 2 2 41 11" xfId="20694"/>
    <cellStyle name="Normal 2 2 41 2" xfId="20695"/>
    <cellStyle name="Normal 2 2 41 2 2" xfId="20696"/>
    <cellStyle name="Normal 2 2 41 3" xfId="20697"/>
    <cellStyle name="Normal 2 2 41 3 2" xfId="20698"/>
    <cellStyle name="Normal 2 2 41 4" xfId="20699"/>
    <cellStyle name="Normal 2 2 41 4 2" xfId="20700"/>
    <cellStyle name="Normal 2 2 41 5" xfId="20701"/>
    <cellStyle name="Normal 2 2 41 5 2" xfId="20702"/>
    <cellStyle name="Normal 2 2 41 6" xfId="20703"/>
    <cellStyle name="Normal 2 2 41 7" xfId="20704"/>
    <cellStyle name="Normal 2 2 41 8" xfId="20705"/>
    <cellStyle name="Normal 2 2 41 8 2" xfId="20706"/>
    <cellStyle name="Normal 2 2 41 9" xfId="20707"/>
    <cellStyle name="Normal 2 2 41 9 2" xfId="20708"/>
    <cellStyle name="Normal 2 2 42" xfId="20709"/>
    <cellStyle name="Normal 2 2 42 10" xfId="20710"/>
    <cellStyle name="Normal 2 2 42 10 2" xfId="20711"/>
    <cellStyle name="Normal 2 2 42 11" xfId="20712"/>
    <cellStyle name="Normal 2 2 42 2" xfId="20713"/>
    <cellStyle name="Normal 2 2 42 2 2" xfId="20714"/>
    <cellStyle name="Normal 2 2 42 3" xfId="20715"/>
    <cellStyle name="Normal 2 2 42 3 2" xfId="20716"/>
    <cellStyle name="Normal 2 2 42 4" xfId="20717"/>
    <cellStyle name="Normal 2 2 42 4 2" xfId="20718"/>
    <cellStyle name="Normal 2 2 42 5" xfId="20719"/>
    <cellStyle name="Normal 2 2 42 5 2" xfId="20720"/>
    <cellStyle name="Normal 2 2 42 6" xfId="20721"/>
    <cellStyle name="Normal 2 2 42 7" xfId="20722"/>
    <cellStyle name="Normal 2 2 42 8" xfId="20723"/>
    <cellStyle name="Normal 2 2 42 8 2" xfId="20724"/>
    <cellStyle name="Normal 2 2 42 9" xfId="20725"/>
    <cellStyle name="Normal 2 2 42 9 2" xfId="20726"/>
    <cellStyle name="Normal 2 2 43" xfId="20727"/>
    <cellStyle name="Normal 2 2 43 10" xfId="20728"/>
    <cellStyle name="Normal 2 2 43 10 2" xfId="20729"/>
    <cellStyle name="Normal 2 2 43 11" xfId="20730"/>
    <cellStyle name="Normal 2 2 43 2" xfId="20731"/>
    <cellStyle name="Normal 2 2 43 2 2" xfId="20732"/>
    <cellStyle name="Normal 2 2 43 3" xfId="20733"/>
    <cellStyle name="Normal 2 2 43 3 2" xfId="20734"/>
    <cellStyle name="Normal 2 2 43 4" xfId="20735"/>
    <cellStyle name="Normal 2 2 43 4 2" xfId="20736"/>
    <cellStyle name="Normal 2 2 43 5" xfId="20737"/>
    <cellStyle name="Normal 2 2 43 5 2" xfId="20738"/>
    <cellStyle name="Normal 2 2 43 6" xfId="20739"/>
    <cellStyle name="Normal 2 2 43 7" xfId="20740"/>
    <cellStyle name="Normal 2 2 43 8" xfId="20741"/>
    <cellStyle name="Normal 2 2 43 8 2" xfId="20742"/>
    <cellStyle name="Normal 2 2 43 9" xfId="20743"/>
    <cellStyle name="Normal 2 2 43 9 2" xfId="20744"/>
    <cellStyle name="Normal 2 2 44" xfId="20745"/>
    <cellStyle name="Normal 2 2 44 10" xfId="20746"/>
    <cellStyle name="Normal 2 2 44 10 2" xfId="20747"/>
    <cellStyle name="Normal 2 2 44 11" xfId="20748"/>
    <cellStyle name="Normal 2 2 44 2" xfId="20749"/>
    <cellStyle name="Normal 2 2 44 2 2" xfId="20750"/>
    <cellStyle name="Normal 2 2 44 3" xfId="20751"/>
    <cellStyle name="Normal 2 2 44 3 2" xfId="20752"/>
    <cellStyle name="Normal 2 2 44 4" xfId="20753"/>
    <cellStyle name="Normal 2 2 44 4 2" xfId="20754"/>
    <cellStyle name="Normal 2 2 44 5" xfId="20755"/>
    <cellStyle name="Normal 2 2 44 5 2" xfId="20756"/>
    <cellStyle name="Normal 2 2 44 6" xfId="20757"/>
    <cellStyle name="Normal 2 2 44 7" xfId="20758"/>
    <cellStyle name="Normal 2 2 44 8" xfId="20759"/>
    <cellStyle name="Normal 2 2 44 8 2" xfId="20760"/>
    <cellStyle name="Normal 2 2 44 9" xfId="20761"/>
    <cellStyle name="Normal 2 2 44 9 2" xfId="20762"/>
    <cellStyle name="Normal 2 2 45" xfId="20763"/>
    <cellStyle name="Normal 2 2 45 10" xfId="20764"/>
    <cellStyle name="Normal 2 2 45 10 2" xfId="20765"/>
    <cellStyle name="Normal 2 2 45 11" xfId="20766"/>
    <cellStyle name="Normal 2 2 45 2" xfId="20767"/>
    <cellStyle name="Normal 2 2 45 2 2" xfId="20768"/>
    <cellStyle name="Normal 2 2 45 3" xfId="20769"/>
    <cellStyle name="Normal 2 2 45 3 2" xfId="20770"/>
    <cellStyle name="Normal 2 2 45 4" xfId="20771"/>
    <cellStyle name="Normal 2 2 45 4 2" xfId="20772"/>
    <cellStyle name="Normal 2 2 45 5" xfId="20773"/>
    <cellStyle name="Normal 2 2 45 5 2" xfId="20774"/>
    <cellStyle name="Normal 2 2 45 6" xfId="20775"/>
    <cellStyle name="Normal 2 2 45 7" xfId="20776"/>
    <cellStyle name="Normal 2 2 45 8" xfId="20777"/>
    <cellStyle name="Normal 2 2 45 8 2" xfId="20778"/>
    <cellStyle name="Normal 2 2 45 9" xfId="20779"/>
    <cellStyle name="Normal 2 2 45 9 2" xfId="20780"/>
    <cellStyle name="Normal 2 2 46" xfId="20781"/>
    <cellStyle name="Normal 2 2 46 10" xfId="20782"/>
    <cellStyle name="Normal 2 2 46 10 2" xfId="20783"/>
    <cellStyle name="Normal 2 2 46 11" xfId="20784"/>
    <cellStyle name="Normal 2 2 46 2" xfId="20785"/>
    <cellStyle name="Normal 2 2 46 2 2" xfId="20786"/>
    <cellStyle name="Normal 2 2 46 3" xfId="20787"/>
    <cellStyle name="Normal 2 2 46 3 2" xfId="20788"/>
    <cellStyle name="Normal 2 2 46 4" xfId="20789"/>
    <cellStyle name="Normal 2 2 46 4 2" xfId="20790"/>
    <cellStyle name="Normal 2 2 46 5" xfId="20791"/>
    <cellStyle name="Normal 2 2 46 5 2" xfId="20792"/>
    <cellStyle name="Normal 2 2 46 6" xfId="20793"/>
    <cellStyle name="Normal 2 2 46 7" xfId="20794"/>
    <cellStyle name="Normal 2 2 46 8" xfId="20795"/>
    <cellStyle name="Normal 2 2 46 8 2" xfId="20796"/>
    <cellStyle name="Normal 2 2 46 9" xfId="20797"/>
    <cellStyle name="Normal 2 2 46 9 2" xfId="20798"/>
    <cellStyle name="Normal 2 2 47" xfId="20799"/>
    <cellStyle name="Normal 2 2 47 10" xfId="20800"/>
    <cellStyle name="Normal 2 2 47 10 2" xfId="20801"/>
    <cellStyle name="Normal 2 2 47 11" xfId="20802"/>
    <cellStyle name="Normal 2 2 47 2" xfId="20803"/>
    <cellStyle name="Normal 2 2 47 2 2" xfId="20804"/>
    <cellStyle name="Normal 2 2 47 3" xfId="20805"/>
    <cellStyle name="Normal 2 2 47 3 2" xfId="20806"/>
    <cellStyle name="Normal 2 2 47 4" xfId="20807"/>
    <cellStyle name="Normal 2 2 47 4 2" xfId="20808"/>
    <cellStyle name="Normal 2 2 47 5" xfId="20809"/>
    <cellStyle name="Normal 2 2 47 5 2" xfId="20810"/>
    <cellStyle name="Normal 2 2 47 6" xfId="20811"/>
    <cellStyle name="Normal 2 2 47 7" xfId="20812"/>
    <cellStyle name="Normal 2 2 47 8" xfId="20813"/>
    <cellStyle name="Normal 2 2 47 8 2" xfId="20814"/>
    <cellStyle name="Normal 2 2 47 9" xfId="20815"/>
    <cellStyle name="Normal 2 2 47 9 2" xfId="20816"/>
    <cellStyle name="Normal 2 2 48" xfId="20817"/>
    <cellStyle name="Normal 2 2 48 2" xfId="20818"/>
    <cellStyle name="Normal 2 2 48 2 2" xfId="20819"/>
    <cellStyle name="Normal 2 2 48 3" xfId="20820"/>
    <cellStyle name="Normal 2 2 48 4" xfId="20821"/>
    <cellStyle name="Normal 2 2 48 5" xfId="20822"/>
    <cellStyle name="Normal 2 2 49" xfId="20823"/>
    <cellStyle name="Normal 2 2 49 2" xfId="20824"/>
    <cellStyle name="Normal 2 2 49 3" xfId="20825"/>
    <cellStyle name="Normal 2 2 49 4" xfId="20826"/>
    <cellStyle name="Normal 2 2 5" xfId="20827"/>
    <cellStyle name="Normal 2 2 5 10" xfId="20828"/>
    <cellStyle name="Normal 2 2 5 10 2" xfId="20829"/>
    <cellStyle name="Normal 2 2 5 10 2 2" xfId="20830"/>
    <cellStyle name="Normal 2 2 5 10 3" xfId="20831"/>
    <cellStyle name="Normal 2 2 5 10 4" xfId="20832"/>
    <cellStyle name="Normal 2 2 5 11" xfId="20833"/>
    <cellStyle name="Normal 2 2 5 11 2" xfId="20834"/>
    <cellStyle name="Normal 2 2 5 11 2 2" xfId="20835"/>
    <cellStyle name="Normal 2 2 5 11 3" xfId="20836"/>
    <cellStyle name="Normal 2 2 5 11 4" xfId="20837"/>
    <cellStyle name="Normal 2 2 5 12" xfId="20838"/>
    <cellStyle name="Normal 2 2 5 12 2" xfId="20839"/>
    <cellStyle name="Normal 2 2 5 13" xfId="20840"/>
    <cellStyle name="Normal 2 2 5 13 2" xfId="20841"/>
    <cellStyle name="Normal 2 2 5 14" xfId="20842"/>
    <cellStyle name="Normal 2 2 5 14 2" xfId="20843"/>
    <cellStyle name="Normal 2 2 5 15" xfId="20844"/>
    <cellStyle name="Normal 2 2 5 15 2" xfId="20845"/>
    <cellStyle name="Normal 2 2 5 16" xfId="20846"/>
    <cellStyle name="Normal 2 2 5 16 2" xfId="20847"/>
    <cellStyle name="Normal 2 2 5 17" xfId="20848"/>
    <cellStyle name="Normal 2 2 5 17 2" xfId="20849"/>
    <cellStyle name="Normal 2 2 5 18" xfId="20850"/>
    <cellStyle name="Normal 2 2 5 18 2" xfId="20851"/>
    <cellStyle name="Normal 2 2 5 19" xfId="20852"/>
    <cellStyle name="Normal 2 2 5 19 2" xfId="20853"/>
    <cellStyle name="Normal 2 2 5 2" xfId="20854"/>
    <cellStyle name="Normal 2 2 5 2 2" xfId="20855"/>
    <cellStyle name="Normal 2 2 5 2 2 2" xfId="20856"/>
    <cellStyle name="Normal 2 2 5 2 3" xfId="20857"/>
    <cellStyle name="Normal 2 2 5 2 4" xfId="20858"/>
    <cellStyle name="Normal 2 2 5 20" xfId="20859"/>
    <cellStyle name="Normal 2 2 5 20 2" xfId="20860"/>
    <cellStyle name="Normal 2 2 5 21" xfId="20861"/>
    <cellStyle name="Normal 2 2 5 21 2" xfId="20862"/>
    <cellStyle name="Normal 2 2 5 22" xfId="20863"/>
    <cellStyle name="Normal 2 2 5 22 2" xfId="20864"/>
    <cellStyle name="Normal 2 2 5 23" xfId="20865"/>
    <cellStyle name="Normal 2 2 5 23 2" xfId="20866"/>
    <cellStyle name="Normal 2 2 5 24" xfId="20867"/>
    <cellStyle name="Normal 2 2 5 24 2" xfId="20868"/>
    <cellStyle name="Normal 2 2 5 25" xfId="20869"/>
    <cellStyle name="Normal 2 2 5 25 2" xfId="20870"/>
    <cellStyle name="Normal 2 2 5 26" xfId="20871"/>
    <cellStyle name="Normal 2 2 5 26 2" xfId="20872"/>
    <cellStyle name="Normal 2 2 5 27" xfId="20873"/>
    <cellStyle name="Normal 2 2 5 27 2" xfId="20874"/>
    <cellStyle name="Normal 2 2 5 28" xfId="20875"/>
    <cellStyle name="Normal 2 2 5 28 2" xfId="20876"/>
    <cellStyle name="Normal 2 2 5 29" xfId="20877"/>
    <cellStyle name="Normal 2 2 5 29 2" xfId="20878"/>
    <cellStyle name="Normal 2 2 5 3" xfId="20879"/>
    <cellStyle name="Normal 2 2 5 3 2" xfId="20880"/>
    <cellStyle name="Normal 2 2 5 3 2 2" xfId="20881"/>
    <cellStyle name="Normal 2 2 5 3 3" xfId="20882"/>
    <cellStyle name="Normal 2 2 5 3 4" xfId="20883"/>
    <cellStyle name="Normal 2 2 5 30" xfId="20884"/>
    <cellStyle name="Normal 2 2 5 30 2" xfId="20885"/>
    <cellStyle name="Normal 2 2 5 31" xfId="20886"/>
    <cellStyle name="Normal 2 2 5 31 2" xfId="20887"/>
    <cellStyle name="Normal 2 2 5 32" xfId="20888"/>
    <cellStyle name="Normal 2 2 5 32 2" xfId="20889"/>
    <cellStyle name="Normal 2 2 5 33" xfId="20890"/>
    <cellStyle name="Normal 2 2 5 33 2" xfId="20891"/>
    <cellStyle name="Normal 2 2 5 34" xfId="20892"/>
    <cellStyle name="Normal 2 2 5 34 2" xfId="20893"/>
    <cellStyle name="Normal 2 2 5 35" xfId="20894"/>
    <cellStyle name="Normal 2 2 5 35 2" xfId="20895"/>
    <cellStyle name="Normal 2 2 5 36" xfId="20896"/>
    <cellStyle name="Normal 2 2 5 36 2" xfId="20897"/>
    <cellStyle name="Normal 2 2 5 37" xfId="20898"/>
    <cellStyle name="Normal 2 2 5 37 2" xfId="20899"/>
    <cellStyle name="Normal 2 2 5 38" xfId="20900"/>
    <cellStyle name="Normal 2 2 5 38 2" xfId="20901"/>
    <cellStyle name="Normal 2 2 5 39" xfId="20902"/>
    <cellStyle name="Normal 2 2 5 39 2" xfId="20903"/>
    <cellStyle name="Normal 2 2 5 4" xfId="20904"/>
    <cellStyle name="Normal 2 2 5 4 2" xfId="20905"/>
    <cellStyle name="Normal 2 2 5 4 2 2" xfId="20906"/>
    <cellStyle name="Normal 2 2 5 4 3" xfId="20907"/>
    <cellStyle name="Normal 2 2 5 4 4" xfId="20908"/>
    <cellStyle name="Normal 2 2 5 40" xfId="20909"/>
    <cellStyle name="Normal 2 2 5 40 2" xfId="20910"/>
    <cellStyle name="Normal 2 2 5 41" xfId="20911"/>
    <cellStyle name="Normal 2 2 5 41 2" xfId="20912"/>
    <cellStyle name="Normal 2 2 5 42" xfId="20913"/>
    <cellStyle name="Normal 2 2 5 42 2" xfId="20914"/>
    <cellStyle name="Normal 2 2 5 43" xfId="20915"/>
    <cellStyle name="Normal 2 2 5 43 2" xfId="20916"/>
    <cellStyle name="Normal 2 2 5 44" xfId="20917"/>
    <cellStyle name="Normal 2 2 5 44 2" xfId="20918"/>
    <cellStyle name="Normal 2 2 5 45" xfId="20919"/>
    <cellStyle name="Normal 2 2 5 45 2" xfId="20920"/>
    <cellStyle name="Normal 2 2 5 46" xfId="20921"/>
    <cellStyle name="Normal 2 2 5 46 2" xfId="20922"/>
    <cellStyle name="Normal 2 2 5 47" xfId="20923"/>
    <cellStyle name="Normal 2 2 5 47 2" xfId="20924"/>
    <cellStyle name="Normal 2 2 5 48" xfId="20925"/>
    <cellStyle name="Normal 2 2 5 48 2" xfId="20926"/>
    <cellStyle name="Normal 2 2 5 49" xfId="20927"/>
    <cellStyle name="Normal 2 2 5 49 2" xfId="20928"/>
    <cellStyle name="Normal 2 2 5 5" xfId="20929"/>
    <cellStyle name="Normal 2 2 5 5 2" xfId="20930"/>
    <cellStyle name="Normal 2 2 5 5 2 2" xfId="20931"/>
    <cellStyle name="Normal 2 2 5 5 3" xfId="20932"/>
    <cellStyle name="Normal 2 2 5 5 4" xfId="20933"/>
    <cellStyle name="Normal 2 2 5 50" xfId="20934"/>
    <cellStyle name="Normal 2 2 5 51" xfId="20935"/>
    <cellStyle name="Normal 2 2 5 52" xfId="20936"/>
    <cellStyle name="Normal 2 2 5 53" xfId="20937"/>
    <cellStyle name="Normal 2 2 5 54" xfId="20938"/>
    <cellStyle name="Normal 2 2 5 55" xfId="20939"/>
    <cellStyle name="Normal 2 2 5 56" xfId="20940"/>
    <cellStyle name="Normal 2 2 5 57" xfId="20941"/>
    <cellStyle name="Normal 2 2 5 58" xfId="20942"/>
    <cellStyle name="Normal 2 2 5 59" xfId="20943"/>
    <cellStyle name="Normal 2 2 5 6" xfId="20944"/>
    <cellStyle name="Normal 2 2 5 6 2" xfId="20945"/>
    <cellStyle name="Normal 2 2 5 6 2 2" xfId="20946"/>
    <cellStyle name="Normal 2 2 5 6 3" xfId="20947"/>
    <cellStyle name="Normal 2 2 5 6 4" xfId="20948"/>
    <cellStyle name="Normal 2 2 5 60" xfId="20949"/>
    <cellStyle name="Normal 2 2 5 61" xfId="20950"/>
    <cellStyle name="Normal 2 2 5 62" xfId="20951"/>
    <cellStyle name="Normal 2 2 5 63" xfId="20952"/>
    <cellStyle name="Normal 2 2 5 64" xfId="20953"/>
    <cellStyle name="Normal 2 2 5 65" xfId="20954"/>
    <cellStyle name="Normal 2 2 5 66" xfId="20955"/>
    <cellStyle name="Normal 2 2 5 67" xfId="20956"/>
    <cellStyle name="Normal 2 2 5 68" xfId="20957"/>
    <cellStyle name="Normal 2 2 5 69" xfId="20958"/>
    <cellStyle name="Normal 2 2 5 7" xfId="20959"/>
    <cellStyle name="Normal 2 2 5 7 2" xfId="20960"/>
    <cellStyle name="Normal 2 2 5 7 2 2" xfId="20961"/>
    <cellStyle name="Normal 2 2 5 7 3" xfId="20962"/>
    <cellStyle name="Normal 2 2 5 7 4" xfId="20963"/>
    <cellStyle name="Normal 2 2 5 70" xfId="20964"/>
    <cellStyle name="Normal 2 2 5 71" xfId="20965"/>
    <cellStyle name="Normal 2 2 5 72" xfId="20966"/>
    <cellStyle name="Normal 2 2 5 73" xfId="20967"/>
    <cellStyle name="Normal 2 2 5 74" xfId="20968"/>
    <cellStyle name="Normal 2 2 5 75" xfId="20969"/>
    <cellStyle name="Normal 2 2 5 76" xfId="20970"/>
    <cellStyle name="Normal 2 2 5 8" xfId="20971"/>
    <cellStyle name="Normal 2 2 5 8 2" xfId="20972"/>
    <cellStyle name="Normal 2 2 5 8 2 2" xfId="20973"/>
    <cellStyle name="Normal 2 2 5 8 3" xfId="20974"/>
    <cellStyle name="Normal 2 2 5 8 4" xfId="20975"/>
    <cellStyle name="Normal 2 2 5 9" xfId="20976"/>
    <cellStyle name="Normal 2 2 5 9 2" xfId="20977"/>
    <cellStyle name="Normal 2 2 5 9 2 2" xfId="20978"/>
    <cellStyle name="Normal 2 2 5 9 3" xfId="20979"/>
    <cellStyle name="Normal 2 2 5 9 4" xfId="20980"/>
    <cellStyle name="Normal 2 2 50" xfId="20981"/>
    <cellStyle name="Normal 2 2 50 2" xfId="20982"/>
    <cellStyle name="Normal 2 2 50 3" xfId="20983"/>
    <cellStyle name="Normal 2 2 50 4" xfId="20984"/>
    <cellStyle name="Normal 2 2 51" xfId="20985"/>
    <cellStyle name="Normal 2 2 51 2" xfId="20986"/>
    <cellStyle name="Normal 2 2 51 3" xfId="20987"/>
    <cellStyle name="Normal 2 2 51 4" xfId="20988"/>
    <cellStyle name="Normal 2 2 52" xfId="20989"/>
    <cellStyle name="Normal 2 2 52 2" xfId="20990"/>
    <cellStyle name="Normal 2 2 52 3" xfId="20991"/>
    <cellStyle name="Normal 2 2 52 4" xfId="20992"/>
    <cellStyle name="Normal 2 2 53" xfId="20993"/>
    <cellStyle name="Normal 2 2 53 2" xfId="20994"/>
    <cellStyle name="Normal 2 2 53 3" xfId="20995"/>
    <cellStyle name="Normal 2 2 53 4" xfId="20996"/>
    <cellStyle name="Normal 2 2 54" xfId="20997"/>
    <cellStyle name="Normal 2 2 54 2" xfId="20998"/>
    <cellStyle name="Normal 2 2 54 3" xfId="20999"/>
    <cellStyle name="Normal 2 2 54 4" xfId="21000"/>
    <cellStyle name="Normal 2 2 55" xfId="21001"/>
    <cellStyle name="Normal 2 2 55 2" xfId="21002"/>
    <cellStyle name="Normal 2 2 55 3" xfId="21003"/>
    <cellStyle name="Normal 2 2 55 4" xfId="21004"/>
    <cellStyle name="Normal 2 2 56" xfId="21005"/>
    <cellStyle name="Normal 2 2 56 2" xfId="21006"/>
    <cellStyle name="Normal 2 2 56 3" xfId="21007"/>
    <cellStyle name="Normal 2 2 56 4" xfId="21008"/>
    <cellStyle name="Normal 2 2 57" xfId="21009"/>
    <cellStyle name="Normal 2 2 57 2" xfId="21010"/>
    <cellStyle name="Normal 2 2 58" xfId="21011"/>
    <cellStyle name="Normal 2 2 58 2" xfId="21012"/>
    <cellStyle name="Normal 2 2 59" xfId="21013"/>
    <cellStyle name="Normal 2 2 59 2" xfId="21014"/>
    <cellStyle name="Normal 2 2 6" xfId="21015"/>
    <cellStyle name="Normal 2 2 6 10" xfId="21016"/>
    <cellStyle name="Normal 2 2 6 10 2" xfId="21017"/>
    <cellStyle name="Normal 2 2 6 10 2 2" xfId="21018"/>
    <cellStyle name="Normal 2 2 6 10 3" xfId="21019"/>
    <cellStyle name="Normal 2 2 6 10 4" xfId="21020"/>
    <cellStyle name="Normal 2 2 6 11" xfId="21021"/>
    <cellStyle name="Normal 2 2 6 11 2" xfId="21022"/>
    <cellStyle name="Normal 2 2 6 11 2 2" xfId="21023"/>
    <cellStyle name="Normal 2 2 6 11 3" xfId="21024"/>
    <cellStyle name="Normal 2 2 6 11 4" xfId="21025"/>
    <cellStyle name="Normal 2 2 6 12" xfId="21026"/>
    <cellStyle name="Normal 2 2 6 12 2" xfId="21027"/>
    <cellStyle name="Normal 2 2 6 13" xfId="21028"/>
    <cellStyle name="Normal 2 2 6 13 2" xfId="21029"/>
    <cellStyle name="Normal 2 2 6 14" xfId="21030"/>
    <cellStyle name="Normal 2 2 6 14 2" xfId="21031"/>
    <cellStyle name="Normal 2 2 6 15" xfId="21032"/>
    <cellStyle name="Normal 2 2 6 15 2" xfId="21033"/>
    <cellStyle name="Normal 2 2 6 16" xfId="21034"/>
    <cellStyle name="Normal 2 2 6 16 2" xfId="21035"/>
    <cellStyle name="Normal 2 2 6 17" xfId="21036"/>
    <cellStyle name="Normal 2 2 6 17 2" xfId="21037"/>
    <cellStyle name="Normal 2 2 6 18" xfId="21038"/>
    <cellStyle name="Normal 2 2 6 18 2" xfId="21039"/>
    <cellStyle name="Normal 2 2 6 19" xfId="21040"/>
    <cellStyle name="Normal 2 2 6 19 2" xfId="21041"/>
    <cellStyle name="Normal 2 2 6 2" xfId="21042"/>
    <cellStyle name="Normal 2 2 6 2 2" xfId="21043"/>
    <cellStyle name="Normal 2 2 6 2 2 2" xfId="21044"/>
    <cellStyle name="Normal 2 2 6 2 3" xfId="21045"/>
    <cellStyle name="Normal 2 2 6 2 4" xfId="21046"/>
    <cellStyle name="Normal 2 2 6 20" xfId="21047"/>
    <cellStyle name="Normal 2 2 6 20 2" xfId="21048"/>
    <cellStyle name="Normal 2 2 6 21" xfId="21049"/>
    <cellStyle name="Normal 2 2 6 21 2" xfId="21050"/>
    <cellStyle name="Normal 2 2 6 22" xfId="21051"/>
    <cellStyle name="Normal 2 2 6 22 2" xfId="21052"/>
    <cellStyle name="Normal 2 2 6 23" xfId="21053"/>
    <cellStyle name="Normal 2 2 6 23 2" xfId="21054"/>
    <cellStyle name="Normal 2 2 6 24" xfId="21055"/>
    <cellStyle name="Normal 2 2 6 24 2" xfId="21056"/>
    <cellStyle name="Normal 2 2 6 25" xfId="21057"/>
    <cellStyle name="Normal 2 2 6 25 2" xfId="21058"/>
    <cellStyle name="Normal 2 2 6 26" xfId="21059"/>
    <cellStyle name="Normal 2 2 6 26 2" xfId="21060"/>
    <cellStyle name="Normal 2 2 6 27" xfId="21061"/>
    <cellStyle name="Normal 2 2 6 27 2" xfId="21062"/>
    <cellStyle name="Normal 2 2 6 28" xfId="21063"/>
    <cellStyle name="Normal 2 2 6 28 2" xfId="21064"/>
    <cellStyle name="Normal 2 2 6 29" xfId="21065"/>
    <cellStyle name="Normal 2 2 6 29 2" xfId="21066"/>
    <cellStyle name="Normal 2 2 6 3" xfId="21067"/>
    <cellStyle name="Normal 2 2 6 3 2" xfId="21068"/>
    <cellStyle name="Normal 2 2 6 3 2 2" xfId="21069"/>
    <cellStyle name="Normal 2 2 6 3 3" xfId="21070"/>
    <cellStyle name="Normal 2 2 6 3 4" xfId="21071"/>
    <cellStyle name="Normal 2 2 6 30" xfId="21072"/>
    <cellStyle name="Normal 2 2 6 30 2" xfId="21073"/>
    <cellStyle name="Normal 2 2 6 31" xfId="21074"/>
    <cellStyle name="Normal 2 2 6 31 2" xfId="21075"/>
    <cellStyle name="Normal 2 2 6 32" xfId="21076"/>
    <cellStyle name="Normal 2 2 6 32 2" xfId="21077"/>
    <cellStyle name="Normal 2 2 6 33" xfId="21078"/>
    <cellStyle name="Normal 2 2 6 33 2" xfId="21079"/>
    <cellStyle name="Normal 2 2 6 34" xfId="21080"/>
    <cellStyle name="Normal 2 2 6 34 2" xfId="21081"/>
    <cellStyle name="Normal 2 2 6 35" xfId="21082"/>
    <cellStyle name="Normal 2 2 6 35 2" xfId="21083"/>
    <cellStyle name="Normal 2 2 6 36" xfId="21084"/>
    <cellStyle name="Normal 2 2 6 36 2" xfId="21085"/>
    <cellStyle name="Normal 2 2 6 37" xfId="21086"/>
    <cellStyle name="Normal 2 2 6 37 2" xfId="21087"/>
    <cellStyle name="Normal 2 2 6 38" xfId="21088"/>
    <cellStyle name="Normal 2 2 6 38 2" xfId="21089"/>
    <cellStyle name="Normal 2 2 6 39" xfId="21090"/>
    <cellStyle name="Normal 2 2 6 39 2" xfId="21091"/>
    <cellStyle name="Normal 2 2 6 4" xfId="21092"/>
    <cellStyle name="Normal 2 2 6 4 2" xfId="21093"/>
    <cellStyle name="Normal 2 2 6 4 2 2" xfId="21094"/>
    <cellStyle name="Normal 2 2 6 4 3" xfId="21095"/>
    <cellStyle name="Normal 2 2 6 4 4" xfId="21096"/>
    <cellStyle name="Normal 2 2 6 40" xfId="21097"/>
    <cellStyle name="Normal 2 2 6 40 2" xfId="21098"/>
    <cellStyle name="Normal 2 2 6 41" xfId="21099"/>
    <cellStyle name="Normal 2 2 6 41 2" xfId="21100"/>
    <cellStyle name="Normal 2 2 6 42" xfId="21101"/>
    <cellStyle name="Normal 2 2 6 42 2" xfId="21102"/>
    <cellStyle name="Normal 2 2 6 43" xfId="21103"/>
    <cellStyle name="Normal 2 2 6 43 2" xfId="21104"/>
    <cellStyle name="Normal 2 2 6 44" xfId="21105"/>
    <cellStyle name="Normal 2 2 6 44 2" xfId="21106"/>
    <cellStyle name="Normal 2 2 6 45" xfId="21107"/>
    <cellStyle name="Normal 2 2 6 45 2" xfId="21108"/>
    <cellStyle name="Normal 2 2 6 46" xfId="21109"/>
    <cellStyle name="Normal 2 2 6 46 2" xfId="21110"/>
    <cellStyle name="Normal 2 2 6 47" xfId="21111"/>
    <cellStyle name="Normal 2 2 6 47 2" xfId="21112"/>
    <cellStyle name="Normal 2 2 6 48" xfId="21113"/>
    <cellStyle name="Normal 2 2 6 48 2" xfId="21114"/>
    <cellStyle name="Normal 2 2 6 49" xfId="21115"/>
    <cellStyle name="Normal 2 2 6 49 2" xfId="21116"/>
    <cellStyle name="Normal 2 2 6 5" xfId="21117"/>
    <cellStyle name="Normal 2 2 6 5 2" xfId="21118"/>
    <cellStyle name="Normal 2 2 6 5 2 2" xfId="21119"/>
    <cellStyle name="Normal 2 2 6 5 3" xfId="21120"/>
    <cellStyle name="Normal 2 2 6 5 4" xfId="21121"/>
    <cellStyle name="Normal 2 2 6 50" xfId="21122"/>
    <cellStyle name="Normal 2 2 6 51" xfId="21123"/>
    <cellStyle name="Normal 2 2 6 52" xfId="21124"/>
    <cellStyle name="Normal 2 2 6 53" xfId="21125"/>
    <cellStyle name="Normal 2 2 6 54" xfId="21126"/>
    <cellStyle name="Normal 2 2 6 55" xfId="21127"/>
    <cellStyle name="Normal 2 2 6 56" xfId="21128"/>
    <cellStyle name="Normal 2 2 6 57" xfId="21129"/>
    <cellStyle name="Normal 2 2 6 58" xfId="21130"/>
    <cellStyle name="Normal 2 2 6 59" xfId="21131"/>
    <cellStyle name="Normal 2 2 6 6" xfId="21132"/>
    <cellStyle name="Normal 2 2 6 6 2" xfId="21133"/>
    <cellStyle name="Normal 2 2 6 6 2 2" xfId="21134"/>
    <cellStyle name="Normal 2 2 6 6 3" xfId="21135"/>
    <cellStyle name="Normal 2 2 6 6 4" xfId="21136"/>
    <cellStyle name="Normal 2 2 6 60" xfId="21137"/>
    <cellStyle name="Normal 2 2 6 61" xfId="21138"/>
    <cellStyle name="Normal 2 2 6 62" xfId="21139"/>
    <cellStyle name="Normal 2 2 6 63" xfId="21140"/>
    <cellStyle name="Normal 2 2 6 64" xfId="21141"/>
    <cellStyle name="Normal 2 2 6 65" xfId="21142"/>
    <cellStyle name="Normal 2 2 6 66" xfId="21143"/>
    <cellStyle name="Normal 2 2 6 67" xfId="21144"/>
    <cellStyle name="Normal 2 2 6 68" xfId="21145"/>
    <cellStyle name="Normal 2 2 6 69" xfId="21146"/>
    <cellStyle name="Normal 2 2 6 7" xfId="21147"/>
    <cellStyle name="Normal 2 2 6 7 2" xfId="21148"/>
    <cellStyle name="Normal 2 2 6 7 2 2" xfId="21149"/>
    <cellStyle name="Normal 2 2 6 7 3" xfId="21150"/>
    <cellStyle name="Normal 2 2 6 7 4" xfId="21151"/>
    <cellStyle name="Normal 2 2 6 70" xfId="21152"/>
    <cellStyle name="Normal 2 2 6 71" xfId="21153"/>
    <cellStyle name="Normal 2 2 6 72" xfId="21154"/>
    <cellStyle name="Normal 2 2 6 73" xfId="21155"/>
    <cellStyle name="Normal 2 2 6 74" xfId="21156"/>
    <cellStyle name="Normal 2 2 6 75" xfId="21157"/>
    <cellStyle name="Normal 2 2 6 76" xfId="21158"/>
    <cellStyle name="Normal 2 2 6 8" xfId="21159"/>
    <cellStyle name="Normal 2 2 6 8 2" xfId="21160"/>
    <cellStyle name="Normal 2 2 6 8 2 2" xfId="21161"/>
    <cellStyle name="Normal 2 2 6 8 3" xfId="21162"/>
    <cellStyle name="Normal 2 2 6 8 4" xfId="21163"/>
    <cellStyle name="Normal 2 2 6 9" xfId="21164"/>
    <cellStyle name="Normal 2 2 6 9 2" xfId="21165"/>
    <cellStyle name="Normal 2 2 6 9 2 2" xfId="21166"/>
    <cellStyle name="Normal 2 2 6 9 3" xfId="21167"/>
    <cellStyle name="Normal 2 2 6 9 4" xfId="21168"/>
    <cellStyle name="Normal 2 2 60" xfId="21169"/>
    <cellStyle name="Normal 2 2 60 2" xfId="21170"/>
    <cellStyle name="Normal 2 2 61" xfId="21171"/>
    <cellStyle name="Normal 2 2 61 2" xfId="21172"/>
    <cellStyle name="Normal 2 2 62" xfId="21173"/>
    <cellStyle name="Normal 2 2 62 2" xfId="21174"/>
    <cellStyle name="Normal 2 2 63" xfId="21175"/>
    <cellStyle name="Normal 2 2 63 2" xfId="21176"/>
    <cellStyle name="Normal 2 2 64" xfId="21177"/>
    <cellStyle name="Normal 2 2 64 2" xfId="21178"/>
    <cellStyle name="Normal 2 2 65" xfId="21179"/>
    <cellStyle name="Normal 2 2 65 2" xfId="21180"/>
    <cellStyle name="Normal 2 2 66" xfId="21181"/>
    <cellStyle name="Normal 2 2 66 2" xfId="21182"/>
    <cellStyle name="Normal 2 2 67" xfId="21183"/>
    <cellStyle name="Normal 2 2 67 2" xfId="21184"/>
    <cellStyle name="Normal 2 2 68" xfId="21185"/>
    <cellStyle name="Normal 2 2 68 2" xfId="21186"/>
    <cellStyle name="Normal 2 2 69" xfId="21187"/>
    <cellStyle name="Normal 2 2 69 2" xfId="21188"/>
    <cellStyle name="Normal 2 2 7" xfId="21189"/>
    <cellStyle name="Normal 2 2 7 10" xfId="21190"/>
    <cellStyle name="Normal 2 2 7 10 2" xfId="21191"/>
    <cellStyle name="Normal 2 2 7 10 2 2" xfId="21192"/>
    <cellStyle name="Normal 2 2 7 10 3" xfId="21193"/>
    <cellStyle name="Normal 2 2 7 10 4" xfId="21194"/>
    <cellStyle name="Normal 2 2 7 11" xfId="21195"/>
    <cellStyle name="Normal 2 2 7 11 2" xfId="21196"/>
    <cellStyle name="Normal 2 2 7 11 2 2" xfId="21197"/>
    <cellStyle name="Normal 2 2 7 11 3" xfId="21198"/>
    <cellStyle name="Normal 2 2 7 11 4" xfId="21199"/>
    <cellStyle name="Normal 2 2 7 12" xfId="21200"/>
    <cellStyle name="Normal 2 2 7 12 2" xfId="21201"/>
    <cellStyle name="Normal 2 2 7 13" xfId="21202"/>
    <cellStyle name="Normal 2 2 7 13 2" xfId="21203"/>
    <cellStyle name="Normal 2 2 7 14" xfId="21204"/>
    <cellStyle name="Normal 2 2 7 14 2" xfId="21205"/>
    <cellStyle name="Normal 2 2 7 15" xfId="21206"/>
    <cellStyle name="Normal 2 2 7 15 2" xfId="21207"/>
    <cellStyle name="Normal 2 2 7 16" xfId="21208"/>
    <cellStyle name="Normal 2 2 7 16 2" xfId="21209"/>
    <cellStyle name="Normal 2 2 7 17" xfId="21210"/>
    <cellStyle name="Normal 2 2 7 17 2" xfId="21211"/>
    <cellStyle name="Normal 2 2 7 18" xfId="21212"/>
    <cellStyle name="Normal 2 2 7 18 2" xfId="21213"/>
    <cellStyle name="Normal 2 2 7 19" xfId="21214"/>
    <cellStyle name="Normal 2 2 7 19 2" xfId="21215"/>
    <cellStyle name="Normal 2 2 7 2" xfId="21216"/>
    <cellStyle name="Normal 2 2 7 2 2" xfId="21217"/>
    <cellStyle name="Normal 2 2 7 2 2 2" xfId="21218"/>
    <cellStyle name="Normal 2 2 7 2 3" xfId="21219"/>
    <cellStyle name="Normal 2 2 7 2 4" xfId="21220"/>
    <cellStyle name="Normal 2 2 7 20" xfId="21221"/>
    <cellStyle name="Normal 2 2 7 20 2" xfId="21222"/>
    <cellStyle name="Normal 2 2 7 21" xfId="21223"/>
    <cellStyle name="Normal 2 2 7 21 2" xfId="21224"/>
    <cellStyle name="Normal 2 2 7 22" xfId="21225"/>
    <cellStyle name="Normal 2 2 7 22 2" xfId="21226"/>
    <cellStyle name="Normal 2 2 7 23" xfId="21227"/>
    <cellStyle name="Normal 2 2 7 23 2" xfId="21228"/>
    <cellStyle name="Normal 2 2 7 24" xfId="21229"/>
    <cellStyle name="Normal 2 2 7 24 2" xfId="21230"/>
    <cellStyle name="Normal 2 2 7 25" xfId="21231"/>
    <cellStyle name="Normal 2 2 7 25 2" xfId="21232"/>
    <cellStyle name="Normal 2 2 7 26" xfId="21233"/>
    <cellStyle name="Normal 2 2 7 26 2" xfId="21234"/>
    <cellStyle name="Normal 2 2 7 27" xfId="21235"/>
    <cellStyle name="Normal 2 2 7 27 2" xfId="21236"/>
    <cellStyle name="Normal 2 2 7 28" xfId="21237"/>
    <cellStyle name="Normal 2 2 7 28 2" xfId="21238"/>
    <cellStyle name="Normal 2 2 7 29" xfId="21239"/>
    <cellStyle name="Normal 2 2 7 29 2" xfId="21240"/>
    <cellStyle name="Normal 2 2 7 3" xfId="21241"/>
    <cellStyle name="Normal 2 2 7 3 2" xfId="21242"/>
    <cellStyle name="Normal 2 2 7 3 2 2" xfId="21243"/>
    <cellStyle name="Normal 2 2 7 3 3" xfId="21244"/>
    <cellStyle name="Normal 2 2 7 3 4" xfId="21245"/>
    <cellStyle name="Normal 2 2 7 30" xfId="21246"/>
    <cellStyle name="Normal 2 2 7 30 2" xfId="21247"/>
    <cellStyle name="Normal 2 2 7 31" xfId="21248"/>
    <cellStyle name="Normal 2 2 7 31 2" xfId="21249"/>
    <cellStyle name="Normal 2 2 7 32" xfId="21250"/>
    <cellStyle name="Normal 2 2 7 32 2" xfId="21251"/>
    <cellStyle name="Normal 2 2 7 33" xfId="21252"/>
    <cellStyle name="Normal 2 2 7 33 2" xfId="21253"/>
    <cellStyle name="Normal 2 2 7 34" xfId="21254"/>
    <cellStyle name="Normal 2 2 7 34 2" xfId="21255"/>
    <cellStyle name="Normal 2 2 7 35" xfId="21256"/>
    <cellStyle name="Normal 2 2 7 35 2" xfId="21257"/>
    <cellStyle name="Normal 2 2 7 36" xfId="21258"/>
    <cellStyle name="Normal 2 2 7 36 2" xfId="21259"/>
    <cellStyle name="Normal 2 2 7 37" xfId="21260"/>
    <cellStyle name="Normal 2 2 7 37 2" xfId="21261"/>
    <cellStyle name="Normal 2 2 7 38" xfId="21262"/>
    <cellStyle name="Normal 2 2 7 38 2" xfId="21263"/>
    <cellStyle name="Normal 2 2 7 39" xfId="21264"/>
    <cellStyle name="Normal 2 2 7 39 2" xfId="21265"/>
    <cellStyle name="Normal 2 2 7 4" xfId="21266"/>
    <cellStyle name="Normal 2 2 7 4 2" xfId="21267"/>
    <cellStyle name="Normal 2 2 7 4 2 2" xfId="21268"/>
    <cellStyle name="Normal 2 2 7 4 3" xfId="21269"/>
    <cellStyle name="Normal 2 2 7 4 4" xfId="21270"/>
    <cellStyle name="Normal 2 2 7 40" xfId="21271"/>
    <cellStyle name="Normal 2 2 7 40 2" xfId="21272"/>
    <cellStyle name="Normal 2 2 7 41" xfId="21273"/>
    <cellStyle name="Normal 2 2 7 41 2" xfId="21274"/>
    <cellStyle name="Normal 2 2 7 42" xfId="21275"/>
    <cellStyle name="Normal 2 2 7 42 2" xfId="21276"/>
    <cellStyle name="Normal 2 2 7 43" xfId="21277"/>
    <cellStyle name="Normal 2 2 7 43 2" xfId="21278"/>
    <cellStyle name="Normal 2 2 7 44" xfId="21279"/>
    <cellStyle name="Normal 2 2 7 44 2" xfId="21280"/>
    <cellStyle name="Normal 2 2 7 45" xfId="21281"/>
    <cellStyle name="Normal 2 2 7 45 2" xfId="21282"/>
    <cellStyle name="Normal 2 2 7 46" xfId="21283"/>
    <cellStyle name="Normal 2 2 7 46 2" xfId="21284"/>
    <cellStyle name="Normal 2 2 7 47" xfId="21285"/>
    <cellStyle name="Normal 2 2 7 47 2" xfId="21286"/>
    <cellStyle name="Normal 2 2 7 48" xfId="21287"/>
    <cellStyle name="Normal 2 2 7 48 2" xfId="21288"/>
    <cellStyle name="Normal 2 2 7 49" xfId="21289"/>
    <cellStyle name="Normal 2 2 7 49 2" xfId="21290"/>
    <cellStyle name="Normal 2 2 7 5" xfId="21291"/>
    <cellStyle name="Normal 2 2 7 5 2" xfId="21292"/>
    <cellStyle name="Normal 2 2 7 5 2 2" xfId="21293"/>
    <cellStyle name="Normal 2 2 7 5 3" xfId="21294"/>
    <cellStyle name="Normal 2 2 7 5 4" xfId="21295"/>
    <cellStyle name="Normal 2 2 7 50" xfId="21296"/>
    <cellStyle name="Normal 2 2 7 51" xfId="21297"/>
    <cellStyle name="Normal 2 2 7 52" xfId="21298"/>
    <cellStyle name="Normal 2 2 7 53" xfId="21299"/>
    <cellStyle name="Normal 2 2 7 54" xfId="21300"/>
    <cellStyle name="Normal 2 2 7 55" xfId="21301"/>
    <cellStyle name="Normal 2 2 7 56" xfId="21302"/>
    <cellStyle name="Normal 2 2 7 57" xfId="21303"/>
    <cellStyle name="Normal 2 2 7 58" xfId="21304"/>
    <cellStyle name="Normal 2 2 7 59" xfId="21305"/>
    <cellStyle name="Normal 2 2 7 6" xfId="21306"/>
    <cellStyle name="Normal 2 2 7 6 2" xfId="21307"/>
    <cellStyle name="Normal 2 2 7 6 2 2" xfId="21308"/>
    <cellStyle name="Normal 2 2 7 6 3" xfId="21309"/>
    <cellStyle name="Normal 2 2 7 6 4" xfId="21310"/>
    <cellStyle name="Normal 2 2 7 60" xfId="21311"/>
    <cellStyle name="Normal 2 2 7 61" xfId="21312"/>
    <cellStyle name="Normal 2 2 7 62" xfId="21313"/>
    <cellStyle name="Normal 2 2 7 63" xfId="21314"/>
    <cellStyle name="Normal 2 2 7 64" xfId="21315"/>
    <cellStyle name="Normal 2 2 7 65" xfId="21316"/>
    <cellStyle name="Normal 2 2 7 66" xfId="21317"/>
    <cellStyle name="Normal 2 2 7 67" xfId="21318"/>
    <cellStyle name="Normal 2 2 7 68" xfId="21319"/>
    <cellStyle name="Normal 2 2 7 69" xfId="21320"/>
    <cellStyle name="Normal 2 2 7 7" xfId="21321"/>
    <cellStyle name="Normal 2 2 7 7 2" xfId="21322"/>
    <cellStyle name="Normal 2 2 7 7 2 2" xfId="21323"/>
    <cellStyle name="Normal 2 2 7 7 3" xfId="21324"/>
    <cellStyle name="Normal 2 2 7 7 4" xfId="21325"/>
    <cellStyle name="Normal 2 2 7 70" xfId="21326"/>
    <cellStyle name="Normal 2 2 7 71" xfId="21327"/>
    <cellStyle name="Normal 2 2 7 72" xfId="21328"/>
    <cellStyle name="Normal 2 2 7 73" xfId="21329"/>
    <cellStyle name="Normal 2 2 7 74" xfId="21330"/>
    <cellStyle name="Normal 2 2 7 75" xfId="21331"/>
    <cellStyle name="Normal 2 2 7 76" xfId="21332"/>
    <cellStyle name="Normal 2 2 7 8" xfId="21333"/>
    <cellStyle name="Normal 2 2 7 8 2" xfId="21334"/>
    <cellStyle name="Normal 2 2 7 8 2 2" xfId="21335"/>
    <cellStyle name="Normal 2 2 7 8 3" xfId="21336"/>
    <cellStyle name="Normal 2 2 7 8 4" xfId="21337"/>
    <cellStyle name="Normal 2 2 7 9" xfId="21338"/>
    <cellStyle name="Normal 2 2 7 9 2" xfId="21339"/>
    <cellStyle name="Normal 2 2 7 9 2 2" xfId="21340"/>
    <cellStyle name="Normal 2 2 7 9 3" xfId="21341"/>
    <cellStyle name="Normal 2 2 7 9 4" xfId="21342"/>
    <cellStyle name="Normal 2 2 70" xfId="21343"/>
    <cellStyle name="Normal 2 2 70 2" xfId="21344"/>
    <cellStyle name="Normal 2 2 71" xfId="21345"/>
    <cellStyle name="Normal 2 2 71 2" xfId="21346"/>
    <cellStyle name="Normal 2 2 72" xfId="21347"/>
    <cellStyle name="Normal 2 2 72 2" xfId="21348"/>
    <cellStyle name="Normal 2 2 73" xfId="21349"/>
    <cellStyle name="Normal 2 2 73 2" xfId="21350"/>
    <cellStyle name="Normal 2 2 74" xfId="21351"/>
    <cellStyle name="Normal 2 2 74 2" xfId="21352"/>
    <cellStyle name="Normal 2 2 75" xfId="21353"/>
    <cellStyle name="Normal 2 2 75 2" xfId="21354"/>
    <cellStyle name="Normal 2 2 76" xfId="21355"/>
    <cellStyle name="Normal 2 2 76 2" xfId="21356"/>
    <cellStyle name="Normal 2 2 77" xfId="21357"/>
    <cellStyle name="Normal 2 2 77 2" xfId="21358"/>
    <cellStyle name="Normal 2 2 78" xfId="21359"/>
    <cellStyle name="Normal 2 2 78 2" xfId="21360"/>
    <cellStyle name="Normal 2 2 79" xfId="21361"/>
    <cellStyle name="Normal 2 2 79 2" xfId="21362"/>
    <cellStyle name="Normal 2 2 8" xfId="21363"/>
    <cellStyle name="Normal 2 2 8 10" xfId="21364"/>
    <cellStyle name="Normal 2 2 8 10 2" xfId="21365"/>
    <cellStyle name="Normal 2 2 8 10 2 2" xfId="21366"/>
    <cellStyle name="Normal 2 2 8 10 3" xfId="21367"/>
    <cellStyle name="Normal 2 2 8 10 4" xfId="21368"/>
    <cellStyle name="Normal 2 2 8 11" xfId="21369"/>
    <cellStyle name="Normal 2 2 8 11 2" xfId="21370"/>
    <cellStyle name="Normal 2 2 8 11 2 2" xfId="21371"/>
    <cellStyle name="Normal 2 2 8 11 3" xfId="21372"/>
    <cellStyle name="Normal 2 2 8 11 4" xfId="21373"/>
    <cellStyle name="Normal 2 2 8 12" xfId="21374"/>
    <cellStyle name="Normal 2 2 8 12 2" xfId="21375"/>
    <cellStyle name="Normal 2 2 8 13" xfId="21376"/>
    <cellStyle name="Normal 2 2 8 13 2" xfId="21377"/>
    <cellStyle name="Normal 2 2 8 14" xfId="21378"/>
    <cellStyle name="Normal 2 2 8 14 2" xfId="21379"/>
    <cellStyle name="Normal 2 2 8 15" xfId="21380"/>
    <cellStyle name="Normal 2 2 8 15 2" xfId="21381"/>
    <cellStyle name="Normal 2 2 8 16" xfId="21382"/>
    <cellStyle name="Normal 2 2 8 16 2" xfId="21383"/>
    <cellStyle name="Normal 2 2 8 17" xfId="21384"/>
    <cellStyle name="Normal 2 2 8 17 2" xfId="21385"/>
    <cellStyle name="Normal 2 2 8 18" xfId="21386"/>
    <cellStyle name="Normal 2 2 8 18 2" xfId="21387"/>
    <cellStyle name="Normal 2 2 8 19" xfId="21388"/>
    <cellStyle name="Normal 2 2 8 19 2" xfId="21389"/>
    <cellStyle name="Normal 2 2 8 2" xfId="21390"/>
    <cellStyle name="Normal 2 2 8 2 2" xfId="21391"/>
    <cellStyle name="Normal 2 2 8 2 2 2" xfId="21392"/>
    <cellStyle name="Normal 2 2 8 2 3" xfId="21393"/>
    <cellStyle name="Normal 2 2 8 2 4" xfId="21394"/>
    <cellStyle name="Normal 2 2 8 20" xfId="21395"/>
    <cellStyle name="Normal 2 2 8 20 2" xfId="21396"/>
    <cellStyle name="Normal 2 2 8 21" xfId="21397"/>
    <cellStyle name="Normal 2 2 8 21 2" xfId="21398"/>
    <cellStyle name="Normal 2 2 8 22" xfId="21399"/>
    <cellStyle name="Normal 2 2 8 22 2" xfId="21400"/>
    <cellStyle name="Normal 2 2 8 23" xfId="21401"/>
    <cellStyle name="Normal 2 2 8 23 2" xfId="21402"/>
    <cellStyle name="Normal 2 2 8 24" xfId="21403"/>
    <cellStyle name="Normal 2 2 8 24 2" xfId="21404"/>
    <cellStyle name="Normal 2 2 8 25" xfId="21405"/>
    <cellStyle name="Normal 2 2 8 25 2" xfId="21406"/>
    <cellStyle name="Normal 2 2 8 26" xfId="21407"/>
    <cellStyle name="Normal 2 2 8 26 2" xfId="21408"/>
    <cellStyle name="Normal 2 2 8 27" xfId="21409"/>
    <cellStyle name="Normal 2 2 8 27 2" xfId="21410"/>
    <cellStyle name="Normal 2 2 8 28" xfId="21411"/>
    <cellStyle name="Normal 2 2 8 28 2" xfId="21412"/>
    <cellStyle name="Normal 2 2 8 29" xfId="21413"/>
    <cellStyle name="Normal 2 2 8 29 2" xfId="21414"/>
    <cellStyle name="Normal 2 2 8 3" xfId="21415"/>
    <cellStyle name="Normal 2 2 8 3 2" xfId="21416"/>
    <cellStyle name="Normal 2 2 8 3 2 2" xfId="21417"/>
    <cellStyle name="Normal 2 2 8 3 3" xfId="21418"/>
    <cellStyle name="Normal 2 2 8 3 4" xfId="21419"/>
    <cellStyle name="Normal 2 2 8 30" xfId="21420"/>
    <cellStyle name="Normal 2 2 8 30 2" xfId="21421"/>
    <cellStyle name="Normal 2 2 8 31" xfId="21422"/>
    <cellStyle name="Normal 2 2 8 31 2" xfId="21423"/>
    <cellStyle name="Normal 2 2 8 32" xfId="21424"/>
    <cellStyle name="Normal 2 2 8 32 2" xfId="21425"/>
    <cellStyle name="Normal 2 2 8 33" xfId="21426"/>
    <cellStyle name="Normal 2 2 8 33 2" xfId="21427"/>
    <cellStyle name="Normal 2 2 8 34" xfId="21428"/>
    <cellStyle name="Normal 2 2 8 34 2" xfId="21429"/>
    <cellStyle name="Normal 2 2 8 35" xfId="21430"/>
    <cellStyle name="Normal 2 2 8 35 2" xfId="21431"/>
    <cellStyle name="Normal 2 2 8 36" xfId="21432"/>
    <cellStyle name="Normal 2 2 8 36 2" xfId="21433"/>
    <cellStyle name="Normal 2 2 8 37" xfId="21434"/>
    <cellStyle name="Normal 2 2 8 37 2" xfId="21435"/>
    <cellStyle name="Normal 2 2 8 38" xfId="21436"/>
    <cellStyle name="Normal 2 2 8 38 2" xfId="21437"/>
    <cellStyle name="Normal 2 2 8 39" xfId="21438"/>
    <cellStyle name="Normal 2 2 8 39 2" xfId="21439"/>
    <cellStyle name="Normal 2 2 8 4" xfId="21440"/>
    <cellStyle name="Normal 2 2 8 4 2" xfId="21441"/>
    <cellStyle name="Normal 2 2 8 4 2 2" xfId="21442"/>
    <cellStyle name="Normal 2 2 8 4 3" xfId="21443"/>
    <cellStyle name="Normal 2 2 8 4 4" xfId="21444"/>
    <cellStyle name="Normal 2 2 8 40" xfId="21445"/>
    <cellStyle name="Normal 2 2 8 40 2" xfId="21446"/>
    <cellStyle name="Normal 2 2 8 41" xfId="21447"/>
    <cellStyle name="Normal 2 2 8 41 2" xfId="21448"/>
    <cellStyle name="Normal 2 2 8 42" xfId="21449"/>
    <cellStyle name="Normal 2 2 8 42 2" xfId="21450"/>
    <cellStyle name="Normal 2 2 8 43" xfId="21451"/>
    <cellStyle name="Normal 2 2 8 43 2" xfId="21452"/>
    <cellStyle name="Normal 2 2 8 44" xfId="21453"/>
    <cellStyle name="Normal 2 2 8 44 2" xfId="21454"/>
    <cellStyle name="Normal 2 2 8 45" xfId="21455"/>
    <cellStyle name="Normal 2 2 8 45 2" xfId="21456"/>
    <cellStyle name="Normal 2 2 8 46" xfId="21457"/>
    <cellStyle name="Normal 2 2 8 46 2" xfId="21458"/>
    <cellStyle name="Normal 2 2 8 47" xfId="21459"/>
    <cellStyle name="Normal 2 2 8 47 2" xfId="21460"/>
    <cellStyle name="Normal 2 2 8 48" xfId="21461"/>
    <cellStyle name="Normal 2 2 8 48 2" xfId="21462"/>
    <cellStyle name="Normal 2 2 8 49" xfId="21463"/>
    <cellStyle name="Normal 2 2 8 49 2" xfId="21464"/>
    <cellStyle name="Normal 2 2 8 5" xfId="21465"/>
    <cellStyle name="Normal 2 2 8 5 2" xfId="21466"/>
    <cellStyle name="Normal 2 2 8 5 2 2" xfId="21467"/>
    <cellStyle name="Normal 2 2 8 5 3" xfId="21468"/>
    <cellStyle name="Normal 2 2 8 5 4" xfId="21469"/>
    <cellStyle name="Normal 2 2 8 50" xfId="21470"/>
    <cellStyle name="Normal 2 2 8 51" xfId="21471"/>
    <cellStyle name="Normal 2 2 8 52" xfId="21472"/>
    <cellStyle name="Normal 2 2 8 53" xfId="21473"/>
    <cellStyle name="Normal 2 2 8 54" xfId="21474"/>
    <cellStyle name="Normal 2 2 8 55" xfId="21475"/>
    <cellStyle name="Normal 2 2 8 56" xfId="21476"/>
    <cellStyle name="Normal 2 2 8 57" xfId="21477"/>
    <cellStyle name="Normal 2 2 8 58" xfId="21478"/>
    <cellStyle name="Normal 2 2 8 59" xfId="21479"/>
    <cellStyle name="Normal 2 2 8 6" xfId="21480"/>
    <cellStyle name="Normal 2 2 8 6 2" xfId="21481"/>
    <cellStyle name="Normal 2 2 8 6 2 2" xfId="21482"/>
    <cellStyle name="Normal 2 2 8 6 3" xfId="21483"/>
    <cellStyle name="Normal 2 2 8 6 4" xfId="21484"/>
    <cellStyle name="Normal 2 2 8 60" xfId="21485"/>
    <cellStyle name="Normal 2 2 8 61" xfId="21486"/>
    <cellStyle name="Normal 2 2 8 62" xfId="21487"/>
    <cellStyle name="Normal 2 2 8 63" xfId="21488"/>
    <cellStyle name="Normal 2 2 8 64" xfId="21489"/>
    <cellStyle name="Normal 2 2 8 65" xfId="21490"/>
    <cellStyle name="Normal 2 2 8 66" xfId="21491"/>
    <cellStyle name="Normal 2 2 8 67" xfId="21492"/>
    <cellStyle name="Normal 2 2 8 68" xfId="21493"/>
    <cellStyle name="Normal 2 2 8 69" xfId="21494"/>
    <cellStyle name="Normal 2 2 8 7" xfId="21495"/>
    <cellStyle name="Normal 2 2 8 7 2" xfId="21496"/>
    <cellStyle name="Normal 2 2 8 7 2 2" xfId="21497"/>
    <cellStyle name="Normal 2 2 8 7 3" xfId="21498"/>
    <cellStyle name="Normal 2 2 8 7 4" xfId="21499"/>
    <cellStyle name="Normal 2 2 8 70" xfId="21500"/>
    <cellStyle name="Normal 2 2 8 71" xfId="21501"/>
    <cellStyle name="Normal 2 2 8 72" xfId="21502"/>
    <cellStyle name="Normal 2 2 8 73" xfId="21503"/>
    <cellStyle name="Normal 2 2 8 74" xfId="21504"/>
    <cellStyle name="Normal 2 2 8 75" xfId="21505"/>
    <cellStyle name="Normal 2 2 8 76" xfId="21506"/>
    <cellStyle name="Normal 2 2 8 8" xfId="21507"/>
    <cellStyle name="Normal 2 2 8 8 2" xfId="21508"/>
    <cellStyle name="Normal 2 2 8 8 2 2" xfId="21509"/>
    <cellStyle name="Normal 2 2 8 8 3" xfId="21510"/>
    <cellStyle name="Normal 2 2 8 8 4" xfId="21511"/>
    <cellStyle name="Normal 2 2 8 9" xfId="21512"/>
    <cellStyle name="Normal 2 2 8 9 2" xfId="21513"/>
    <cellStyle name="Normal 2 2 8 9 2 2" xfId="21514"/>
    <cellStyle name="Normal 2 2 8 9 3" xfId="21515"/>
    <cellStyle name="Normal 2 2 8 9 4" xfId="21516"/>
    <cellStyle name="Normal 2 2 80" xfId="21517"/>
    <cellStyle name="Normal 2 2 80 2" xfId="21518"/>
    <cellStyle name="Normal 2 2 81" xfId="21519"/>
    <cellStyle name="Normal 2 2 81 2" xfId="21520"/>
    <cellStyle name="Normal 2 2 82" xfId="21521"/>
    <cellStyle name="Normal 2 2 82 2" xfId="21522"/>
    <cellStyle name="Normal 2 2 83" xfId="21523"/>
    <cellStyle name="Normal 2 2 83 2" xfId="21524"/>
    <cellStyle name="Normal 2 2 84" xfId="21525"/>
    <cellStyle name="Normal 2 2 84 2" xfId="21526"/>
    <cellStyle name="Normal 2 2 85" xfId="21527"/>
    <cellStyle name="Normal 2 2 85 2" xfId="21528"/>
    <cellStyle name="Normal 2 2 86" xfId="21529"/>
    <cellStyle name="Normal 2 2 86 2" xfId="21530"/>
    <cellStyle name="Normal 2 2 87" xfId="21531"/>
    <cellStyle name="Normal 2 2 87 2" xfId="21532"/>
    <cellStyle name="Normal 2 2 88" xfId="21533"/>
    <cellStyle name="Normal 2 2 88 2" xfId="21534"/>
    <cellStyle name="Normal 2 2 89" xfId="21535"/>
    <cellStyle name="Normal 2 2 89 2" xfId="21536"/>
    <cellStyle name="Normal 2 2 9" xfId="21537"/>
    <cellStyle name="Normal 2 2 9 10" xfId="21538"/>
    <cellStyle name="Normal 2 2 9 10 2" xfId="21539"/>
    <cellStyle name="Normal 2 2 9 10 2 2" xfId="21540"/>
    <cellStyle name="Normal 2 2 9 10 3" xfId="21541"/>
    <cellStyle name="Normal 2 2 9 10 4" xfId="21542"/>
    <cellStyle name="Normal 2 2 9 11" xfId="21543"/>
    <cellStyle name="Normal 2 2 9 11 2" xfId="21544"/>
    <cellStyle name="Normal 2 2 9 11 2 2" xfId="21545"/>
    <cellStyle name="Normal 2 2 9 11 3" xfId="21546"/>
    <cellStyle name="Normal 2 2 9 11 4" xfId="21547"/>
    <cellStyle name="Normal 2 2 9 12" xfId="21548"/>
    <cellStyle name="Normal 2 2 9 12 2" xfId="21549"/>
    <cellStyle name="Normal 2 2 9 13" xfId="21550"/>
    <cellStyle name="Normal 2 2 9 13 2" xfId="21551"/>
    <cellStyle name="Normal 2 2 9 14" xfId="21552"/>
    <cellStyle name="Normal 2 2 9 14 2" xfId="21553"/>
    <cellStyle name="Normal 2 2 9 15" xfId="21554"/>
    <cellStyle name="Normal 2 2 9 15 2" xfId="21555"/>
    <cellStyle name="Normal 2 2 9 16" xfId="21556"/>
    <cellStyle name="Normal 2 2 9 16 2" xfId="21557"/>
    <cellStyle name="Normal 2 2 9 17" xfId="21558"/>
    <cellStyle name="Normal 2 2 9 17 2" xfId="21559"/>
    <cellStyle name="Normal 2 2 9 18" xfId="21560"/>
    <cellStyle name="Normal 2 2 9 18 2" xfId="21561"/>
    <cellStyle name="Normal 2 2 9 19" xfId="21562"/>
    <cellStyle name="Normal 2 2 9 19 2" xfId="21563"/>
    <cellStyle name="Normal 2 2 9 2" xfId="21564"/>
    <cellStyle name="Normal 2 2 9 2 2" xfId="21565"/>
    <cellStyle name="Normal 2 2 9 2 2 2" xfId="21566"/>
    <cellStyle name="Normal 2 2 9 2 3" xfId="21567"/>
    <cellStyle name="Normal 2 2 9 2 4" xfId="21568"/>
    <cellStyle name="Normal 2 2 9 20" xfId="21569"/>
    <cellStyle name="Normal 2 2 9 20 2" xfId="21570"/>
    <cellStyle name="Normal 2 2 9 21" xfId="21571"/>
    <cellStyle name="Normal 2 2 9 21 2" xfId="21572"/>
    <cellStyle name="Normal 2 2 9 22" xfId="21573"/>
    <cellStyle name="Normal 2 2 9 22 2" xfId="21574"/>
    <cellStyle name="Normal 2 2 9 23" xfId="21575"/>
    <cellStyle name="Normal 2 2 9 23 2" xfId="21576"/>
    <cellStyle name="Normal 2 2 9 24" xfId="21577"/>
    <cellStyle name="Normal 2 2 9 24 2" xfId="21578"/>
    <cellStyle name="Normal 2 2 9 25" xfId="21579"/>
    <cellStyle name="Normal 2 2 9 25 2" xfId="21580"/>
    <cellStyle name="Normal 2 2 9 26" xfId="21581"/>
    <cellStyle name="Normal 2 2 9 26 2" xfId="21582"/>
    <cellStyle name="Normal 2 2 9 27" xfId="21583"/>
    <cellStyle name="Normal 2 2 9 27 2" xfId="21584"/>
    <cellStyle name="Normal 2 2 9 28" xfId="21585"/>
    <cellStyle name="Normal 2 2 9 28 2" xfId="21586"/>
    <cellStyle name="Normal 2 2 9 29" xfId="21587"/>
    <cellStyle name="Normal 2 2 9 29 2" xfId="21588"/>
    <cellStyle name="Normal 2 2 9 3" xfId="21589"/>
    <cellStyle name="Normal 2 2 9 3 2" xfId="21590"/>
    <cellStyle name="Normal 2 2 9 3 2 2" xfId="21591"/>
    <cellStyle name="Normal 2 2 9 3 3" xfId="21592"/>
    <cellStyle name="Normal 2 2 9 3 4" xfId="21593"/>
    <cellStyle name="Normal 2 2 9 30" xfId="21594"/>
    <cellStyle name="Normal 2 2 9 30 2" xfId="21595"/>
    <cellStyle name="Normal 2 2 9 31" xfId="21596"/>
    <cellStyle name="Normal 2 2 9 31 2" xfId="21597"/>
    <cellStyle name="Normal 2 2 9 32" xfId="21598"/>
    <cellStyle name="Normal 2 2 9 32 2" xfId="21599"/>
    <cellStyle name="Normal 2 2 9 33" xfId="21600"/>
    <cellStyle name="Normal 2 2 9 33 2" xfId="21601"/>
    <cellStyle name="Normal 2 2 9 34" xfId="21602"/>
    <cellStyle name="Normal 2 2 9 34 2" xfId="21603"/>
    <cellStyle name="Normal 2 2 9 35" xfId="21604"/>
    <cellStyle name="Normal 2 2 9 35 2" xfId="21605"/>
    <cellStyle name="Normal 2 2 9 36" xfId="21606"/>
    <cellStyle name="Normal 2 2 9 36 2" xfId="21607"/>
    <cellStyle name="Normal 2 2 9 37" xfId="21608"/>
    <cellStyle name="Normal 2 2 9 37 2" xfId="21609"/>
    <cellStyle name="Normal 2 2 9 38" xfId="21610"/>
    <cellStyle name="Normal 2 2 9 38 2" xfId="21611"/>
    <cellStyle name="Normal 2 2 9 39" xfId="21612"/>
    <cellStyle name="Normal 2 2 9 39 2" xfId="21613"/>
    <cellStyle name="Normal 2 2 9 4" xfId="21614"/>
    <cellStyle name="Normal 2 2 9 4 2" xfId="21615"/>
    <cellStyle name="Normal 2 2 9 4 2 2" xfId="21616"/>
    <cellStyle name="Normal 2 2 9 4 3" xfId="21617"/>
    <cellStyle name="Normal 2 2 9 4 4" xfId="21618"/>
    <cellStyle name="Normal 2 2 9 40" xfId="21619"/>
    <cellStyle name="Normal 2 2 9 40 2" xfId="21620"/>
    <cellStyle name="Normal 2 2 9 41" xfId="21621"/>
    <cellStyle name="Normal 2 2 9 41 2" xfId="21622"/>
    <cellStyle name="Normal 2 2 9 42" xfId="21623"/>
    <cellStyle name="Normal 2 2 9 42 2" xfId="21624"/>
    <cellStyle name="Normal 2 2 9 43" xfId="21625"/>
    <cellStyle name="Normal 2 2 9 43 2" xfId="21626"/>
    <cellStyle name="Normal 2 2 9 44" xfId="21627"/>
    <cellStyle name="Normal 2 2 9 44 2" xfId="21628"/>
    <cellStyle name="Normal 2 2 9 45" xfId="21629"/>
    <cellStyle name="Normal 2 2 9 45 2" xfId="21630"/>
    <cellStyle name="Normal 2 2 9 46" xfId="21631"/>
    <cellStyle name="Normal 2 2 9 46 2" xfId="21632"/>
    <cellStyle name="Normal 2 2 9 47" xfId="21633"/>
    <cellStyle name="Normal 2 2 9 47 2" xfId="21634"/>
    <cellStyle name="Normal 2 2 9 48" xfId="21635"/>
    <cellStyle name="Normal 2 2 9 48 2" xfId="21636"/>
    <cellStyle name="Normal 2 2 9 49" xfId="21637"/>
    <cellStyle name="Normal 2 2 9 49 2" xfId="21638"/>
    <cellStyle name="Normal 2 2 9 5" xfId="21639"/>
    <cellStyle name="Normal 2 2 9 5 2" xfId="21640"/>
    <cellStyle name="Normal 2 2 9 5 2 2" xfId="21641"/>
    <cellStyle name="Normal 2 2 9 5 3" xfId="21642"/>
    <cellStyle name="Normal 2 2 9 5 4" xfId="21643"/>
    <cellStyle name="Normal 2 2 9 50" xfId="21644"/>
    <cellStyle name="Normal 2 2 9 51" xfId="21645"/>
    <cellStyle name="Normal 2 2 9 52" xfId="21646"/>
    <cellStyle name="Normal 2 2 9 53" xfId="21647"/>
    <cellStyle name="Normal 2 2 9 54" xfId="21648"/>
    <cellStyle name="Normal 2 2 9 55" xfId="21649"/>
    <cellStyle name="Normal 2 2 9 56" xfId="21650"/>
    <cellStyle name="Normal 2 2 9 57" xfId="21651"/>
    <cellStyle name="Normal 2 2 9 58" xfId="21652"/>
    <cellStyle name="Normal 2 2 9 59" xfId="21653"/>
    <cellStyle name="Normal 2 2 9 6" xfId="21654"/>
    <cellStyle name="Normal 2 2 9 6 2" xfId="21655"/>
    <cellStyle name="Normal 2 2 9 6 2 2" xfId="21656"/>
    <cellStyle name="Normal 2 2 9 6 3" xfId="21657"/>
    <cellStyle name="Normal 2 2 9 6 4" xfId="21658"/>
    <cellStyle name="Normal 2 2 9 60" xfId="21659"/>
    <cellStyle name="Normal 2 2 9 61" xfId="21660"/>
    <cellStyle name="Normal 2 2 9 62" xfId="21661"/>
    <cellStyle name="Normal 2 2 9 63" xfId="21662"/>
    <cellStyle name="Normal 2 2 9 64" xfId="21663"/>
    <cellStyle name="Normal 2 2 9 65" xfId="21664"/>
    <cellStyle name="Normal 2 2 9 66" xfId="21665"/>
    <cellStyle name="Normal 2 2 9 67" xfId="21666"/>
    <cellStyle name="Normal 2 2 9 68" xfId="21667"/>
    <cellStyle name="Normal 2 2 9 69" xfId="21668"/>
    <cellStyle name="Normal 2 2 9 7" xfId="21669"/>
    <cellStyle name="Normal 2 2 9 7 2" xfId="21670"/>
    <cellStyle name="Normal 2 2 9 7 2 2" xfId="21671"/>
    <cellStyle name="Normal 2 2 9 7 3" xfId="21672"/>
    <cellStyle name="Normal 2 2 9 7 4" xfId="21673"/>
    <cellStyle name="Normal 2 2 9 70" xfId="21674"/>
    <cellStyle name="Normal 2 2 9 71" xfId="21675"/>
    <cellStyle name="Normal 2 2 9 72" xfId="21676"/>
    <cellStyle name="Normal 2 2 9 73" xfId="21677"/>
    <cellStyle name="Normal 2 2 9 74" xfId="21678"/>
    <cellStyle name="Normal 2 2 9 75" xfId="21679"/>
    <cellStyle name="Normal 2 2 9 76" xfId="21680"/>
    <cellStyle name="Normal 2 2 9 8" xfId="21681"/>
    <cellStyle name="Normal 2 2 9 8 2" xfId="21682"/>
    <cellStyle name="Normal 2 2 9 8 2 2" xfId="21683"/>
    <cellStyle name="Normal 2 2 9 8 3" xfId="21684"/>
    <cellStyle name="Normal 2 2 9 8 4" xfId="21685"/>
    <cellStyle name="Normal 2 2 9 9" xfId="21686"/>
    <cellStyle name="Normal 2 2 9 9 2" xfId="21687"/>
    <cellStyle name="Normal 2 2 9 9 2 2" xfId="21688"/>
    <cellStyle name="Normal 2 2 9 9 3" xfId="21689"/>
    <cellStyle name="Normal 2 2 9 9 4" xfId="21690"/>
    <cellStyle name="Normal 2 2 90" xfId="21691"/>
    <cellStyle name="Normal 2 2 90 2" xfId="21692"/>
    <cellStyle name="Normal 2 2 91" xfId="21693"/>
    <cellStyle name="Normal 2 2 91 2" xfId="21694"/>
    <cellStyle name="Normal 2 2 92" xfId="21695"/>
    <cellStyle name="Normal 2 2 92 2" xfId="21696"/>
    <cellStyle name="Normal 2 2 93" xfId="21697"/>
    <cellStyle name="Normal 2 2 93 2" xfId="21698"/>
    <cellStyle name="Normal 2 2 94" xfId="21699"/>
    <cellStyle name="Normal 2 2 94 2" xfId="21700"/>
    <cellStyle name="Normal 2 2 95" xfId="21701"/>
    <cellStyle name="Normal 2 2 95 2" xfId="21702"/>
    <cellStyle name="Normal 2 2 96" xfId="21703"/>
    <cellStyle name="Normal 2 2 96 2" xfId="21704"/>
    <cellStyle name="Normal 2 2 97" xfId="21705"/>
    <cellStyle name="Normal 2 2 97 2" xfId="21706"/>
    <cellStyle name="Normal 2 2 98" xfId="21707"/>
    <cellStyle name="Normal 2 2 98 2" xfId="21708"/>
    <cellStyle name="Normal 2 2 99" xfId="21709"/>
    <cellStyle name="Normal 2 2 99 2" xfId="21710"/>
    <cellStyle name="Normal 2 20" xfId="21711"/>
    <cellStyle name="Normal 2 20 10" xfId="21712"/>
    <cellStyle name="Normal 2 20 10 2" xfId="21713"/>
    <cellStyle name="Normal 2 20 10 3" xfId="21714"/>
    <cellStyle name="Normal 2 20 10 4" xfId="21715"/>
    <cellStyle name="Normal 2 20 11" xfId="21716"/>
    <cellStyle name="Normal 2 20 11 2" xfId="21717"/>
    <cellStyle name="Normal 2 20 11 3" xfId="21718"/>
    <cellStyle name="Normal 2 20 11 4" xfId="21719"/>
    <cellStyle name="Normal 2 20 12" xfId="21720"/>
    <cellStyle name="Normal 2 20 12 2" xfId="21721"/>
    <cellStyle name="Normal 2 20 12 3" xfId="21722"/>
    <cellStyle name="Normal 2 20 12 4" xfId="21723"/>
    <cellStyle name="Normal 2 20 13" xfId="21724"/>
    <cellStyle name="Normal 2 20 13 2" xfId="21725"/>
    <cellStyle name="Normal 2 20 13 3" xfId="21726"/>
    <cellStyle name="Normal 2 20 13 4" xfId="21727"/>
    <cellStyle name="Normal 2 20 14" xfId="21728"/>
    <cellStyle name="Normal 2 20 14 2" xfId="21729"/>
    <cellStyle name="Normal 2 20 14 3" xfId="21730"/>
    <cellStyle name="Normal 2 20 14 4" xfId="21731"/>
    <cellStyle name="Normal 2 20 15" xfId="21732"/>
    <cellStyle name="Normal 2 20 15 2" xfId="21733"/>
    <cellStyle name="Normal 2 20 15 3" xfId="21734"/>
    <cellStyle name="Normal 2 20 15 4" xfId="21735"/>
    <cellStyle name="Normal 2 20 16" xfId="21736"/>
    <cellStyle name="Normal 2 20 16 2" xfId="21737"/>
    <cellStyle name="Normal 2 20 16 3" xfId="21738"/>
    <cellStyle name="Normal 2 20 16 4" xfId="21739"/>
    <cellStyle name="Normal 2 20 17" xfId="21740"/>
    <cellStyle name="Normal 2 20 17 2" xfId="21741"/>
    <cellStyle name="Normal 2 20 17 3" xfId="21742"/>
    <cellStyle name="Normal 2 20 17 4" xfId="21743"/>
    <cellStyle name="Normal 2 20 18" xfId="21744"/>
    <cellStyle name="Normal 2 20 18 2" xfId="21745"/>
    <cellStyle name="Normal 2 20 18 3" xfId="21746"/>
    <cellStyle name="Normal 2 20 18 4" xfId="21747"/>
    <cellStyle name="Normal 2 20 19" xfId="21748"/>
    <cellStyle name="Normal 2 20 19 2" xfId="21749"/>
    <cellStyle name="Normal 2 20 19 3" xfId="21750"/>
    <cellStyle name="Normal 2 20 19 4" xfId="21751"/>
    <cellStyle name="Normal 2 20 2" xfId="21752"/>
    <cellStyle name="Normal 2 20 2 10" xfId="21753"/>
    <cellStyle name="Normal 2 20 2 10 10" xfId="21754"/>
    <cellStyle name="Normal 2 20 2 10 10 2" xfId="21755"/>
    <cellStyle name="Normal 2 20 2 10 11" xfId="21756"/>
    <cellStyle name="Normal 2 20 2 10 2" xfId="21757"/>
    <cellStyle name="Normal 2 20 2 10 2 2" xfId="21758"/>
    <cellStyle name="Normal 2 20 2 10 3" xfId="21759"/>
    <cellStyle name="Normal 2 20 2 10 3 2" xfId="21760"/>
    <cellStyle name="Normal 2 20 2 10 4" xfId="21761"/>
    <cellStyle name="Normal 2 20 2 10 4 2" xfId="21762"/>
    <cellStyle name="Normal 2 20 2 10 5" xfId="21763"/>
    <cellStyle name="Normal 2 20 2 10 5 2" xfId="21764"/>
    <cellStyle name="Normal 2 20 2 10 6" xfId="21765"/>
    <cellStyle name="Normal 2 20 2 10 6 2" xfId="21766"/>
    <cellStyle name="Normal 2 20 2 10 7" xfId="21767"/>
    <cellStyle name="Normal 2 20 2 10 7 2" xfId="21768"/>
    <cellStyle name="Normal 2 20 2 10 8" xfId="21769"/>
    <cellStyle name="Normal 2 20 2 10 8 2" xfId="21770"/>
    <cellStyle name="Normal 2 20 2 10 9" xfId="21771"/>
    <cellStyle name="Normal 2 20 2 10 9 2" xfId="21772"/>
    <cellStyle name="Normal 2 20 2 11" xfId="21773"/>
    <cellStyle name="Normal 2 20 2 11 10" xfId="21774"/>
    <cellStyle name="Normal 2 20 2 11 10 2" xfId="21775"/>
    <cellStyle name="Normal 2 20 2 11 11" xfId="21776"/>
    <cellStyle name="Normal 2 20 2 11 2" xfId="21777"/>
    <cellStyle name="Normal 2 20 2 11 2 2" xfId="21778"/>
    <cellStyle name="Normal 2 20 2 11 3" xfId="21779"/>
    <cellStyle name="Normal 2 20 2 11 3 2" xfId="21780"/>
    <cellStyle name="Normal 2 20 2 11 4" xfId="21781"/>
    <cellStyle name="Normal 2 20 2 11 4 2" xfId="21782"/>
    <cellStyle name="Normal 2 20 2 11 5" xfId="21783"/>
    <cellStyle name="Normal 2 20 2 11 5 2" xfId="21784"/>
    <cellStyle name="Normal 2 20 2 11 6" xfId="21785"/>
    <cellStyle name="Normal 2 20 2 11 6 2" xfId="21786"/>
    <cellStyle name="Normal 2 20 2 11 7" xfId="21787"/>
    <cellStyle name="Normal 2 20 2 11 7 2" xfId="21788"/>
    <cellStyle name="Normal 2 20 2 11 8" xfId="21789"/>
    <cellStyle name="Normal 2 20 2 11 8 2" xfId="21790"/>
    <cellStyle name="Normal 2 20 2 11 9" xfId="21791"/>
    <cellStyle name="Normal 2 20 2 11 9 2" xfId="21792"/>
    <cellStyle name="Normal 2 20 2 12" xfId="21793"/>
    <cellStyle name="Normal 2 20 2 12 10" xfId="21794"/>
    <cellStyle name="Normal 2 20 2 12 10 2" xfId="21795"/>
    <cellStyle name="Normal 2 20 2 12 11" xfId="21796"/>
    <cellStyle name="Normal 2 20 2 12 2" xfId="21797"/>
    <cellStyle name="Normal 2 20 2 12 2 2" xfId="21798"/>
    <cellStyle name="Normal 2 20 2 12 3" xfId="21799"/>
    <cellStyle name="Normal 2 20 2 12 3 2" xfId="21800"/>
    <cellStyle name="Normal 2 20 2 12 4" xfId="21801"/>
    <cellStyle name="Normal 2 20 2 12 4 2" xfId="21802"/>
    <cellStyle name="Normal 2 20 2 12 5" xfId="21803"/>
    <cellStyle name="Normal 2 20 2 12 5 2" xfId="21804"/>
    <cellStyle name="Normal 2 20 2 12 6" xfId="21805"/>
    <cellStyle name="Normal 2 20 2 12 6 2" xfId="21806"/>
    <cellStyle name="Normal 2 20 2 12 7" xfId="21807"/>
    <cellStyle name="Normal 2 20 2 12 7 2" xfId="21808"/>
    <cellStyle name="Normal 2 20 2 12 8" xfId="21809"/>
    <cellStyle name="Normal 2 20 2 12 8 2" xfId="21810"/>
    <cellStyle name="Normal 2 20 2 12 9" xfId="21811"/>
    <cellStyle name="Normal 2 20 2 12 9 2" xfId="21812"/>
    <cellStyle name="Normal 2 20 2 13" xfId="21813"/>
    <cellStyle name="Normal 2 20 2 13 10" xfId="21814"/>
    <cellStyle name="Normal 2 20 2 13 10 2" xfId="21815"/>
    <cellStyle name="Normal 2 20 2 13 11" xfId="21816"/>
    <cellStyle name="Normal 2 20 2 13 2" xfId="21817"/>
    <cellStyle name="Normal 2 20 2 13 2 2" xfId="21818"/>
    <cellStyle name="Normal 2 20 2 13 3" xfId="21819"/>
    <cellStyle name="Normal 2 20 2 13 3 2" xfId="21820"/>
    <cellStyle name="Normal 2 20 2 13 4" xfId="21821"/>
    <cellStyle name="Normal 2 20 2 13 4 2" xfId="21822"/>
    <cellStyle name="Normal 2 20 2 13 5" xfId="21823"/>
    <cellStyle name="Normal 2 20 2 13 5 2" xfId="21824"/>
    <cellStyle name="Normal 2 20 2 13 6" xfId="21825"/>
    <cellStyle name="Normal 2 20 2 13 6 2" xfId="21826"/>
    <cellStyle name="Normal 2 20 2 13 7" xfId="21827"/>
    <cellStyle name="Normal 2 20 2 13 7 2" xfId="21828"/>
    <cellStyle name="Normal 2 20 2 13 8" xfId="21829"/>
    <cellStyle name="Normal 2 20 2 13 8 2" xfId="21830"/>
    <cellStyle name="Normal 2 20 2 13 9" xfId="21831"/>
    <cellStyle name="Normal 2 20 2 13 9 2" xfId="21832"/>
    <cellStyle name="Normal 2 20 2 14" xfId="21833"/>
    <cellStyle name="Normal 2 20 2 14 10" xfId="21834"/>
    <cellStyle name="Normal 2 20 2 14 10 2" xfId="21835"/>
    <cellStyle name="Normal 2 20 2 14 11" xfId="21836"/>
    <cellStyle name="Normal 2 20 2 14 2" xfId="21837"/>
    <cellStyle name="Normal 2 20 2 14 2 2" xfId="21838"/>
    <cellStyle name="Normal 2 20 2 14 3" xfId="21839"/>
    <cellStyle name="Normal 2 20 2 14 3 2" xfId="21840"/>
    <cellStyle name="Normal 2 20 2 14 4" xfId="21841"/>
    <cellStyle name="Normal 2 20 2 14 4 2" xfId="21842"/>
    <cellStyle name="Normal 2 20 2 14 5" xfId="21843"/>
    <cellStyle name="Normal 2 20 2 14 5 2" xfId="21844"/>
    <cellStyle name="Normal 2 20 2 14 6" xfId="21845"/>
    <cellStyle name="Normal 2 20 2 14 6 2" xfId="21846"/>
    <cellStyle name="Normal 2 20 2 14 7" xfId="21847"/>
    <cellStyle name="Normal 2 20 2 14 7 2" xfId="21848"/>
    <cellStyle name="Normal 2 20 2 14 8" xfId="21849"/>
    <cellStyle name="Normal 2 20 2 14 8 2" xfId="21850"/>
    <cellStyle name="Normal 2 20 2 14 9" xfId="21851"/>
    <cellStyle name="Normal 2 20 2 14 9 2" xfId="21852"/>
    <cellStyle name="Normal 2 20 2 15" xfId="21853"/>
    <cellStyle name="Normal 2 20 2 15 10" xfId="21854"/>
    <cellStyle name="Normal 2 20 2 15 10 2" xfId="21855"/>
    <cellStyle name="Normal 2 20 2 15 11" xfId="21856"/>
    <cellStyle name="Normal 2 20 2 15 2" xfId="21857"/>
    <cellStyle name="Normal 2 20 2 15 2 2" xfId="21858"/>
    <cellStyle name="Normal 2 20 2 15 3" xfId="21859"/>
    <cellStyle name="Normal 2 20 2 15 3 2" xfId="21860"/>
    <cellStyle name="Normal 2 20 2 15 4" xfId="21861"/>
    <cellStyle name="Normal 2 20 2 15 4 2" xfId="21862"/>
    <cellStyle name="Normal 2 20 2 15 5" xfId="21863"/>
    <cellStyle name="Normal 2 20 2 15 5 2" xfId="21864"/>
    <cellStyle name="Normal 2 20 2 15 6" xfId="21865"/>
    <cellStyle name="Normal 2 20 2 15 6 2" xfId="21866"/>
    <cellStyle name="Normal 2 20 2 15 7" xfId="21867"/>
    <cellStyle name="Normal 2 20 2 15 7 2" xfId="21868"/>
    <cellStyle name="Normal 2 20 2 15 8" xfId="21869"/>
    <cellStyle name="Normal 2 20 2 15 8 2" xfId="21870"/>
    <cellStyle name="Normal 2 20 2 15 9" xfId="21871"/>
    <cellStyle name="Normal 2 20 2 15 9 2" xfId="21872"/>
    <cellStyle name="Normal 2 20 2 16" xfId="21873"/>
    <cellStyle name="Normal 2 20 2 16 10" xfId="21874"/>
    <cellStyle name="Normal 2 20 2 16 10 2" xfId="21875"/>
    <cellStyle name="Normal 2 20 2 16 11" xfId="21876"/>
    <cellStyle name="Normal 2 20 2 16 2" xfId="21877"/>
    <cellStyle name="Normal 2 20 2 16 2 2" xfId="21878"/>
    <cellStyle name="Normal 2 20 2 16 3" xfId="21879"/>
    <cellStyle name="Normal 2 20 2 16 3 2" xfId="21880"/>
    <cellStyle name="Normal 2 20 2 16 4" xfId="21881"/>
    <cellStyle name="Normal 2 20 2 16 4 2" xfId="21882"/>
    <cellStyle name="Normal 2 20 2 16 5" xfId="21883"/>
    <cellStyle name="Normal 2 20 2 16 5 2" xfId="21884"/>
    <cellStyle name="Normal 2 20 2 16 6" xfId="21885"/>
    <cellStyle name="Normal 2 20 2 16 6 2" xfId="21886"/>
    <cellStyle name="Normal 2 20 2 16 7" xfId="21887"/>
    <cellStyle name="Normal 2 20 2 16 7 2" xfId="21888"/>
    <cellStyle name="Normal 2 20 2 16 8" xfId="21889"/>
    <cellStyle name="Normal 2 20 2 16 8 2" xfId="21890"/>
    <cellStyle name="Normal 2 20 2 16 9" xfId="21891"/>
    <cellStyle name="Normal 2 20 2 16 9 2" xfId="21892"/>
    <cellStyle name="Normal 2 20 2 17" xfId="21893"/>
    <cellStyle name="Normal 2 20 2 17 10" xfId="21894"/>
    <cellStyle name="Normal 2 20 2 17 10 2" xfId="21895"/>
    <cellStyle name="Normal 2 20 2 17 11" xfId="21896"/>
    <cellStyle name="Normal 2 20 2 17 2" xfId="21897"/>
    <cellStyle name="Normal 2 20 2 17 2 2" xfId="21898"/>
    <cellStyle name="Normal 2 20 2 17 3" xfId="21899"/>
    <cellStyle name="Normal 2 20 2 17 3 2" xfId="21900"/>
    <cellStyle name="Normal 2 20 2 17 4" xfId="21901"/>
    <cellStyle name="Normal 2 20 2 17 4 2" xfId="21902"/>
    <cellStyle name="Normal 2 20 2 17 5" xfId="21903"/>
    <cellStyle name="Normal 2 20 2 17 5 2" xfId="21904"/>
    <cellStyle name="Normal 2 20 2 17 6" xfId="21905"/>
    <cellStyle name="Normal 2 20 2 17 6 2" xfId="21906"/>
    <cellStyle name="Normal 2 20 2 17 7" xfId="21907"/>
    <cellStyle name="Normal 2 20 2 17 7 2" xfId="21908"/>
    <cellStyle name="Normal 2 20 2 17 8" xfId="21909"/>
    <cellStyle name="Normal 2 20 2 17 8 2" xfId="21910"/>
    <cellStyle name="Normal 2 20 2 17 9" xfId="21911"/>
    <cellStyle name="Normal 2 20 2 17 9 2" xfId="21912"/>
    <cellStyle name="Normal 2 20 2 18" xfId="21913"/>
    <cellStyle name="Normal 2 20 2 18 10" xfId="21914"/>
    <cellStyle name="Normal 2 20 2 18 10 2" xfId="21915"/>
    <cellStyle name="Normal 2 20 2 18 11" xfId="21916"/>
    <cellStyle name="Normal 2 20 2 18 2" xfId="21917"/>
    <cellStyle name="Normal 2 20 2 18 2 2" xfId="21918"/>
    <cellStyle name="Normal 2 20 2 18 3" xfId="21919"/>
    <cellStyle name="Normal 2 20 2 18 3 2" xfId="21920"/>
    <cellStyle name="Normal 2 20 2 18 4" xfId="21921"/>
    <cellStyle name="Normal 2 20 2 18 4 2" xfId="21922"/>
    <cellStyle name="Normal 2 20 2 18 5" xfId="21923"/>
    <cellStyle name="Normal 2 20 2 18 5 2" xfId="21924"/>
    <cellStyle name="Normal 2 20 2 18 6" xfId="21925"/>
    <cellStyle name="Normal 2 20 2 18 6 2" xfId="21926"/>
    <cellStyle name="Normal 2 20 2 18 7" xfId="21927"/>
    <cellStyle name="Normal 2 20 2 18 7 2" xfId="21928"/>
    <cellStyle name="Normal 2 20 2 18 8" xfId="21929"/>
    <cellStyle name="Normal 2 20 2 18 8 2" xfId="21930"/>
    <cellStyle name="Normal 2 20 2 18 9" xfId="21931"/>
    <cellStyle name="Normal 2 20 2 18 9 2" xfId="21932"/>
    <cellStyle name="Normal 2 20 2 19" xfId="21933"/>
    <cellStyle name="Normal 2 20 2 19 10" xfId="21934"/>
    <cellStyle name="Normal 2 20 2 19 10 2" xfId="21935"/>
    <cellStyle name="Normal 2 20 2 19 11" xfId="21936"/>
    <cellStyle name="Normal 2 20 2 19 2" xfId="21937"/>
    <cellStyle name="Normal 2 20 2 19 2 2" xfId="21938"/>
    <cellStyle name="Normal 2 20 2 19 3" xfId="21939"/>
    <cellStyle name="Normal 2 20 2 19 3 2" xfId="21940"/>
    <cellStyle name="Normal 2 20 2 19 4" xfId="21941"/>
    <cellStyle name="Normal 2 20 2 19 4 2" xfId="21942"/>
    <cellStyle name="Normal 2 20 2 19 5" xfId="21943"/>
    <cellStyle name="Normal 2 20 2 19 5 2" xfId="21944"/>
    <cellStyle name="Normal 2 20 2 19 6" xfId="21945"/>
    <cellStyle name="Normal 2 20 2 19 6 2" xfId="21946"/>
    <cellStyle name="Normal 2 20 2 19 7" xfId="21947"/>
    <cellStyle name="Normal 2 20 2 19 7 2" xfId="21948"/>
    <cellStyle name="Normal 2 20 2 19 8" xfId="21949"/>
    <cellStyle name="Normal 2 20 2 19 8 2" xfId="21950"/>
    <cellStyle name="Normal 2 20 2 19 9" xfId="21951"/>
    <cellStyle name="Normal 2 20 2 19 9 2" xfId="21952"/>
    <cellStyle name="Normal 2 20 2 2" xfId="21953"/>
    <cellStyle name="Normal 2 20 2 2 10" xfId="21954"/>
    <cellStyle name="Normal 2 20 2 2 10 2" xfId="21955"/>
    <cellStyle name="Normal 2 20 2 2 11" xfId="21956"/>
    <cellStyle name="Normal 2 20 2 2 2" xfId="21957"/>
    <cellStyle name="Normal 2 20 2 2 2 2" xfId="21958"/>
    <cellStyle name="Normal 2 20 2 2 3" xfId="21959"/>
    <cellStyle name="Normal 2 20 2 2 3 2" xfId="21960"/>
    <cellStyle name="Normal 2 20 2 2 4" xfId="21961"/>
    <cellStyle name="Normal 2 20 2 2 4 2" xfId="21962"/>
    <cellStyle name="Normal 2 20 2 2 5" xfId="21963"/>
    <cellStyle name="Normal 2 20 2 2 5 2" xfId="21964"/>
    <cellStyle name="Normal 2 20 2 2 6" xfId="21965"/>
    <cellStyle name="Normal 2 20 2 2 6 2" xfId="21966"/>
    <cellStyle name="Normal 2 20 2 2 7" xfId="21967"/>
    <cellStyle name="Normal 2 20 2 2 7 2" xfId="21968"/>
    <cellStyle name="Normal 2 20 2 2 8" xfId="21969"/>
    <cellStyle name="Normal 2 20 2 2 8 2" xfId="21970"/>
    <cellStyle name="Normal 2 20 2 2 9" xfId="21971"/>
    <cellStyle name="Normal 2 20 2 2 9 2" xfId="21972"/>
    <cellStyle name="Normal 2 20 2 20" xfId="21973"/>
    <cellStyle name="Normal 2 20 2 20 10" xfId="21974"/>
    <cellStyle name="Normal 2 20 2 20 10 2" xfId="21975"/>
    <cellStyle name="Normal 2 20 2 20 11" xfId="21976"/>
    <cellStyle name="Normal 2 20 2 20 2" xfId="21977"/>
    <cellStyle name="Normal 2 20 2 20 2 2" xfId="21978"/>
    <cellStyle name="Normal 2 20 2 20 3" xfId="21979"/>
    <cellStyle name="Normal 2 20 2 20 3 2" xfId="21980"/>
    <cellStyle name="Normal 2 20 2 20 4" xfId="21981"/>
    <cellStyle name="Normal 2 20 2 20 4 2" xfId="21982"/>
    <cellStyle name="Normal 2 20 2 20 5" xfId="21983"/>
    <cellStyle name="Normal 2 20 2 20 5 2" xfId="21984"/>
    <cellStyle name="Normal 2 20 2 20 6" xfId="21985"/>
    <cellStyle name="Normal 2 20 2 20 6 2" xfId="21986"/>
    <cellStyle name="Normal 2 20 2 20 7" xfId="21987"/>
    <cellStyle name="Normal 2 20 2 20 7 2" xfId="21988"/>
    <cellStyle name="Normal 2 20 2 20 8" xfId="21989"/>
    <cellStyle name="Normal 2 20 2 20 8 2" xfId="21990"/>
    <cellStyle name="Normal 2 20 2 20 9" xfId="21991"/>
    <cellStyle name="Normal 2 20 2 20 9 2" xfId="21992"/>
    <cellStyle name="Normal 2 20 2 21" xfId="21993"/>
    <cellStyle name="Normal 2 20 2 21 10" xfId="21994"/>
    <cellStyle name="Normal 2 20 2 21 10 2" xfId="21995"/>
    <cellStyle name="Normal 2 20 2 21 11" xfId="21996"/>
    <cellStyle name="Normal 2 20 2 21 2" xfId="21997"/>
    <cellStyle name="Normal 2 20 2 21 2 2" xfId="21998"/>
    <cellStyle name="Normal 2 20 2 21 3" xfId="21999"/>
    <cellStyle name="Normal 2 20 2 21 3 2" xfId="22000"/>
    <cellStyle name="Normal 2 20 2 21 4" xfId="22001"/>
    <cellStyle name="Normal 2 20 2 21 4 2" xfId="22002"/>
    <cellStyle name="Normal 2 20 2 21 5" xfId="22003"/>
    <cellStyle name="Normal 2 20 2 21 5 2" xfId="22004"/>
    <cellStyle name="Normal 2 20 2 21 6" xfId="22005"/>
    <cellStyle name="Normal 2 20 2 21 6 2" xfId="22006"/>
    <cellStyle name="Normal 2 20 2 21 7" xfId="22007"/>
    <cellStyle name="Normal 2 20 2 21 7 2" xfId="22008"/>
    <cellStyle name="Normal 2 20 2 21 8" xfId="22009"/>
    <cellStyle name="Normal 2 20 2 21 8 2" xfId="22010"/>
    <cellStyle name="Normal 2 20 2 21 9" xfId="22011"/>
    <cellStyle name="Normal 2 20 2 21 9 2" xfId="22012"/>
    <cellStyle name="Normal 2 20 2 22" xfId="22013"/>
    <cellStyle name="Normal 2 20 2 22 10" xfId="22014"/>
    <cellStyle name="Normal 2 20 2 22 10 2" xfId="22015"/>
    <cellStyle name="Normal 2 20 2 22 11" xfId="22016"/>
    <cellStyle name="Normal 2 20 2 22 2" xfId="22017"/>
    <cellStyle name="Normal 2 20 2 22 2 2" xfId="22018"/>
    <cellStyle name="Normal 2 20 2 22 3" xfId="22019"/>
    <cellStyle name="Normal 2 20 2 22 3 2" xfId="22020"/>
    <cellStyle name="Normal 2 20 2 22 4" xfId="22021"/>
    <cellStyle name="Normal 2 20 2 22 4 2" xfId="22022"/>
    <cellStyle name="Normal 2 20 2 22 5" xfId="22023"/>
    <cellStyle name="Normal 2 20 2 22 5 2" xfId="22024"/>
    <cellStyle name="Normal 2 20 2 22 6" xfId="22025"/>
    <cellStyle name="Normal 2 20 2 22 6 2" xfId="22026"/>
    <cellStyle name="Normal 2 20 2 22 7" xfId="22027"/>
    <cellStyle name="Normal 2 20 2 22 7 2" xfId="22028"/>
    <cellStyle name="Normal 2 20 2 22 8" xfId="22029"/>
    <cellStyle name="Normal 2 20 2 22 8 2" xfId="22030"/>
    <cellStyle name="Normal 2 20 2 22 9" xfId="22031"/>
    <cellStyle name="Normal 2 20 2 22 9 2" xfId="22032"/>
    <cellStyle name="Normal 2 20 2 23" xfId="22033"/>
    <cellStyle name="Normal 2 20 2 23 10" xfId="22034"/>
    <cellStyle name="Normal 2 20 2 23 10 2" xfId="22035"/>
    <cellStyle name="Normal 2 20 2 23 11" xfId="22036"/>
    <cellStyle name="Normal 2 20 2 23 2" xfId="22037"/>
    <cellStyle name="Normal 2 20 2 23 2 2" xfId="22038"/>
    <cellStyle name="Normal 2 20 2 23 3" xfId="22039"/>
    <cellStyle name="Normal 2 20 2 23 3 2" xfId="22040"/>
    <cellStyle name="Normal 2 20 2 23 4" xfId="22041"/>
    <cellStyle name="Normal 2 20 2 23 4 2" xfId="22042"/>
    <cellStyle name="Normal 2 20 2 23 5" xfId="22043"/>
    <cellStyle name="Normal 2 20 2 23 5 2" xfId="22044"/>
    <cellStyle name="Normal 2 20 2 23 6" xfId="22045"/>
    <cellStyle name="Normal 2 20 2 23 6 2" xfId="22046"/>
    <cellStyle name="Normal 2 20 2 23 7" xfId="22047"/>
    <cellStyle name="Normal 2 20 2 23 7 2" xfId="22048"/>
    <cellStyle name="Normal 2 20 2 23 8" xfId="22049"/>
    <cellStyle name="Normal 2 20 2 23 8 2" xfId="22050"/>
    <cellStyle name="Normal 2 20 2 23 9" xfId="22051"/>
    <cellStyle name="Normal 2 20 2 23 9 2" xfId="22052"/>
    <cellStyle name="Normal 2 20 2 24" xfId="22053"/>
    <cellStyle name="Normal 2 20 2 24 10" xfId="22054"/>
    <cellStyle name="Normal 2 20 2 24 10 2" xfId="22055"/>
    <cellStyle name="Normal 2 20 2 24 11" xfId="22056"/>
    <cellStyle name="Normal 2 20 2 24 2" xfId="22057"/>
    <cellStyle name="Normal 2 20 2 24 2 2" xfId="22058"/>
    <cellStyle name="Normal 2 20 2 24 3" xfId="22059"/>
    <cellStyle name="Normal 2 20 2 24 3 2" xfId="22060"/>
    <cellStyle name="Normal 2 20 2 24 4" xfId="22061"/>
    <cellStyle name="Normal 2 20 2 24 4 2" xfId="22062"/>
    <cellStyle name="Normal 2 20 2 24 5" xfId="22063"/>
    <cellStyle name="Normal 2 20 2 24 5 2" xfId="22064"/>
    <cellStyle name="Normal 2 20 2 24 6" xfId="22065"/>
    <cellStyle name="Normal 2 20 2 24 6 2" xfId="22066"/>
    <cellStyle name="Normal 2 20 2 24 7" xfId="22067"/>
    <cellStyle name="Normal 2 20 2 24 7 2" xfId="22068"/>
    <cellStyle name="Normal 2 20 2 24 8" xfId="22069"/>
    <cellStyle name="Normal 2 20 2 24 8 2" xfId="22070"/>
    <cellStyle name="Normal 2 20 2 24 9" xfId="22071"/>
    <cellStyle name="Normal 2 20 2 24 9 2" xfId="22072"/>
    <cellStyle name="Normal 2 20 2 25" xfId="22073"/>
    <cellStyle name="Normal 2 20 2 25 10" xfId="22074"/>
    <cellStyle name="Normal 2 20 2 25 10 2" xfId="22075"/>
    <cellStyle name="Normal 2 20 2 25 11" xfId="22076"/>
    <cellStyle name="Normal 2 20 2 25 2" xfId="22077"/>
    <cellStyle name="Normal 2 20 2 25 2 2" xfId="22078"/>
    <cellStyle name="Normal 2 20 2 25 3" xfId="22079"/>
    <cellStyle name="Normal 2 20 2 25 3 2" xfId="22080"/>
    <cellStyle name="Normal 2 20 2 25 4" xfId="22081"/>
    <cellStyle name="Normal 2 20 2 25 4 2" xfId="22082"/>
    <cellStyle name="Normal 2 20 2 25 5" xfId="22083"/>
    <cellStyle name="Normal 2 20 2 25 5 2" xfId="22084"/>
    <cellStyle name="Normal 2 20 2 25 6" xfId="22085"/>
    <cellStyle name="Normal 2 20 2 25 6 2" xfId="22086"/>
    <cellStyle name="Normal 2 20 2 25 7" xfId="22087"/>
    <cellStyle name="Normal 2 20 2 25 7 2" xfId="22088"/>
    <cellStyle name="Normal 2 20 2 25 8" xfId="22089"/>
    <cellStyle name="Normal 2 20 2 25 8 2" xfId="22090"/>
    <cellStyle name="Normal 2 20 2 25 9" xfId="22091"/>
    <cellStyle name="Normal 2 20 2 25 9 2" xfId="22092"/>
    <cellStyle name="Normal 2 20 2 26" xfId="22093"/>
    <cellStyle name="Normal 2 20 2 26 10" xfId="22094"/>
    <cellStyle name="Normal 2 20 2 26 10 2" xfId="22095"/>
    <cellStyle name="Normal 2 20 2 26 11" xfId="22096"/>
    <cellStyle name="Normal 2 20 2 26 2" xfId="22097"/>
    <cellStyle name="Normal 2 20 2 26 2 2" xfId="22098"/>
    <cellStyle name="Normal 2 20 2 26 3" xfId="22099"/>
    <cellStyle name="Normal 2 20 2 26 3 2" xfId="22100"/>
    <cellStyle name="Normal 2 20 2 26 4" xfId="22101"/>
    <cellStyle name="Normal 2 20 2 26 4 2" xfId="22102"/>
    <cellStyle name="Normal 2 20 2 26 5" xfId="22103"/>
    <cellStyle name="Normal 2 20 2 26 5 2" xfId="22104"/>
    <cellStyle name="Normal 2 20 2 26 6" xfId="22105"/>
    <cellStyle name="Normal 2 20 2 26 6 2" xfId="22106"/>
    <cellStyle name="Normal 2 20 2 26 7" xfId="22107"/>
    <cellStyle name="Normal 2 20 2 26 7 2" xfId="22108"/>
    <cellStyle name="Normal 2 20 2 26 8" xfId="22109"/>
    <cellStyle name="Normal 2 20 2 26 8 2" xfId="22110"/>
    <cellStyle name="Normal 2 20 2 26 9" xfId="22111"/>
    <cellStyle name="Normal 2 20 2 26 9 2" xfId="22112"/>
    <cellStyle name="Normal 2 20 2 27" xfId="22113"/>
    <cellStyle name="Normal 2 20 2 27 10" xfId="22114"/>
    <cellStyle name="Normal 2 20 2 27 10 2" xfId="22115"/>
    <cellStyle name="Normal 2 20 2 27 11" xfId="22116"/>
    <cellStyle name="Normal 2 20 2 27 2" xfId="22117"/>
    <cellStyle name="Normal 2 20 2 27 2 2" xfId="22118"/>
    <cellStyle name="Normal 2 20 2 27 3" xfId="22119"/>
    <cellStyle name="Normal 2 20 2 27 3 2" xfId="22120"/>
    <cellStyle name="Normal 2 20 2 27 4" xfId="22121"/>
    <cellStyle name="Normal 2 20 2 27 4 2" xfId="22122"/>
    <cellStyle name="Normal 2 20 2 27 5" xfId="22123"/>
    <cellStyle name="Normal 2 20 2 27 5 2" xfId="22124"/>
    <cellStyle name="Normal 2 20 2 27 6" xfId="22125"/>
    <cellStyle name="Normal 2 20 2 27 6 2" xfId="22126"/>
    <cellStyle name="Normal 2 20 2 27 7" xfId="22127"/>
    <cellStyle name="Normal 2 20 2 27 7 2" xfId="22128"/>
    <cellStyle name="Normal 2 20 2 27 8" xfId="22129"/>
    <cellStyle name="Normal 2 20 2 27 8 2" xfId="22130"/>
    <cellStyle name="Normal 2 20 2 27 9" xfId="22131"/>
    <cellStyle name="Normal 2 20 2 27 9 2" xfId="22132"/>
    <cellStyle name="Normal 2 20 2 28" xfId="22133"/>
    <cellStyle name="Normal 2 20 2 28 10" xfId="22134"/>
    <cellStyle name="Normal 2 20 2 28 10 2" xfId="22135"/>
    <cellStyle name="Normal 2 20 2 28 11" xfId="22136"/>
    <cellStyle name="Normal 2 20 2 28 2" xfId="22137"/>
    <cellStyle name="Normal 2 20 2 28 2 2" xfId="22138"/>
    <cellStyle name="Normal 2 20 2 28 3" xfId="22139"/>
    <cellStyle name="Normal 2 20 2 28 3 2" xfId="22140"/>
    <cellStyle name="Normal 2 20 2 28 4" xfId="22141"/>
    <cellStyle name="Normal 2 20 2 28 4 2" xfId="22142"/>
    <cellStyle name="Normal 2 20 2 28 5" xfId="22143"/>
    <cellStyle name="Normal 2 20 2 28 5 2" xfId="22144"/>
    <cellStyle name="Normal 2 20 2 28 6" xfId="22145"/>
    <cellStyle name="Normal 2 20 2 28 6 2" xfId="22146"/>
    <cellStyle name="Normal 2 20 2 28 7" xfId="22147"/>
    <cellStyle name="Normal 2 20 2 28 7 2" xfId="22148"/>
    <cellStyle name="Normal 2 20 2 28 8" xfId="22149"/>
    <cellStyle name="Normal 2 20 2 28 8 2" xfId="22150"/>
    <cellStyle name="Normal 2 20 2 28 9" xfId="22151"/>
    <cellStyle name="Normal 2 20 2 28 9 2" xfId="22152"/>
    <cellStyle name="Normal 2 20 2 29" xfId="22153"/>
    <cellStyle name="Normal 2 20 2 29 10" xfId="22154"/>
    <cellStyle name="Normal 2 20 2 29 10 2" xfId="22155"/>
    <cellStyle name="Normal 2 20 2 29 11" xfId="22156"/>
    <cellStyle name="Normal 2 20 2 29 2" xfId="22157"/>
    <cellStyle name="Normal 2 20 2 29 2 2" xfId="22158"/>
    <cellStyle name="Normal 2 20 2 29 3" xfId="22159"/>
    <cellStyle name="Normal 2 20 2 29 3 2" xfId="22160"/>
    <cellStyle name="Normal 2 20 2 29 4" xfId="22161"/>
    <cellStyle name="Normal 2 20 2 29 4 2" xfId="22162"/>
    <cellStyle name="Normal 2 20 2 29 5" xfId="22163"/>
    <cellStyle name="Normal 2 20 2 29 5 2" xfId="22164"/>
    <cellStyle name="Normal 2 20 2 29 6" xfId="22165"/>
    <cellStyle name="Normal 2 20 2 29 6 2" xfId="22166"/>
    <cellStyle name="Normal 2 20 2 29 7" xfId="22167"/>
    <cellStyle name="Normal 2 20 2 29 7 2" xfId="22168"/>
    <cellStyle name="Normal 2 20 2 29 8" xfId="22169"/>
    <cellStyle name="Normal 2 20 2 29 8 2" xfId="22170"/>
    <cellStyle name="Normal 2 20 2 29 9" xfId="22171"/>
    <cellStyle name="Normal 2 20 2 29 9 2" xfId="22172"/>
    <cellStyle name="Normal 2 20 2 3" xfId="22173"/>
    <cellStyle name="Normal 2 20 2 3 10" xfId="22174"/>
    <cellStyle name="Normal 2 20 2 3 10 2" xfId="22175"/>
    <cellStyle name="Normal 2 20 2 3 11" xfId="22176"/>
    <cellStyle name="Normal 2 20 2 3 2" xfId="22177"/>
    <cellStyle name="Normal 2 20 2 3 2 2" xfId="22178"/>
    <cellStyle name="Normal 2 20 2 3 3" xfId="22179"/>
    <cellStyle name="Normal 2 20 2 3 3 2" xfId="22180"/>
    <cellStyle name="Normal 2 20 2 3 4" xfId="22181"/>
    <cellStyle name="Normal 2 20 2 3 4 2" xfId="22182"/>
    <cellStyle name="Normal 2 20 2 3 5" xfId="22183"/>
    <cellStyle name="Normal 2 20 2 3 5 2" xfId="22184"/>
    <cellStyle name="Normal 2 20 2 3 6" xfId="22185"/>
    <cellStyle name="Normal 2 20 2 3 6 2" xfId="22186"/>
    <cellStyle name="Normal 2 20 2 3 7" xfId="22187"/>
    <cellStyle name="Normal 2 20 2 3 7 2" xfId="22188"/>
    <cellStyle name="Normal 2 20 2 3 8" xfId="22189"/>
    <cellStyle name="Normal 2 20 2 3 8 2" xfId="22190"/>
    <cellStyle name="Normal 2 20 2 3 9" xfId="22191"/>
    <cellStyle name="Normal 2 20 2 3 9 2" xfId="22192"/>
    <cellStyle name="Normal 2 20 2 30" xfId="22193"/>
    <cellStyle name="Normal 2 20 2 30 10" xfId="22194"/>
    <cellStyle name="Normal 2 20 2 30 10 2" xfId="22195"/>
    <cellStyle name="Normal 2 20 2 30 11" xfId="22196"/>
    <cellStyle name="Normal 2 20 2 30 2" xfId="22197"/>
    <cellStyle name="Normal 2 20 2 30 2 2" xfId="22198"/>
    <cellStyle name="Normal 2 20 2 30 3" xfId="22199"/>
    <cellStyle name="Normal 2 20 2 30 3 2" xfId="22200"/>
    <cellStyle name="Normal 2 20 2 30 4" xfId="22201"/>
    <cellStyle name="Normal 2 20 2 30 4 2" xfId="22202"/>
    <cellStyle name="Normal 2 20 2 30 5" xfId="22203"/>
    <cellStyle name="Normal 2 20 2 30 5 2" xfId="22204"/>
    <cellStyle name="Normal 2 20 2 30 6" xfId="22205"/>
    <cellStyle name="Normal 2 20 2 30 6 2" xfId="22206"/>
    <cellStyle name="Normal 2 20 2 30 7" xfId="22207"/>
    <cellStyle name="Normal 2 20 2 30 7 2" xfId="22208"/>
    <cellStyle name="Normal 2 20 2 30 8" xfId="22209"/>
    <cellStyle name="Normal 2 20 2 30 8 2" xfId="22210"/>
    <cellStyle name="Normal 2 20 2 30 9" xfId="22211"/>
    <cellStyle name="Normal 2 20 2 30 9 2" xfId="22212"/>
    <cellStyle name="Normal 2 20 2 31" xfId="22213"/>
    <cellStyle name="Normal 2 20 2 31 2" xfId="22214"/>
    <cellStyle name="Normal 2 20 2 31 2 2" xfId="22215"/>
    <cellStyle name="Normal 2 20 2 31 3" xfId="22216"/>
    <cellStyle name="Normal 2 20 2 31 3 2" xfId="22217"/>
    <cellStyle name="Normal 2 20 2 31 4" xfId="22218"/>
    <cellStyle name="Normal 2 20 2 31 4 2" xfId="22219"/>
    <cellStyle name="Normal 2 20 2 31 5" xfId="22220"/>
    <cellStyle name="Normal 2 20 2 32" xfId="22221"/>
    <cellStyle name="Normal 2 20 2 32 2" xfId="22222"/>
    <cellStyle name="Normal 2 20 2 32 2 2" xfId="22223"/>
    <cellStyle name="Normal 2 20 2 32 3" xfId="22224"/>
    <cellStyle name="Normal 2 20 2 32 3 2" xfId="22225"/>
    <cellStyle name="Normal 2 20 2 32 4" xfId="22226"/>
    <cellStyle name="Normal 2 20 2 32 4 2" xfId="22227"/>
    <cellStyle name="Normal 2 20 2 32 5" xfId="22228"/>
    <cellStyle name="Normal 2 20 2 33" xfId="22229"/>
    <cellStyle name="Normal 2 20 2 33 2" xfId="22230"/>
    <cellStyle name="Normal 2 20 2 33 2 2" xfId="22231"/>
    <cellStyle name="Normal 2 20 2 33 3" xfId="22232"/>
    <cellStyle name="Normal 2 20 2 33 3 2" xfId="22233"/>
    <cellStyle name="Normal 2 20 2 33 4" xfId="22234"/>
    <cellStyle name="Normal 2 20 2 33 4 2" xfId="22235"/>
    <cellStyle name="Normal 2 20 2 33 5" xfId="22236"/>
    <cellStyle name="Normal 2 20 2 34" xfId="22237"/>
    <cellStyle name="Normal 2 20 2 34 2" xfId="22238"/>
    <cellStyle name="Normal 2 20 2 34 2 2" xfId="22239"/>
    <cellStyle name="Normal 2 20 2 34 3" xfId="22240"/>
    <cellStyle name="Normal 2 20 2 34 3 2" xfId="22241"/>
    <cellStyle name="Normal 2 20 2 34 4" xfId="22242"/>
    <cellStyle name="Normal 2 20 2 34 4 2" xfId="22243"/>
    <cellStyle name="Normal 2 20 2 34 5" xfId="22244"/>
    <cellStyle name="Normal 2 20 2 35" xfId="22245"/>
    <cellStyle name="Normal 2 20 2 35 2" xfId="22246"/>
    <cellStyle name="Normal 2 20 2 35 2 2" xfId="22247"/>
    <cellStyle name="Normal 2 20 2 35 3" xfId="22248"/>
    <cellStyle name="Normal 2 20 2 35 3 2" xfId="22249"/>
    <cellStyle name="Normal 2 20 2 35 4" xfId="22250"/>
    <cellStyle name="Normal 2 20 2 35 4 2" xfId="22251"/>
    <cellStyle name="Normal 2 20 2 35 5" xfId="22252"/>
    <cellStyle name="Normal 2 20 2 36" xfId="22253"/>
    <cellStyle name="Normal 2 20 2 36 2" xfId="22254"/>
    <cellStyle name="Normal 2 20 2 36 2 2" xfId="22255"/>
    <cellStyle name="Normal 2 20 2 36 3" xfId="22256"/>
    <cellStyle name="Normal 2 20 2 36 3 2" xfId="22257"/>
    <cellStyle name="Normal 2 20 2 36 4" xfId="22258"/>
    <cellStyle name="Normal 2 20 2 36 4 2" xfId="22259"/>
    <cellStyle name="Normal 2 20 2 36 5" xfId="22260"/>
    <cellStyle name="Normal 2 20 2 37" xfId="22261"/>
    <cellStyle name="Normal 2 20 2 37 2" xfId="22262"/>
    <cellStyle name="Normal 2 20 2 37 2 2" xfId="22263"/>
    <cellStyle name="Normal 2 20 2 37 3" xfId="22264"/>
    <cellStyle name="Normal 2 20 2 37 3 2" xfId="22265"/>
    <cellStyle name="Normal 2 20 2 37 4" xfId="22266"/>
    <cellStyle name="Normal 2 20 2 37 4 2" xfId="22267"/>
    <cellStyle name="Normal 2 20 2 37 5" xfId="22268"/>
    <cellStyle name="Normal 2 20 2 38" xfId="22269"/>
    <cellStyle name="Normal 2 20 2 38 2" xfId="22270"/>
    <cellStyle name="Normal 2 20 2 38 2 2" xfId="22271"/>
    <cellStyle name="Normal 2 20 2 38 3" xfId="22272"/>
    <cellStyle name="Normal 2 20 2 38 3 2" xfId="22273"/>
    <cellStyle name="Normal 2 20 2 38 4" xfId="22274"/>
    <cellStyle name="Normal 2 20 2 38 4 2" xfId="22275"/>
    <cellStyle name="Normal 2 20 2 38 5" xfId="22276"/>
    <cellStyle name="Normal 2 20 2 39" xfId="22277"/>
    <cellStyle name="Normal 2 20 2 39 2" xfId="22278"/>
    <cellStyle name="Normal 2 20 2 39 2 2" xfId="22279"/>
    <cellStyle name="Normal 2 20 2 39 3" xfId="22280"/>
    <cellStyle name="Normal 2 20 2 39 3 2" xfId="22281"/>
    <cellStyle name="Normal 2 20 2 39 4" xfId="22282"/>
    <cellStyle name="Normal 2 20 2 39 4 2" xfId="22283"/>
    <cellStyle name="Normal 2 20 2 39 5" xfId="22284"/>
    <cellStyle name="Normal 2 20 2 4" xfId="22285"/>
    <cellStyle name="Normal 2 20 2 4 10" xfId="22286"/>
    <cellStyle name="Normal 2 20 2 4 10 2" xfId="22287"/>
    <cellStyle name="Normal 2 20 2 4 11" xfId="22288"/>
    <cellStyle name="Normal 2 20 2 4 2" xfId="22289"/>
    <cellStyle name="Normal 2 20 2 4 2 2" xfId="22290"/>
    <cellStyle name="Normal 2 20 2 4 3" xfId="22291"/>
    <cellStyle name="Normal 2 20 2 4 3 2" xfId="22292"/>
    <cellStyle name="Normal 2 20 2 4 4" xfId="22293"/>
    <cellStyle name="Normal 2 20 2 4 4 2" xfId="22294"/>
    <cellStyle name="Normal 2 20 2 4 5" xfId="22295"/>
    <cellStyle name="Normal 2 20 2 4 5 2" xfId="22296"/>
    <cellStyle name="Normal 2 20 2 4 6" xfId="22297"/>
    <cellStyle name="Normal 2 20 2 4 6 2" xfId="22298"/>
    <cellStyle name="Normal 2 20 2 4 7" xfId="22299"/>
    <cellStyle name="Normal 2 20 2 4 7 2" xfId="22300"/>
    <cellStyle name="Normal 2 20 2 4 8" xfId="22301"/>
    <cellStyle name="Normal 2 20 2 4 8 2" xfId="22302"/>
    <cellStyle name="Normal 2 20 2 4 9" xfId="22303"/>
    <cellStyle name="Normal 2 20 2 4 9 2" xfId="22304"/>
    <cellStyle name="Normal 2 20 2 40" xfId="22305"/>
    <cellStyle name="Normal 2 20 2 40 2" xfId="22306"/>
    <cellStyle name="Normal 2 20 2 40 2 2" xfId="22307"/>
    <cellStyle name="Normal 2 20 2 40 3" xfId="22308"/>
    <cellStyle name="Normal 2 20 2 40 3 2" xfId="22309"/>
    <cellStyle name="Normal 2 20 2 40 4" xfId="22310"/>
    <cellStyle name="Normal 2 20 2 40 4 2" xfId="22311"/>
    <cellStyle name="Normal 2 20 2 40 5" xfId="22312"/>
    <cellStyle name="Normal 2 20 2 41" xfId="22313"/>
    <cellStyle name="Normal 2 20 2 41 2" xfId="22314"/>
    <cellStyle name="Normal 2 20 2 41 2 2" xfId="22315"/>
    <cellStyle name="Normal 2 20 2 41 3" xfId="22316"/>
    <cellStyle name="Normal 2 20 2 41 3 2" xfId="22317"/>
    <cellStyle name="Normal 2 20 2 41 4" xfId="22318"/>
    <cellStyle name="Normal 2 20 2 41 4 2" xfId="22319"/>
    <cellStyle name="Normal 2 20 2 41 5" xfId="22320"/>
    <cellStyle name="Normal 2 20 2 42" xfId="22321"/>
    <cellStyle name="Normal 2 20 2 42 2" xfId="22322"/>
    <cellStyle name="Normal 2 20 2 42 2 2" xfId="22323"/>
    <cellStyle name="Normal 2 20 2 42 3" xfId="22324"/>
    <cellStyle name="Normal 2 20 2 42 3 2" xfId="22325"/>
    <cellStyle name="Normal 2 20 2 42 4" xfId="22326"/>
    <cellStyle name="Normal 2 20 2 42 4 2" xfId="22327"/>
    <cellStyle name="Normal 2 20 2 42 5" xfId="22328"/>
    <cellStyle name="Normal 2 20 2 43" xfId="22329"/>
    <cellStyle name="Normal 2 20 2 43 2" xfId="22330"/>
    <cellStyle name="Normal 2 20 2 43 2 2" xfId="22331"/>
    <cellStyle name="Normal 2 20 2 43 3" xfId="22332"/>
    <cellStyle name="Normal 2 20 2 43 3 2" xfId="22333"/>
    <cellStyle name="Normal 2 20 2 43 4" xfId="22334"/>
    <cellStyle name="Normal 2 20 2 43 4 2" xfId="22335"/>
    <cellStyle name="Normal 2 20 2 43 5" xfId="22336"/>
    <cellStyle name="Normal 2 20 2 44" xfId="22337"/>
    <cellStyle name="Normal 2 20 2 44 2" xfId="22338"/>
    <cellStyle name="Normal 2 20 2 44 2 2" xfId="22339"/>
    <cellStyle name="Normal 2 20 2 44 3" xfId="22340"/>
    <cellStyle name="Normal 2 20 2 44 3 2" xfId="22341"/>
    <cellStyle name="Normal 2 20 2 44 4" xfId="22342"/>
    <cellStyle name="Normal 2 20 2 44 4 2" xfId="22343"/>
    <cellStyle name="Normal 2 20 2 44 5" xfId="22344"/>
    <cellStyle name="Normal 2 20 2 45" xfId="22345"/>
    <cellStyle name="Normal 2 20 2 45 2" xfId="22346"/>
    <cellStyle name="Normal 2 20 2 45 2 2" xfId="22347"/>
    <cellStyle name="Normal 2 20 2 45 3" xfId="22348"/>
    <cellStyle name="Normal 2 20 2 45 3 2" xfId="22349"/>
    <cellStyle name="Normal 2 20 2 45 4" xfId="22350"/>
    <cellStyle name="Normal 2 20 2 45 4 2" xfId="22351"/>
    <cellStyle name="Normal 2 20 2 45 5" xfId="22352"/>
    <cellStyle name="Normal 2 20 2 46" xfId="22353"/>
    <cellStyle name="Normal 2 20 2 46 2" xfId="22354"/>
    <cellStyle name="Normal 2 20 2 46 2 2" xfId="22355"/>
    <cellStyle name="Normal 2 20 2 46 3" xfId="22356"/>
    <cellStyle name="Normal 2 20 2 46 3 2" xfId="22357"/>
    <cellStyle name="Normal 2 20 2 46 4" xfId="22358"/>
    <cellStyle name="Normal 2 20 2 46 4 2" xfId="22359"/>
    <cellStyle name="Normal 2 20 2 46 5" xfId="22360"/>
    <cellStyle name="Normal 2 20 2 47" xfId="22361"/>
    <cellStyle name="Normal 2 20 2 47 2" xfId="22362"/>
    <cellStyle name="Normal 2 20 2 47 2 2" xfId="22363"/>
    <cellStyle name="Normal 2 20 2 47 3" xfId="22364"/>
    <cellStyle name="Normal 2 20 2 47 3 2" xfId="22365"/>
    <cellStyle name="Normal 2 20 2 47 4" xfId="22366"/>
    <cellStyle name="Normal 2 20 2 47 4 2" xfId="22367"/>
    <cellStyle name="Normal 2 20 2 47 5" xfId="22368"/>
    <cellStyle name="Normal 2 20 2 48" xfId="22369"/>
    <cellStyle name="Normal 2 20 2 48 2" xfId="22370"/>
    <cellStyle name="Normal 2 20 2 48 2 2" xfId="22371"/>
    <cellStyle name="Normal 2 20 2 48 3" xfId="22372"/>
    <cellStyle name="Normal 2 20 2 48 3 2" xfId="22373"/>
    <cellStyle name="Normal 2 20 2 48 4" xfId="22374"/>
    <cellStyle name="Normal 2 20 2 48 4 2" xfId="22375"/>
    <cellStyle name="Normal 2 20 2 48 5" xfId="22376"/>
    <cellStyle name="Normal 2 20 2 49" xfId="22377"/>
    <cellStyle name="Normal 2 20 2 49 2" xfId="22378"/>
    <cellStyle name="Normal 2 20 2 49 2 2" xfId="22379"/>
    <cellStyle name="Normal 2 20 2 49 3" xfId="22380"/>
    <cellStyle name="Normal 2 20 2 49 3 2" xfId="22381"/>
    <cellStyle name="Normal 2 20 2 49 4" xfId="22382"/>
    <cellStyle name="Normal 2 20 2 49 4 2" xfId="22383"/>
    <cellStyle name="Normal 2 20 2 49 5" xfId="22384"/>
    <cellStyle name="Normal 2 20 2 5" xfId="22385"/>
    <cellStyle name="Normal 2 20 2 5 10" xfId="22386"/>
    <cellStyle name="Normal 2 20 2 5 10 2" xfId="22387"/>
    <cellStyle name="Normal 2 20 2 5 11" xfId="22388"/>
    <cellStyle name="Normal 2 20 2 5 2" xfId="22389"/>
    <cellStyle name="Normal 2 20 2 5 2 2" xfId="22390"/>
    <cellStyle name="Normal 2 20 2 5 3" xfId="22391"/>
    <cellStyle name="Normal 2 20 2 5 3 2" xfId="22392"/>
    <cellStyle name="Normal 2 20 2 5 4" xfId="22393"/>
    <cellStyle name="Normal 2 20 2 5 4 2" xfId="22394"/>
    <cellStyle name="Normal 2 20 2 5 5" xfId="22395"/>
    <cellStyle name="Normal 2 20 2 5 5 2" xfId="22396"/>
    <cellStyle name="Normal 2 20 2 5 6" xfId="22397"/>
    <cellStyle name="Normal 2 20 2 5 6 2" xfId="22398"/>
    <cellStyle name="Normal 2 20 2 5 7" xfId="22399"/>
    <cellStyle name="Normal 2 20 2 5 7 2" xfId="22400"/>
    <cellStyle name="Normal 2 20 2 5 8" xfId="22401"/>
    <cellStyle name="Normal 2 20 2 5 8 2" xfId="22402"/>
    <cellStyle name="Normal 2 20 2 5 9" xfId="22403"/>
    <cellStyle name="Normal 2 20 2 5 9 2" xfId="22404"/>
    <cellStyle name="Normal 2 20 2 50" xfId="22405"/>
    <cellStyle name="Normal 2 20 2 50 2" xfId="22406"/>
    <cellStyle name="Normal 2 20 2 51" xfId="22407"/>
    <cellStyle name="Normal 2 20 2 51 2" xfId="22408"/>
    <cellStyle name="Normal 2 20 2 52" xfId="22409"/>
    <cellStyle name="Normal 2 20 2 52 2" xfId="22410"/>
    <cellStyle name="Normal 2 20 2 53" xfId="22411"/>
    <cellStyle name="Normal 2 20 2 53 2" xfId="22412"/>
    <cellStyle name="Normal 2 20 2 54" xfId="22413"/>
    <cellStyle name="Normal 2 20 2 54 2" xfId="22414"/>
    <cellStyle name="Normal 2 20 2 55" xfId="22415"/>
    <cellStyle name="Normal 2 20 2 55 2" xfId="22416"/>
    <cellStyle name="Normal 2 20 2 56" xfId="22417"/>
    <cellStyle name="Normal 2 20 2 56 2" xfId="22418"/>
    <cellStyle name="Normal 2 20 2 57" xfId="22419"/>
    <cellStyle name="Normal 2 20 2 57 2" xfId="22420"/>
    <cellStyle name="Normal 2 20 2 58" xfId="22421"/>
    <cellStyle name="Normal 2 20 2 58 2" xfId="22422"/>
    <cellStyle name="Normal 2 20 2 59" xfId="22423"/>
    <cellStyle name="Normal 2 20 2 59 2" xfId="22424"/>
    <cellStyle name="Normal 2 20 2 6" xfId="22425"/>
    <cellStyle name="Normal 2 20 2 6 10" xfId="22426"/>
    <cellStyle name="Normal 2 20 2 6 10 2" xfId="22427"/>
    <cellStyle name="Normal 2 20 2 6 11" xfId="22428"/>
    <cellStyle name="Normal 2 20 2 6 2" xfId="22429"/>
    <cellStyle name="Normal 2 20 2 6 2 2" xfId="22430"/>
    <cellStyle name="Normal 2 20 2 6 3" xfId="22431"/>
    <cellStyle name="Normal 2 20 2 6 3 2" xfId="22432"/>
    <cellStyle name="Normal 2 20 2 6 4" xfId="22433"/>
    <cellStyle name="Normal 2 20 2 6 4 2" xfId="22434"/>
    <cellStyle name="Normal 2 20 2 6 5" xfId="22435"/>
    <cellStyle name="Normal 2 20 2 6 5 2" xfId="22436"/>
    <cellStyle name="Normal 2 20 2 6 6" xfId="22437"/>
    <cellStyle name="Normal 2 20 2 6 6 2" xfId="22438"/>
    <cellStyle name="Normal 2 20 2 6 7" xfId="22439"/>
    <cellStyle name="Normal 2 20 2 6 7 2" xfId="22440"/>
    <cellStyle name="Normal 2 20 2 6 8" xfId="22441"/>
    <cellStyle name="Normal 2 20 2 6 8 2" xfId="22442"/>
    <cellStyle name="Normal 2 20 2 6 9" xfId="22443"/>
    <cellStyle name="Normal 2 20 2 6 9 2" xfId="22444"/>
    <cellStyle name="Normal 2 20 2 60" xfId="22445"/>
    <cellStyle name="Normal 2 20 2 60 2" xfId="22446"/>
    <cellStyle name="Normal 2 20 2 61" xfId="22447"/>
    <cellStyle name="Normal 2 20 2 61 2" xfId="22448"/>
    <cellStyle name="Normal 2 20 2 62" xfId="22449"/>
    <cellStyle name="Normal 2 20 2 62 2" xfId="22450"/>
    <cellStyle name="Normal 2 20 2 63" xfId="22451"/>
    <cellStyle name="Normal 2 20 2 63 2" xfId="22452"/>
    <cellStyle name="Normal 2 20 2 64" xfId="22453"/>
    <cellStyle name="Normal 2 20 2 64 2" xfId="22454"/>
    <cellStyle name="Normal 2 20 2 65" xfId="22455"/>
    <cellStyle name="Normal 2 20 2 65 2" xfId="22456"/>
    <cellStyle name="Normal 2 20 2 66" xfId="22457"/>
    <cellStyle name="Normal 2 20 2 66 2" xfId="22458"/>
    <cellStyle name="Normal 2 20 2 67" xfId="22459"/>
    <cellStyle name="Normal 2 20 2 67 2" xfId="22460"/>
    <cellStyle name="Normal 2 20 2 68" xfId="22461"/>
    <cellStyle name="Normal 2 20 2 68 2" xfId="22462"/>
    <cellStyle name="Normal 2 20 2 69" xfId="22463"/>
    <cellStyle name="Normal 2 20 2 69 2" xfId="22464"/>
    <cellStyle name="Normal 2 20 2 7" xfId="22465"/>
    <cellStyle name="Normal 2 20 2 7 10" xfId="22466"/>
    <cellStyle name="Normal 2 20 2 7 10 2" xfId="22467"/>
    <cellStyle name="Normal 2 20 2 7 11" xfId="22468"/>
    <cellStyle name="Normal 2 20 2 7 2" xfId="22469"/>
    <cellStyle name="Normal 2 20 2 7 2 2" xfId="22470"/>
    <cellStyle name="Normal 2 20 2 7 3" xfId="22471"/>
    <cellStyle name="Normal 2 20 2 7 3 2" xfId="22472"/>
    <cellStyle name="Normal 2 20 2 7 4" xfId="22473"/>
    <cellStyle name="Normal 2 20 2 7 4 2" xfId="22474"/>
    <cellStyle name="Normal 2 20 2 7 5" xfId="22475"/>
    <cellStyle name="Normal 2 20 2 7 5 2" xfId="22476"/>
    <cellStyle name="Normal 2 20 2 7 6" xfId="22477"/>
    <cellStyle name="Normal 2 20 2 7 6 2" xfId="22478"/>
    <cellStyle name="Normal 2 20 2 7 7" xfId="22479"/>
    <cellStyle name="Normal 2 20 2 7 7 2" xfId="22480"/>
    <cellStyle name="Normal 2 20 2 7 8" xfId="22481"/>
    <cellStyle name="Normal 2 20 2 7 8 2" xfId="22482"/>
    <cellStyle name="Normal 2 20 2 7 9" xfId="22483"/>
    <cellStyle name="Normal 2 20 2 7 9 2" xfId="22484"/>
    <cellStyle name="Normal 2 20 2 70" xfId="22485"/>
    <cellStyle name="Normal 2 20 2 70 2" xfId="22486"/>
    <cellStyle name="Normal 2 20 2 71" xfId="22487"/>
    <cellStyle name="Normal 2 20 2 71 2" xfId="22488"/>
    <cellStyle name="Normal 2 20 2 72" xfId="22489"/>
    <cellStyle name="Normal 2 20 2 72 2" xfId="22490"/>
    <cellStyle name="Normal 2 20 2 73" xfId="22491"/>
    <cellStyle name="Normal 2 20 2 73 2" xfId="22492"/>
    <cellStyle name="Normal 2 20 2 74" xfId="22493"/>
    <cellStyle name="Normal 2 20 2 75" xfId="22494"/>
    <cellStyle name="Normal 2 20 2 76" xfId="22495"/>
    <cellStyle name="Normal 2 20 2 77" xfId="22496"/>
    <cellStyle name="Normal 2 20 2 8" xfId="22497"/>
    <cellStyle name="Normal 2 20 2 8 10" xfId="22498"/>
    <cellStyle name="Normal 2 20 2 8 10 2" xfId="22499"/>
    <cellStyle name="Normal 2 20 2 8 11" xfId="22500"/>
    <cellStyle name="Normal 2 20 2 8 2" xfId="22501"/>
    <cellStyle name="Normal 2 20 2 8 2 2" xfId="22502"/>
    <cellStyle name="Normal 2 20 2 8 3" xfId="22503"/>
    <cellStyle name="Normal 2 20 2 8 3 2" xfId="22504"/>
    <cellStyle name="Normal 2 20 2 8 4" xfId="22505"/>
    <cellStyle name="Normal 2 20 2 8 4 2" xfId="22506"/>
    <cellStyle name="Normal 2 20 2 8 5" xfId="22507"/>
    <cellStyle name="Normal 2 20 2 8 5 2" xfId="22508"/>
    <cellStyle name="Normal 2 20 2 8 6" xfId="22509"/>
    <cellStyle name="Normal 2 20 2 8 6 2" xfId="22510"/>
    <cellStyle name="Normal 2 20 2 8 7" xfId="22511"/>
    <cellStyle name="Normal 2 20 2 8 7 2" xfId="22512"/>
    <cellStyle name="Normal 2 20 2 8 8" xfId="22513"/>
    <cellStyle name="Normal 2 20 2 8 8 2" xfId="22514"/>
    <cellStyle name="Normal 2 20 2 8 9" xfId="22515"/>
    <cellStyle name="Normal 2 20 2 8 9 2" xfId="22516"/>
    <cellStyle name="Normal 2 20 2 9" xfId="22517"/>
    <cellStyle name="Normal 2 20 2 9 10" xfId="22518"/>
    <cellStyle name="Normal 2 20 2 9 10 2" xfId="22519"/>
    <cellStyle name="Normal 2 20 2 9 11" xfId="22520"/>
    <cellStyle name="Normal 2 20 2 9 2" xfId="22521"/>
    <cellStyle name="Normal 2 20 2 9 2 2" xfId="22522"/>
    <cellStyle name="Normal 2 20 2 9 3" xfId="22523"/>
    <cellStyle name="Normal 2 20 2 9 3 2" xfId="22524"/>
    <cellStyle name="Normal 2 20 2 9 4" xfId="22525"/>
    <cellStyle name="Normal 2 20 2 9 4 2" xfId="22526"/>
    <cellStyle name="Normal 2 20 2 9 5" xfId="22527"/>
    <cellStyle name="Normal 2 20 2 9 5 2" xfId="22528"/>
    <cellStyle name="Normal 2 20 2 9 6" xfId="22529"/>
    <cellStyle name="Normal 2 20 2 9 6 2" xfId="22530"/>
    <cellStyle name="Normal 2 20 2 9 7" xfId="22531"/>
    <cellStyle name="Normal 2 20 2 9 7 2" xfId="22532"/>
    <cellStyle name="Normal 2 20 2 9 8" xfId="22533"/>
    <cellStyle name="Normal 2 20 2 9 8 2" xfId="22534"/>
    <cellStyle name="Normal 2 20 2 9 9" xfId="22535"/>
    <cellStyle name="Normal 2 20 2 9 9 2" xfId="22536"/>
    <cellStyle name="Normal 2 20 20" xfId="22537"/>
    <cellStyle name="Normal 2 20 20 2" xfId="22538"/>
    <cellStyle name="Normal 2 20 20 3" xfId="22539"/>
    <cellStyle name="Normal 2 20 20 4" xfId="22540"/>
    <cellStyle name="Normal 2 20 21" xfId="22541"/>
    <cellStyle name="Normal 2 20 21 2" xfId="22542"/>
    <cellStyle name="Normal 2 20 21 3" xfId="22543"/>
    <cellStyle name="Normal 2 20 21 4" xfId="22544"/>
    <cellStyle name="Normal 2 20 22" xfId="22545"/>
    <cellStyle name="Normal 2 20 22 2" xfId="22546"/>
    <cellStyle name="Normal 2 20 22 2 2" xfId="22547"/>
    <cellStyle name="Normal 2 20 22 3" xfId="22548"/>
    <cellStyle name="Normal 2 20 22 4" xfId="22549"/>
    <cellStyle name="Normal 2 20 23" xfId="22550"/>
    <cellStyle name="Normal 2 20 23 2" xfId="22551"/>
    <cellStyle name="Normal 2 20 23 2 2" xfId="22552"/>
    <cellStyle name="Normal 2 20 23 3" xfId="22553"/>
    <cellStyle name="Normal 2 20 23 4" xfId="22554"/>
    <cellStyle name="Normal 2 20 24" xfId="22555"/>
    <cellStyle name="Normal 2 20 24 2" xfId="22556"/>
    <cellStyle name="Normal 2 20 24 2 2" xfId="22557"/>
    <cellStyle name="Normal 2 20 24 3" xfId="22558"/>
    <cellStyle name="Normal 2 20 24 4" xfId="22559"/>
    <cellStyle name="Normal 2 20 25" xfId="22560"/>
    <cellStyle name="Normal 2 20 25 2" xfId="22561"/>
    <cellStyle name="Normal 2 20 25 2 2" xfId="22562"/>
    <cellStyle name="Normal 2 20 25 3" xfId="22563"/>
    <cellStyle name="Normal 2 20 25 4" xfId="22564"/>
    <cellStyle name="Normal 2 20 26" xfId="22565"/>
    <cellStyle name="Normal 2 20 26 2" xfId="22566"/>
    <cellStyle name="Normal 2 20 26 2 2" xfId="22567"/>
    <cellStyle name="Normal 2 20 26 3" xfId="22568"/>
    <cellStyle name="Normal 2 20 26 4" xfId="22569"/>
    <cellStyle name="Normal 2 20 27" xfId="22570"/>
    <cellStyle name="Normal 2 20 27 2" xfId="22571"/>
    <cellStyle name="Normal 2 20 27 2 2" xfId="22572"/>
    <cellStyle name="Normal 2 20 27 3" xfId="22573"/>
    <cellStyle name="Normal 2 20 27 4" xfId="22574"/>
    <cellStyle name="Normal 2 20 28" xfId="22575"/>
    <cellStyle name="Normal 2 20 28 2" xfId="22576"/>
    <cellStyle name="Normal 2 20 28 2 2" xfId="22577"/>
    <cellStyle name="Normal 2 20 28 3" xfId="22578"/>
    <cellStyle name="Normal 2 20 28 4" xfId="22579"/>
    <cellStyle name="Normal 2 20 29" xfId="22580"/>
    <cellStyle name="Normal 2 20 29 2" xfId="22581"/>
    <cellStyle name="Normal 2 20 29 2 2" xfId="22582"/>
    <cellStyle name="Normal 2 20 29 3" xfId="22583"/>
    <cellStyle name="Normal 2 20 29 4" xfId="22584"/>
    <cellStyle name="Normal 2 20 3" xfId="22585"/>
    <cellStyle name="Normal 2 20 3 2" xfId="22586"/>
    <cellStyle name="Normal 2 20 3 3" xfId="22587"/>
    <cellStyle name="Normal 2 20 3 4" xfId="22588"/>
    <cellStyle name="Normal 2 20 30" xfId="22589"/>
    <cellStyle name="Normal 2 20 30 2" xfId="22590"/>
    <cellStyle name="Normal 2 20 30 2 2" xfId="22591"/>
    <cellStyle name="Normal 2 20 30 3" xfId="22592"/>
    <cellStyle name="Normal 2 20 30 4" xfId="22593"/>
    <cellStyle name="Normal 2 20 31" xfId="22594"/>
    <cellStyle name="Normal 2 20 31 2" xfId="22595"/>
    <cellStyle name="Normal 2 20 31 2 2" xfId="22596"/>
    <cellStyle name="Normal 2 20 31 3" xfId="22597"/>
    <cellStyle name="Normal 2 20 31 4" xfId="22598"/>
    <cellStyle name="Normal 2 20 32" xfId="22599"/>
    <cellStyle name="Normal 2 20 32 2" xfId="22600"/>
    <cellStyle name="Normal 2 20 33" xfId="22601"/>
    <cellStyle name="Normal 2 20 33 2" xfId="22602"/>
    <cellStyle name="Normal 2 20 34" xfId="22603"/>
    <cellStyle name="Normal 2 20 34 2" xfId="22604"/>
    <cellStyle name="Normal 2 20 35" xfId="22605"/>
    <cellStyle name="Normal 2 20 35 2" xfId="22606"/>
    <cellStyle name="Normal 2 20 36" xfId="22607"/>
    <cellStyle name="Normal 2 20 36 2" xfId="22608"/>
    <cellStyle name="Normal 2 20 37" xfId="22609"/>
    <cellStyle name="Normal 2 20 37 2" xfId="22610"/>
    <cellStyle name="Normal 2 20 38" xfId="22611"/>
    <cellStyle name="Normal 2 20 38 2" xfId="22612"/>
    <cellStyle name="Normal 2 20 39" xfId="22613"/>
    <cellStyle name="Normal 2 20 39 2" xfId="22614"/>
    <cellStyle name="Normal 2 20 4" xfId="22615"/>
    <cellStyle name="Normal 2 20 4 2" xfId="22616"/>
    <cellStyle name="Normal 2 20 4 3" xfId="22617"/>
    <cellStyle name="Normal 2 20 4 4" xfId="22618"/>
    <cellStyle name="Normal 2 20 40" xfId="22619"/>
    <cellStyle name="Normal 2 20 40 2" xfId="22620"/>
    <cellStyle name="Normal 2 20 41" xfId="22621"/>
    <cellStyle name="Normal 2 20 41 2" xfId="22622"/>
    <cellStyle name="Normal 2 20 42" xfId="22623"/>
    <cellStyle name="Normal 2 20 42 2" xfId="22624"/>
    <cellStyle name="Normal 2 20 43" xfId="22625"/>
    <cellStyle name="Normal 2 20 43 2" xfId="22626"/>
    <cellStyle name="Normal 2 20 44" xfId="22627"/>
    <cellStyle name="Normal 2 20 44 2" xfId="22628"/>
    <cellStyle name="Normal 2 20 45" xfId="22629"/>
    <cellStyle name="Normal 2 20 45 2" xfId="22630"/>
    <cellStyle name="Normal 2 20 46" xfId="22631"/>
    <cellStyle name="Normal 2 20 46 2" xfId="22632"/>
    <cellStyle name="Normal 2 20 47" xfId="22633"/>
    <cellStyle name="Normal 2 20 47 2" xfId="22634"/>
    <cellStyle name="Normal 2 20 48" xfId="22635"/>
    <cellStyle name="Normal 2 20 48 2" xfId="22636"/>
    <cellStyle name="Normal 2 20 49" xfId="22637"/>
    <cellStyle name="Normal 2 20 49 2" xfId="22638"/>
    <cellStyle name="Normal 2 20 5" xfId="22639"/>
    <cellStyle name="Normal 2 20 5 2" xfId="22640"/>
    <cellStyle name="Normal 2 20 5 3" xfId="22641"/>
    <cellStyle name="Normal 2 20 5 4" xfId="22642"/>
    <cellStyle name="Normal 2 20 50" xfId="22643"/>
    <cellStyle name="Normal 2 20 50 2" xfId="22644"/>
    <cellStyle name="Normal 2 20 51" xfId="22645"/>
    <cellStyle name="Normal 2 20 52" xfId="22646"/>
    <cellStyle name="Normal 2 20 53" xfId="22647"/>
    <cellStyle name="Normal 2 20 54" xfId="22648"/>
    <cellStyle name="Normal 2 20 55" xfId="22649"/>
    <cellStyle name="Normal 2 20 56" xfId="22650"/>
    <cellStyle name="Normal 2 20 57" xfId="22651"/>
    <cellStyle name="Normal 2 20 58" xfId="22652"/>
    <cellStyle name="Normal 2 20 59" xfId="22653"/>
    <cellStyle name="Normal 2 20 6" xfId="22654"/>
    <cellStyle name="Normal 2 20 6 2" xfId="22655"/>
    <cellStyle name="Normal 2 20 6 3" xfId="22656"/>
    <cellStyle name="Normal 2 20 6 4" xfId="22657"/>
    <cellStyle name="Normal 2 20 60" xfId="22658"/>
    <cellStyle name="Normal 2 20 61" xfId="22659"/>
    <cellStyle name="Normal 2 20 62" xfId="22660"/>
    <cellStyle name="Normal 2 20 63" xfId="22661"/>
    <cellStyle name="Normal 2 20 64" xfId="22662"/>
    <cellStyle name="Normal 2 20 65" xfId="22663"/>
    <cellStyle name="Normal 2 20 66" xfId="22664"/>
    <cellStyle name="Normal 2 20 67" xfId="22665"/>
    <cellStyle name="Normal 2 20 68" xfId="22666"/>
    <cellStyle name="Normal 2 20 69" xfId="22667"/>
    <cellStyle name="Normal 2 20 7" xfId="22668"/>
    <cellStyle name="Normal 2 20 7 2" xfId="22669"/>
    <cellStyle name="Normal 2 20 7 3" xfId="22670"/>
    <cellStyle name="Normal 2 20 7 4" xfId="22671"/>
    <cellStyle name="Normal 2 20 70" xfId="22672"/>
    <cellStyle name="Normal 2 20 71" xfId="22673"/>
    <cellStyle name="Normal 2 20 72" xfId="22674"/>
    <cellStyle name="Normal 2 20 73" xfId="22675"/>
    <cellStyle name="Normal 2 20 74" xfId="22676"/>
    <cellStyle name="Normal 2 20 75" xfId="22677"/>
    <cellStyle name="Normal 2 20 76" xfId="22678"/>
    <cellStyle name="Normal 2 20 77" xfId="22679"/>
    <cellStyle name="Normal 2 20 78" xfId="22680"/>
    <cellStyle name="Normal 2 20 8" xfId="22681"/>
    <cellStyle name="Normal 2 20 8 2" xfId="22682"/>
    <cellStyle name="Normal 2 20 8 3" xfId="22683"/>
    <cellStyle name="Normal 2 20 8 4" xfId="22684"/>
    <cellStyle name="Normal 2 20 9" xfId="22685"/>
    <cellStyle name="Normal 2 20 9 2" xfId="22686"/>
    <cellStyle name="Normal 2 20 9 3" xfId="22687"/>
    <cellStyle name="Normal 2 20 9 4" xfId="22688"/>
    <cellStyle name="Normal 2 21" xfId="22689"/>
    <cellStyle name="Normal 2 21 10" xfId="22690"/>
    <cellStyle name="Normal 2 21 10 2" xfId="22691"/>
    <cellStyle name="Normal 2 21 10 2 2" xfId="22692"/>
    <cellStyle name="Normal 2 21 10 3" xfId="22693"/>
    <cellStyle name="Normal 2 21 10 4" xfId="22694"/>
    <cellStyle name="Normal 2 21 11" xfId="22695"/>
    <cellStyle name="Normal 2 21 11 2" xfId="22696"/>
    <cellStyle name="Normal 2 21 11 2 2" xfId="22697"/>
    <cellStyle name="Normal 2 21 11 3" xfId="22698"/>
    <cellStyle name="Normal 2 21 11 4" xfId="22699"/>
    <cellStyle name="Normal 2 21 12" xfId="22700"/>
    <cellStyle name="Normal 2 21 12 2" xfId="22701"/>
    <cellStyle name="Normal 2 21 12 2 2" xfId="22702"/>
    <cellStyle name="Normal 2 21 12 3" xfId="22703"/>
    <cellStyle name="Normal 2 21 12 4" xfId="22704"/>
    <cellStyle name="Normal 2 21 13" xfId="22705"/>
    <cellStyle name="Normal 2 21 13 2" xfId="22706"/>
    <cellStyle name="Normal 2 21 14" xfId="22707"/>
    <cellStyle name="Normal 2 21 14 2" xfId="22708"/>
    <cellStyle name="Normal 2 21 15" xfId="22709"/>
    <cellStyle name="Normal 2 21 15 2" xfId="22710"/>
    <cellStyle name="Normal 2 21 16" xfId="22711"/>
    <cellStyle name="Normal 2 21 16 2" xfId="22712"/>
    <cellStyle name="Normal 2 21 17" xfId="22713"/>
    <cellStyle name="Normal 2 21 17 2" xfId="22714"/>
    <cellStyle name="Normal 2 21 18" xfId="22715"/>
    <cellStyle name="Normal 2 21 18 2" xfId="22716"/>
    <cellStyle name="Normal 2 21 19" xfId="22717"/>
    <cellStyle name="Normal 2 21 19 2" xfId="22718"/>
    <cellStyle name="Normal 2 21 2" xfId="22719"/>
    <cellStyle name="Normal 2 21 2 10" xfId="22720"/>
    <cellStyle name="Normal 2 21 2 10 10" xfId="22721"/>
    <cellStyle name="Normal 2 21 2 10 10 2" xfId="22722"/>
    <cellStyle name="Normal 2 21 2 10 11" xfId="22723"/>
    <cellStyle name="Normal 2 21 2 10 2" xfId="22724"/>
    <cellStyle name="Normal 2 21 2 10 2 2" xfId="22725"/>
    <cellStyle name="Normal 2 21 2 10 3" xfId="22726"/>
    <cellStyle name="Normal 2 21 2 10 3 2" xfId="22727"/>
    <cellStyle name="Normal 2 21 2 10 4" xfId="22728"/>
    <cellStyle name="Normal 2 21 2 10 4 2" xfId="22729"/>
    <cellStyle name="Normal 2 21 2 10 5" xfId="22730"/>
    <cellStyle name="Normal 2 21 2 10 5 2" xfId="22731"/>
    <cellStyle name="Normal 2 21 2 10 6" xfId="22732"/>
    <cellStyle name="Normal 2 21 2 10 6 2" xfId="22733"/>
    <cellStyle name="Normal 2 21 2 10 7" xfId="22734"/>
    <cellStyle name="Normal 2 21 2 10 7 2" xfId="22735"/>
    <cellStyle name="Normal 2 21 2 10 8" xfId="22736"/>
    <cellStyle name="Normal 2 21 2 10 8 2" xfId="22737"/>
    <cellStyle name="Normal 2 21 2 10 9" xfId="22738"/>
    <cellStyle name="Normal 2 21 2 10 9 2" xfId="22739"/>
    <cellStyle name="Normal 2 21 2 11" xfId="22740"/>
    <cellStyle name="Normal 2 21 2 11 10" xfId="22741"/>
    <cellStyle name="Normal 2 21 2 11 10 2" xfId="22742"/>
    <cellStyle name="Normal 2 21 2 11 11" xfId="22743"/>
    <cellStyle name="Normal 2 21 2 11 2" xfId="22744"/>
    <cellStyle name="Normal 2 21 2 11 2 2" xfId="22745"/>
    <cellStyle name="Normal 2 21 2 11 3" xfId="22746"/>
    <cellStyle name="Normal 2 21 2 11 3 2" xfId="22747"/>
    <cellStyle name="Normal 2 21 2 11 4" xfId="22748"/>
    <cellStyle name="Normal 2 21 2 11 4 2" xfId="22749"/>
    <cellStyle name="Normal 2 21 2 11 5" xfId="22750"/>
    <cellStyle name="Normal 2 21 2 11 5 2" xfId="22751"/>
    <cellStyle name="Normal 2 21 2 11 6" xfId="22752"/>
    <cellStyle name="Normal 2 21 2 11 6 2" xfId="22753"/>
    <cellStyle name="Normal 2 21 2 11 7" xfId="22754"/>
    <cellStyle name="Normal 2 21 2 11 7 2" xfId="22755"/>
    <cellStyle name="Normal 2 21 2 11 8" xfId="22756"/>
    <cellStyle name="Normal 2 21 2 11 8 2" xfId="22757"/>
    <cellStyle name="Normal 2 21 2 11 9" xfId="22758"/>
    <cellStyle name="Normal 2 21 2 11 9 2" xfId="22759"/>
    <cellStyle name="Normal 2 21 2 12" xfId="22760"/>
    <cellStyle name="Normal 2 21 2 12 10" xfId="22761"/>
    <cellStyle name="Normal 2 21 2 12 10 2" xfId="22762"/>
    <cellStyle name="Normal 2 21 2 12 11" xfId="22763"/>
    <cellStyle name="Normal 2 21 2 12 2" xfId="22764"/>
    <cellStyle name="Normal 2 21 2 12 2 2" xfId="22765"/>
    <cellStyle name="Normal 2 21 2 12 3" xfId="22766"/>
    <cellStyle name="Normal 2 21 2 12 3 2" xfId="22767"/>
    <cellStyle name="Normal 2 21 2 12 4" xfId="22768"/>
    <cellStyle name="Normal 2 21 2 12 4 2" xfId="22769"/>
    <cellStyle name="Normal 2 21 2 12 5" xfId="22770"/>
    <cellStyle name="Normal 2 21 2 12 5 2" xfId="22771"/>
    <cellStyle name="Normal 2 21 2 12 6" xfId="22772"/>
    <cellStyle name="Normal 2 21 2 12 6 2" xfId="22773"/>
    <cellStyle name="Normal 2 21 2 12 7" xfId="22774"/>
    <cellStyle name="Normal 2 21 2 12 7 2" xfId="22775"/>
    <cellStyle name="Normal 2 21 2 12 8" xfId="22776"/>
    <cellStyle name="Normal 2 21 2 12 8 2" xfId="22777"/>
    <cellStyle name="Normal 2 21 2 12 9" xfId="22778"/>
    <cellStyle name="Normal 2 21 2 12 9 2" xfId="22779"/>
    <cellStyle name="Normal 2 21 2 13" xfId="22780"/>
    <cellStyle name="Normal 2 21 2 13 10" xfId="22781"/>
    <cellStyle name="Normal 2 21 2 13 10 2" xfId="22782"/>
    <cellStyle name="Normal 2 21 2 13 11" xfId="22783"/>
    <cellStyle name="Normal 2 21 2 13 2" xfId="22784"/>
    <cellStyle name="Normal 2 21 2 13 2 2" xfId="22785"/>
    <cellStyle name="Normal 2 21 2 13 3" xfId="22786"/>
    <cellStyle name="Normal 2 21 2 13 3 2" xfId="22787"/>
    <cellStyle name="Normal 2 21 2 13 4" xfId="22788"/>
    <cellStyle name="Normal 2 21 2 13 4 2" xfId="22789"/>
    <cellStyle name="Normal 2 21 2 13 5" xfId="22790"/>
    <cellStyle name="Normal 2 21 2 13 5 2" xfId="22791"/>
    <cellStyle name="Normal 2 21 2 13 6" xfId="22792"/>
    <cellStyle name="Normal 2 21 2 13 6 2" xfId="22793"/>
    <cellStyle name="Normal 2 21 2 13 7" xfId="22794"/>
    <cellStyle name="Normal 2 21 2 13 7 2" xfId="22795"/>
    <cellStyle name="Normal 2 21 2 13 8" xfId="22796"/>
    <cellStyle name="Normal 2 21 2 13 8 2" xfId="22797"/>
    <cellStyle name="Normal 2 21 2 13 9" xfId="22798"/>
    <cellStyle name="Normal 2 21 2 13 9 2" xfId="22799"/>
    <cellStyle name="Normal 2 21 2 14" xfId="22800"/>
    <cellStyle name="Normal 2 21 2 14 10" xfId="22801"/>
    <cellStyle name="Normal 2 21 2 14 10 2" xfId="22802"/>
    <cellStyle name="Normal 2 21 2 14 11" xfId="22803"/>
    <cellStyle name="Normal 2 21 2 14 2" xfId="22804"/>
    <cellStyle name="Normal 2 21 2 14 2 2" xfId="22805"/>
    <cellStyle name="Normal 2 21 2 14 3" xfId="22806"/>
    <cellStyle name="Normal 2 21 2 14 3 2" xfId="22807"/>
    <cellStyle name="Normal 2 21 2 14 4" xfId="22808"/>
    <cellStyle name="Normal 2 21 2 14 4 2" xfId="22809"/>
    <cellStyle name="Normal 2 21 2 14 5" xfId="22810"/>
    <cellStyle name="Normal 2 21 2 14 5 2" xfId="22811"/>
    <cellStyle name="Normal 2 21 2 14 6" xfId="22812"/>
    <cellStyle name="Normal 2 21 2 14 6 2" xfId="22813"/>
    <cellStyle name="Normal 2 21 2 14 7" xfId="22814"/>
    <cellStyle name="Normal 2 21 2 14 7 2" xfId="22815"/>
    <cellStyle name="Normal 2 21 2 14 8" xfId="22816"/>
    <cellStyle name="Normal 2 21 2 14 8 2" xfId="22817"/>
    <cellStyle name="Normal 2 21 2 14 9" xfId="22818"/>
    <cellStyle name="Normal 2 21 2 14 9 2" xfId="22819"/>
    <cellStyle name="Normal 2 21 2 15" xfId="22820"/>
    <cellStyle name="Normal 2 21 2 15 10" xfId="22821"/>
    <cellStyle name="Normal 2 21 2 15 10 2" xfId="22822"/>
    <cellStyle name="Normal 2 21 2 15 11" xfId="22823"/>
    <cellStyle name="Normal 2 21 2 15 2" xfId="22824"/>
    <cellStyle name="Normal 2 21 2 15 2 2" xfId="22825"/>
    <cellStyle name="Normal 2 21 2 15 3" xfId="22826"/>
    <cellStyle name="Normal 2 21 2 15 3 2" xfId="22827"/>
    <cellStyle name="Normal 2 21 2 15 4" xfId="22828"/>
    <cellStyle name="Normal 2 21 2 15 4 2" xfId="22829"/>
    <cellStyle name="Normal 2 21 2 15 5" xfId="22830"/>
    <cellStyle name="Normal 2 21 2 15 5 2" xfId="22831"/>
    <cellStyle name="Normal 2 21 2 15 6" xfId="22832"/>
    <cellStyle name="Normal 2 21 2 15 6 2" xfId="22833"/>
    <cellStyle name="Normal 2 21 2 15 7" xfId="22834"/>
    <cellStyle name="Normal 2 21 2 15 7 2" xfId="22835"/>
    <cellStyle name="Normal 2 21 2 15 8" xfId="22836"/>
    <cellStyle name="Normal 2 21 2 15 8 2" xfId="22837"/>
    <cellStyle name="Normal 2 21 2 15 9" xfId="22838"/>
    <cellStyle name="Normal 2 21 2 15 9 2" xfId="22839"/>
    <cellStyle name="Normal 2 21 2 16" xfId="22840"/>
    <cellStyle name="Normal 2 21 2 16 10" xfId="22841"/>
    <cellStyle name="Normal 2 21 2 16 10 2" xfId="22842"/>
    <cellStyle name="Normal 2 21 2 16 11" xfId="22843"/>
    <cellStyle name="Normal 2 21 2 16 2" xfId="22844"/>
    <cellStyle name="Normal 2 21 2 16 2 2" xfId="22845"/>
    <cellStyle name="Normal 2 21 2 16 3" xfId="22846"/>
    <cellStyle name="Normal 2 21 2 16 3 2" xfId="22847"/>
    <cellStyle name="Normal 2 21 2 16 4" xfId="22848"/>
    <cellStyle name="Normal 2 21 2 16 4 2" xfId="22849"/>
    <cellStyle name="Normal 2 21 2 16 5" xfId="22850"/>
    <cellStyle name="Normal 2 21 2 16 5 2" xfId="22851"/>
    <cellStyle name="Normal 2 21 2 16 6" xfId="22852"/>
    <cellStyle name="Normal 2 21 2 16 6 2" xfId="22853"/>
    <cellStyle name="Normal 2 21 2 16 7" xfId="22854"/>
    <cellStyle name="Normal 2 21 2 16 7 2" xfId="22855"/>
    <cellStyle name="Normal 2 21 2 16 8" xfId="22856"/>
    <cellStyle name="Normal 2 21 2 16 8 2" xfId="22857"/>
    <cellStyle name="Normal 2 21 2 16 9" xfId="22858"/>
    <cellStyle name="Normal 2 21 2 16 9 2" xfId="22859"/>
    <cellStyle name="Normal 2 21 2 17" xfId="22860"/>
    <cellStyle name="Normal 2 21 2 17 10" xfId="22861"/>
    <cellStyle name="Normal 2 21 2 17 10 2" xfId="22862"/>
    <cellStyle name="Normal 2 21 2 17 11" xfId="22863"/>
    <cellStyle name="Normal 2 21 2 17 2" xfId="22864"/>
    <cellStyle name="Normal 2 21 2 17 2 2" xfId="22865"/>
    <cellStyle name="Normal 2 21 2 17 3" xfId="22866"/>
    <cellStyle name="Normal 2 21 2 17 3 2" xfId="22867"/>
    <cellStyle name="Normal 2 21 2 17 4" xfId="22868"/>
    <cellStyle name="Normal 2 21 2 17 4 2" xfId="22869"/>
    <cellStyle name="Normal 2 21 2 17 5" xfId="22870"/>
    <cellStyle name="Normal 2 21 2 17 5 2" xfId="22871"/>
    <cellStyle name="Normal 2 21 2 17 6" xfId="22872"/>
    <cellStyle name="Normal 2 21 2 17 6 2" xfId="22873"/>
    <cellStyle name="Normal 2 21 2 17 7" xfId="22874"/>
    <cellStyle name="Normal 2 21 2 17 7 2" xfId="22875"/>
    <cellStyle name="Normal 2 21 2 17 8" xfId="22876"/>
    <cellStyle name="Normal 2 21 2 17 8 2" xfId="22877"/>
    <cellStyle name="Normal 2 21 2 17 9" xfId="22878"/>
    <cellStyle name="Normal 2 21 2 17 9 2" xfId="22879"/>
    <cellStyle name="Normal 2 21 2 18" xfId="22880"/>
    <cellStyle name="Normal 2 21 2 18 10" xfId="22881"/>
    <cellStyle name="Normal 2 21 2 18 10 2" xfId="22882"/>
    <cellStyle name="Normal 2 21 2 18 11" xfId="22883"/>
    <cellStyle name="Normal 2 21 2 18 2" xfId="22884"/>
    <cellStyle name="Normal 2 21 2 18 2 2" xfId="22885"/>
    <cellStyle name="Normal 2 21 2 18 3" xfId="22886"/>
    <cellStyle name="Normal 2 21 2 18 3 2" xfId="22887"/>
    <cellStyle name="Normal 2 21 2 18 4" xfId="22888"/>
    <cellStyle name="Normal 2 21 2 18 4 2" xfId="22889"/>
    <cellStyle name="Normal 2 21 2 18 5" xfId="22890"/>
    <cellStyle name="Normal 2 21 2 18 5 2" xfId="22891"/>
    <cellStyle name="Normal 2 21 2 18 6" xfId="22892"/>
    <cellStyle name="Normal 2 21 2 18 6 2" xfId="22893"/>
    <cellStyle name="Normal 2 21 2 18 7" xfId="22894"/>
    <cellStyle name="Normal 2 21 2 18 7 2" xfId="22895"/>
    <cellStyle name="Normal 2 21 2 18 8" xfId="22896"/>
    <cellStyle name="Normal 2 21 2 18 8 2" xfId="22897"/>
    <cellStyle name="Normal 2 21 2 18 9" xfId="22898"/>
    <cellStyle name="Normal 2 21 2 18 9 2" xfId="22899"/>
    <cellStyle name="Normal 2 21 2 19" xfId="22900"/>
    <cellStyle name="Normal 2 21 2 19 10" xfId="22901"/>
    <cellStyle name="Normal 2 21 2 19 10 2" xfId="22902"/>
    <cellStyle name="Normal 2 21 2 19 11" xfId="22903"/>
    <cellStyle name="Normal 2 21 2 19 2" xfId="22904"/>
    <cellStyle name="Normal 2 21 2 19 2 2" xfId="22905"/>
    <cellStyle name="Normal 2 21 2 19 3" xfId="22906"/>
    <cellStyle name="Normal 2 21 2 19 3 2" xfId="22907"/>
    <cellStyle name="Normal 2 21 2 19 4" xfId="22908"/>
    <cellStyle name="Normal 2 21 2 19 4 2" xfId="22909"/>
    <cellStyle name="Normal 2 21 2 19 5" xfId="22910"/>
    <cellStyle name="Normal 2 21 2 19 5 2" xfId="22911"/>
    <cellStyle name="Normal 2 21 2 19 6" xfId="22912"/>
    <cellStyle name="Normal 2 21 2 19 6 2" xfId="22913"/>
    <cellStyle name="Normal 2 21 2 19 7" xfId="22914"/>
    <cellStyle name="Normal 2 21 2 19 7 2" xfId="22915"/>
    <cellStyle name="Normal 2 21 2 19 8" xfId="22916"/>
    <cellStyle name="Normal 2 21 2 19 8 2" xfId="22917"/>
    <cellStyle name="Normal 2 21 2 19 9" xfId="22918"/>
    <cellStyle name="Normal 2 21 2 19 9 2" xfId="22919"/>
    <cellStyle name="Normal 2 21 2 2" xfId="22920"/>
    <cellStyle name="Normal 2 21 2 2 10" xfId="22921"/>
    <cellStyle name="Normal 2 21 2 2 10 2" xfId="22922"/>
    <cellStyle name="Normal 2 21 2 2 11" xfId="22923"/>
    <cellStyle name="Normal 2 21 2 2 2" xfId="22924"/>
    <cellStyle name="Normal 2 21 2 2 2 2" xfId="22925"/>
    <cellStyle name="Normal 2 21 2 2 3" xfId="22926"/>
    <cellStyle name="Normal 2 21 2 2 3 2" xfId="22927"/>
    <cellStyle name="Normal 2 21 2 2 4" xfId="22928"/>
    <cellStyle name="Normal 2 21 2 2 4 2" xfId="22929"/>
    <cellStyle name="Normal 2 21 2 2 5" xfId="22930"/>
    <cellStyle name="Normal 2 21 2 2 5 2" xfId="22931"/>
    <cellStyle name="Normal 2 21 2 2 6" xfId="22932"/>
    <cellStyle name="Normal 2 21 2 2 6 2" xfId="22933"/>
    <cellStyle name="Normal 2 21 2 2 7" xfId="22934"/>
    <cellStyle name="Normal 2 21 2 2 7 2" xfId="22935"/>
    <cellStyle name="Normal 2 21 2 2 8" xfId="22936"/>
    <cellStyle name="Normal 2 21 2 2 8 2" xfId="22937"/>
    <cellStyle name="Normal 2 21 2 2 9" xfId="22938"/>
    <cellStyle name="Normal 2 21 2 2 9 2" xfId="22939"/>
    <cellStyle name="Normal 2 21 2 20" xfId="22940"/>
    <cellStyle name="Normal 2 21 2 20 10" xfId="22941"/>
    <cellStyle name="Normal 2 21 2 20 10 2" xfId="22942"/>
    <cellStyle name="Normal 2 21 2 20 11" xfId="22943"/>
    <cellStyle name="Normal 2 21 2 20 2" xfId="22944"/>
    <cellStyle name="Normal 2 21 2 20 2 2" xfId="22945"/>
    <cellStyle name="Normal 2 21 2 20 3" xfId="22946"/>
    <cellStyle name="Normal 2 21 2 20 3 2" xfId="22947"/>
    <cellStyle name="Normal 2 21 2 20 4" xfId="22948"/>
    <cellStyle name="Normal 2 21 2 20 4 2" xfId="22949"/>
    <cellStyle name="Normal 2 21 2 20 5" xfId="22950"/>
    <cellStyle name="Normal 2 21 2 20 5 2" xfId="22951"/>
    <cellStyle name="Normal 2 21 2 20 6" xfId="22952"/>
    <cellStyle name="Normal 2 21 2 20 6 2" xfId="22953"/>
    <cellStyle name="Normal 2 21 2 20 7" xfId="22954"/>
    <cellStyle name="Normal 2 21 2 20 7 2" xfId="22955"/>
    <cellStyle name="Normal 2 21 2 20 8" xfId="22956"/>
    <cellStyle name="Normal 2 21 2 20 8 2" xfId="22957"/>
    <cellStyle name="Normal 2 21 2 20 9" xfId="22958"/>
    <cellStyle name="Normal 2 21 2 20 9 2" xfId="22959"/>
    <cellStyle name="Normal 2 21 2 21" xfId="22960"/>
    <cellStyle name="Normal 2 21 2 21 10" xfId="22961"/>
    <cellStyle name="Normal 2 21 2 21 10 2" xfId="22962"/>
    <cellStyle name="Normal 2 21 2 21 11" xfId="22963"/>
    <cellStyle name="Normal 2 21 2 21 2" xfId="22964"/>
    <cellStyle name="Normal 2 21 2 21 2 2" xfId="22965"/>
    <cellStyle name="Normal 2 21 2 21 3" xfId="22966"/>
    <cellStyle name="Normal 2 21 2 21 3 2" xfId="22967"/>
    <cellStyle name="Normal 2 21 2 21 4" xfId="22968"/>
    <cellStyle name="Normal 2 21 2 21 4 2" xfId="22969"/>
    <cellStyle name="Normal 2 21 2 21 5" xfId="22970"/>
    <cellStyle name="Normal 2 21 2 21 5 2" xfId="22971"/>
    <cellStyle name="Normal 2 21 2 21 6" xfId="22972"/>
    <cellStyle name="Normal 2 21 2 21 6 2" xfId="22973"/>
    <cellStyle name="Normal 2 21 2 21 7" xfId="22974"/>
    <cellStyle name="Normal 2 21 2 21 7 2" xfId="22975"/>
    <cellStyle name="Normal 2 21 2 21 8" xfId="22976"/>
    <cellStyle name="Normal 2 21 2 21 8 2" xfId="22977"/>
    <cellStyle name="Normal 2 21 2 21 9" xfId="22978"/>
    <cellStyle name="Normal 2 21 2 21 9 2" xfId="22979"/>
    <cellStyle name="Normal 2 21 2 22" xfId="22980"/>
    <cellStyle name="Normal 2 21 2 22 10" xfId="22981"/>
    <cellStyle name="Normal 2 21 2 22 10 2" xfId="22982"/>
    <cellStyle name="Normal 2 21 2 22 11" xfId="22983"/>
    <cellStyle name="Normal 2 21 2 22 2" xfId="22984"/>
    <cellStyle name="Normal 2 21 2 22 2 2" xfId="22985"/>
    <cellStyle name="Normal 2 21 2 22 3" xfId="22986"/>
    <cellStyle name="Normal 2 21 2 22 3 2" xfId="22987"/>
    <cellStyle name="Normal 2 21 2 22 4" xfId="22988"/>
    <cellStyle name="Normal 2 21 2 22 4 2" xfId="22989"/>
    <cellStyle name="Normal 2 21 2 22 5" xfId="22990"/>
    <cellStyle name="Normal 2 21 2 22 5 2" xfId="22991"/>
    <cellStyle name="Normal 2 21 2 22 6" xfId="22992"/>
    <cellStyle name="Normal 2 21 2 22 6 2" xfId="22993"/>
    <cellStyle name="Normal 2 21 2 22 7" xfId="22994"/>
    <cellStyle name="Normal 2 21 2 22 7 2" xfId="22995"/>
    <cellStyle name="Normal 2 21 2 22 8" xfId="22996"/>
    <cellStyle name="Normal 2 21 2 22 8 2" xfId="22997"/>
    <cellStyle name="Normal 2 21 2 22 9" xfId="22998"/>
    <cellStyle name="Normal 2 21 2 22 9 2" xfId="22999"/>
    <cellStyle name="Normal 2 21 2 23" xfId="23000"/>
    <cellStyle name="Normal 2 21 2 23 10" xfId="23001"/>
    <cellStyle name="Normal 2 21 2 23 10 2" xfId="23002"/>
    <cellStyle name="Normal 2 21 2 23 11" xfId="23003"/>
    <cellStyle name="Normal 2 21 2 23 2" xfId="23004"/>
    <cellStyle name="Normal 2 21 2 23 2 2" xfId="23005"/>
    <cellStyle name="Normal 2 21 2 23 3" xfId="23006"/>
    <cellStyle name="Normal 2 21 2 23 3 2" xfId="23007"/>
    <cellStyle name="Normal 2 21 2 23 4" xfId="23008"/>
    <cellStyle name="Normal 2 21 2 23 4 2" xfId="23009"/>
    <cellStyle name="Normal 2 21 2 23 5" xfId="23010"/>
    <cellStyle name="Normal 2 21 2 23 5 2" xfId="23011"/>
    <cellStyle name="Normal 2 21 2 23 6" xfId="23012"/>
    <cellStyle name="Normal 2 21 2 23 6 2" xfId="23013"/>
    <cellStyle name="Normal 2 21 2 23 7" xfId="23014"/>
    <cellStyle name="Normal 2 21 2 23 7 2" xfId="23015"/>
    <cellStyle name="Normal 2 21 2 23 8" xfId="23016"/>
    <cellStyle name="Normal 2 21 2 23 8 2" xfId="23017"/>
    <cellStyle name="Normal 2 21 2 23 9" xfId="23018"/>
    <cellStyle name="Normal 2 21 2 23 9 2" xfId="23019"/>
    <cellStyle name="Normal 2 21 2 24" xfId="23020"/>
    <cellStyle name="Normal 2 21 2 24 10" xfId="23021"/>
    <cellStyle name="Normal 2 21 2 24 10 2" xfId="23022"/>
    <cellStyle name="Normal 2 21 2 24 11" xfId="23023"/>
    <cellStyle name="Normal 2 21 2 24 2" xfId="23024"/>
    <cellStyle name="Normal 2 21 2 24 2 2" xfId="23025"/>
    <cellStyle name="Normal 2 21 2 24 3" xfId="23026"/>
    <cellStyle name="Normal 2 21 2 24 3 2" xfId="23027"/>
    <cellStyle name="Normal 2 21 2 24 4" xfId="23028"/>
    <cellStyle name="Normal 2 21 2 24 4 2" xfId="23029"/>
    <cellStyle name="Normal 2 21 2 24 5" xfId="23030"/>
    <cellStyle name="Normal 2 21 2 24 5 2" xfId="23031"/>
    <cellStyle name="Normal 2 21 2 24 6" xfId="23032"/>
    <cellStyle name="Normal 2 21 2 24 6 2" xfId="23033"/>
    <cellStyle name="Normal 2 21 2 24 7" xfId="23034"/>
    <cellStyle name="Normal 2 21 2 24 7 2" xfId="23035"/>
    <cellStyle name="Normal 2 21 2 24 8" xfId="23036"/>
    <cellStyle name="Normal 2 21 2 24 8 2" xfId="23037"/>
    <cellStyle name="Normal 2 21 2 24 9" xfId="23038"/>
    <cellStyle name="Normal 2 21 2 24 9 2" xfId="23039"/>
    <cellStyle name="Normal 2 21 2 25" xfId="23040"/>
    <cellStyle name="Normal 2 21 2 25 10" xfId="23041"/>
    <cellStyle name="Normal 2 21 2 25 10 2" xfId="23042"/>
    <cellStyle name="Normal 2 21 2 25 11" xfId="23043"/>
    <cellStyle name="Normal 2 21 2 25 2" xfId="23044"/>
    <cellStyle name="Normal 2 21 2 25 2 2" xfId="23045"/>
    <cellStyle name="Normal 2 21 2 25 3" xfId="23046"/>
    <cellStyle name="Normal 2 21 2 25 3 2" xfId="23047"/>
    <cellStyle name="Normal 2 21 2 25 4" xfId="23048"/>
    <cellStyle name="Normal 2 21 2 25 4 2" xfId="23049"/>
    <cellStyle name="Normal 2 21 2 25 5" xfId="23050"/>
    <cellStyle name="Normal 2 21 2 25 5 2" xfId="23051"/>
    <cellStyle name="Normal 2 21 2 25 6" xfId="23052"/>
    <cellStyle name="Normal 2 21 2 25 6 2" xfId="23053"/>
    <cellStyle name="Normal 2 21 2 25 7" xfId="23054"/>
    <cellStyle name="Normal 2 21 2 25 7 2" xfId="23055"/>
    <cellStyle name="Normal 2 21 2 25 8" xfId="23056"/>
    <cellStyle name="Normal 2 21 2 25 8 2" xfId="23057"/>
    <cellStyle name="Normal 2 21 2 25 9" xfId="23058"/>
    <cellStyle name="Normal 2 21 2 25 9 2" xfId="23059"/>
    <cellStyle name="Normal 2 21 2 26" xfId="23060"/>
    <cellStyle name="Normal 2 21 2 26 10" xfId="23061"/>
    <cellStyle name="Normal 2 21 2 26 10 2" xfId="23062"/>
    <cellStyle name="Normal 2 21 2 26 11" xfId="23063"/>
    <cellStyle name="Normal 2 21 2 26 2" xfId="23064"/>
    <cellStyle name="Normal 2 21 2 26 2 2" xfId="23065"/>
    <cellStyle name="Normal 2 21 2 26 3" xfId="23066"/>
    <cellStyle name="Normal 2 21 2 26 3 2" xfId="23067"/>
    <cellStyle name="Normal 2 21 2 26 4" xfId="23068"/>
    <cellStyle name="Normal 2 21 2 26 4 2" xfId="23069"/>
    <cellStyle name="Normal 2 21 2 26 5" xfId="23070"/>
    <cellStyle name="Normal 2 21 2 26 5 2" xfId="23071"/>
    <cellStyle name="Normal 2 21 2 26 6" xfId="23072"/>
    <cellStyle name="Normal 2 21 2 26 6 2" xfId="23073"/>
    <cellStyle name="Normal 2 21 2 26 7" xfId="23074"/>
    <cellStyle name="Normal 2 21 2 26 7 2" xfId="23075"/>
    <cellStyle name="Normal 2 21 2 26 8" xfId="23076"/>
    <cellStyle name="Normal 2 21 2 26 8 2" xfId="23077"/>
    <cellStyle name="Normal 2 21 2 26 9" xfId="23078"/>
    <cellStyle name="Normal 2 21 2 26 9 2" xfId="23079"/>
    <cellStyle name="Normal 2 21 2 27" xfId="23080"/>
    <cellStyle name="Normal 2 21 2 27 10" xfId="23081"/>
    <cellStyle name="Normal 2 21 2 27 10 2" xfId="23082"/>
    <cellStyle name="Normal 2 21 2 27 11" xfId="23083"/>
    <cellStyle name="Normal 2 21 2 27 2" xfId="23084"/>
    <cellStyle name="Normal 2 21 2 27 2 2" xfId="23085"/>
    <cellStyle name="Normal 2 21 2 27 3" xfId="23086"/>
    <cellStyle name="Normal 2 21 2 27 3 2" xfId="23087"/>
    <cellStyle name="Normal 2 21 2 27 4" xfId="23088"/>
    <cellStyle name="Normal 2 21 2 27 4 2" xfId="23089"/>
    <cellStyle name="Normal 2 21 2 27 5" xfId="23090"/>
    <cellStyle name="Normal 2 21 2 27 5 2" xfId="23091"/>
    <cellStyle name="Normal 2 21 2 27 6" xfId="23092"/>
    <cellStyle name="Normal 2 21 2 27 6 2" xfId="23093"/>
    <cellStyle name="Normal 2 21 2 27 7" xfId="23094"/>
    <cellStyle name="Normal 2 21 2 27 7 2" xfId="23095"/>
    <cellStyle name="Normal 2 21 2 27 8" xfId="23096"/>
    <cellStyle name="Normal 2 21 2 27 8 2" xfId="23097"/>
    <cellStyle name="Normal 2 21 2 27 9" xfId="23098"/>
    <cellStyle name="Normal 2 21 2 27 9 2" xfId="23099"/>
    <cellStyle name="Normal 2 21 2 28" xfId="23100"/>
    <cellStyle name="Normal 2 21 2 28 10" xfId="23101"/>
    <cellStyle name="Normal 2 21 2 28 10 2" xfId="23102"/>
    <cellStyle name="Normal 2 21 2 28 11" xfId="23103"/>
    <cellStyle name="Normal 2 21 2 28 2" xfId="23104"/>
    <cellStyle name="Normal 2 21 2 28 2 2" xfId="23105"/>
    <cellStyle name="Normal 2 21 2 28 3" xfId="23106"/>
    <cellStyle name="Normal 2 21 2 28 3 2" xfId="23107"/>
    <cellStyle name="Normal 2 21 2 28 4" xfId="23108"/>
    <cellStyle name="Normal 2 21 2 28 4 2" xfId="23109"/>
    <cellStyle name="Normal 2 21 2 28 5" xfId="23110"/>
    <cellStyle name="Normal 2 21 2 28 5 2" xfId="23111"/>
    <cellStyle name="Normal 2 21 2 28 6" xfId="23112"/>
    <cellStyle name="Normal 2 21 2 28 6 2" xfId="23113"/>
    <cellStyle name="Normal 2 21 2 28 7" xfId="23114"/>
    <cellStyle name="Normal 2 21 2 28 7 2" xfId="23115"/>
    <cellStyle name="Normal 2 21 2 28 8" xfId="23116"/>
    <cellStyle name="Normal 2 21 2 28 8 2" xfId="23117"/>
    <cellStyle name="Normal 2 21 2 28 9" xfId="23118"/>
    <cellStyle name="Normal 2 21 2 28 9 2" xfId="23119"/>
    <cellStyle name="Normal 2 21 2 29" xfId="23120"/>
    <cellStyle name="Normal 2 21 2 29 10" xfId="23121"/>
    <cellStyle name="Normal 2 21 2 29 10 2" xfId="23122"/>
    <cellStyle name="Normal 2 21 2 29 11" xfId="23123"/>
    <cellStyle name="Normal 2 21 2 29 2" xfId="23124"/>
    <cellStyle name="Normal 2 21 2 29 2 2" xfId="23125"/>
    <cellStyle name="Normal 2 21 2 29 3" xfId="23126"/>
    <cellStyle name="Normal 2 21 2 29 3 2" xfId="23127"/>
    <cellStyle name="Normal 2 21 2 29 4" xfId="23128"/>
    <cellStyle name="Normal 2 21 2 29 4 2" xfId="23129"/>
    <cellStyle name="Normal 2 21 2 29 5" xfId="23130"/>
    <cellStyle name="Normal 2 21 2 29 5 2" xfId="23131"/>
    <cellStyle name="Normal 2 21 2 29 6" xfId="23132"/>
    <cellStyle name="Normal 2 21 2 29 6 2" xfId="23133"/>
    <cellStyle name="Normal 2 21 2 29 7" xfId="23134"/>
    <cellStyle name="Normal 2 21 2 29 7 2" xfId="23135"/>
    <cellStyle name="Normal 2 21 2 29 8" xfId="23136"/>
    <cellStyle name="Normal 2 21 2 29 8 2" xfId="23137"/>
    <cellStyle name="Normal 2 21 2 29 9" xfId="23138"/>
    <cellStyle name="Normal 2 21 2 29 9 2" xfId="23139"/>
    <cellStyle name="Normal 2 21 2 3" xfId="23140"/>
    <cellStyle name="Normal 2 21 2 3 10" xfId="23141"/>
    <cellStyle name="Normal 2 21 2 3 10 2" xfId="23142"/>
    <cellStyle name="Normal 2 21 2 3 11" xfId="23143"/>
    <cellStyle name="Normal 2 21 2 3 2" xfId="23144"/>
    <cellStyle name="Normal 2 21 2 3 2 2" xfId="23145"/>
    <cellStyle name="Normal 2 21 2 3 3" xfId="23146"/>
    <cellStyle name="Normal 2 21 2 3 3 2" xfId="23147"/>
    <cellStyle name="Normal 2 21 2 3 4" xfId="23148"/>
    <cellStyle name="Normal 2 21 2 3 4 2" xfId="23149"/>
    <cellStyle name="Normal 2 21 2 3 5" xfId="23150"/>
    <cellStyle name="Normal 2 21 2 3 5 2" xfId="23151"/>
    <cellStyle name="Normal 2 21 2 3 6" xfId="23152"/>
    <cellStyle name="Normal 2 21 2 3 6 2" xfId="23153"/>
    <cellStyle name="Normal 2 21 2 3 7" xfId="23154"/>
    <cellStyle name="Normal 2 21 2 3 7 2" xfId="23155"/>
    <cellStyle name="Normal 2 21 2 3 8" xfId="23156"/>
    <cellStyle name="Normal 2 21 2 3 8 2" xfId="23157"/>
    <cellStyle name="Normal 2 21 2 3 9" xfId="23158"/>
    <cellStyle name="Normal 2 21 2 3 9 2" xfId="23159"/>
    <cellStyle name="Normal 2 21 2 30" xfId="23160"/>
    <cellStyle name="Normal 2 21 2 30 10" xfId="23161"/>
    <cellStyle name="Normal 2 21 2 30 10 2" xfId="23162"/>
    <cellStyle name="Normal 2 21 2 30 11" xfId="23163"/>
    <cellStyle name="Normal 2 21 2 30 2" xfId="23164"/>
    <cellStyle name="Normal 2 21 2 30 2 2" xfId="23165"/>
    <cellStyle name="Normal 2 21 2 30 3" xfId="23166"/>
    <cellStyle name="Normal 2 21 2 30 3 2" xfId="23167"/>
    <cellStyle name="Normal 2 21 2 30 4" xfId="23168"/>
    <cellStyle name="Normal 2 21 2 30 4 2" xfId="23169"/>
    <cellStyle name="Normal 2 21 2 30 5" xfId="23170"/>
    <cellStyle name="Normal 2 21 2 30 5 2" xfId="23171"/>
    <cellStyle name="Normal 2 21 2 30 6" xfId="23172"/>
    <cellStyle name="Normal 2 21 2 30 6 2" xfId="23173"/>
    <cellStyle name="Normal 2 21 2 30 7" xfId="23174"/>
    <cellStyle name="Normal 2 21 2 30 7 2" xfId="23175"/>
    <cellStyle name="Normal 2 21 2 30 8" xfId="23176"/>
    <cellStyle name="Normal 2 21 2 30 8 2" xfId="23177"/>
    <cellStyle name="Normal 2 21 2 30 9" xfId="23178"/>
    <cellStyle name="Normal 2 21 2 30 9 2" xfId="23179"/>
    <cellStyle name="Normal 2 21 2 31" xfId="23180"/>
    <cellStyle name="Normal 2 21 2 31 2" xfId="23181"/>
    <cellStyle name="Normal 2 21 2 31 2 2" xfId="23182"/>
    <cellStyle name="Normal 2 21 2 31 3" xfId="23183"/>
    <cellStyle name="Normal 2 21 2 31 3 2" xfId="23184"/>
    <cellStyle name="Normal 2 21 2 31 4" xfId="23185"/>
    <cellStyle name="Normal 2 21 2 31 4 2" xfId="23186"/>
    <cellStyle name="Normal 2 21 2 31 5" xfId="23187"/>
    <cellStyle name="Normal 2 21 2 32" xfId="23188"/>
    <cellStyle name="Normal 2 21 2 32 2" xfId="23189"/>
    <cellStyle name="Normal 2 21 2 32 2 2" xfId="23190"/>
    <cellStyle name="Normal 2 21 2 32 3" xfId="23191"/>
    <cellStyle name="Normal 2 21 2 32 3 2" xfId="23192"/>
    <cellStyle name="Normal 2 21 2 32 4" xfId="23193"/>
    <cellStyle name="Normal 2 21 2 32 4 2" xfId="23194"/>
    <cellStyle name="Normal 2 21 2 32 5" xfId="23195"/>
    <cellStyle name="Normal 2 21 2 33" xfId="23196"/>
    <cellStyle name="Normal 2 21 2 33 2" xfId="23197"/>
    <cellStyle name="Normal 2 21 2 33 2 2" xfId="23198"/>
    <cellStyle name="Normal 2 21 2 33 3" xfId="23199"/>
    <cellStyle name="Normal 2 21 2 33 3 2" xfId="23200"/>
    <cellStyle name="Normal 2 21 2 33 4" xfId="23201"/>
    <cellStyle name="Normal 2 21 2 33 4 2" xfId="23202"/>
    <cellStyle name="Normal 2 21 2 33 5" xfId="23203"/>
    <cellStyle name="Normal 2 21 2 34" xfId="23204"/>
    <cellStyle name="Normal 2 21 2 34 2" xfId="23205"/>
    <cellStyle name="Normal 2 21 2 34 2 2" xfId="23206"/>
    <cellStyle name="Normal 2 21 2 34 3" xfId="23207"/>
    <cellStyle name="Normal 2 21 2 34 3 2" xfId="23208"/>
    <cellStyle name="Normal 2 21 2 34 4" xfId="23209"/>
    <cellStyle name="Normal 2 21 2 34 4 2" xfId="23210"/>
    <cellStyle name="Normal 2 21 2 34 5" xfId="23211"/>
    <cellStyle name="Normal 2 21 2 35" xfId="23212"/>
    <cellStyle name="Normal 2 21 2 35 2" xfId="23213"/>
    <cellStyle name="Normal 2 21 2 35 2 2" xfId="23214"/>
    <cellStyle name="Normal 2 21 2 35 3" xfId="23215"/>
    <cellStyle name="Normal 2 21 2 35 3 2" xfId="23216"/>
    <cellStyle name="Normal 2 21 2 35 4" xfId="23217"/>
    <cellStyle name="Normal 2 21 2 35 4 2" xfId="23218"/>
    <cellStyle name="Normal 2 21 2 35 5" xfId="23219"/>
    <cellStyle name="Normal 2 21 2 36" xfId="23220"/>
    <cellStyle name="Normal 2 21 2 36 2" xfId="23221"/>
    <cellStyle name="Normal 2 21 2 36 2 2" xfId="23222"/>
    <cellStyle name="Normal 2 21 2 36 3" xfId="23223"/>
    <cellStyle name="Normal 2 21 2 36 3 2" xfId="23224"/>
    <cellStyle name="Normal 2 21 2 36 4" xfId="23225"/>
    <cellStyle name="Normal 2 21 2 36 4 2" xfId="23226"/>
    <cellStyle name="Normal 2 21 2 36 5" xfId="23227"/>
    <cellStyle name="Normal 2 21 2 37" xfId="23228"/>
    <cellStyle name="Normal 2 21 2 37 2" xfId="23229"/>
    <cellStyle name="Normal 2 21 2 37 2 2" xfId="23230"/>
    <cellStyle name="Normal 2 21 2 37 3" xfId="23231"/>
    <cellStyle name="Normal 2 21 2 37 3 2" xfId="23232"/>
    <cellStyle name="Normal 2 21 2 37 4" xfId="23233"/>
    <cellStyle name="Normal 2 21 2 37 4 2" xfId="23234"/>
    <cellStyle name="Normal 2 21 2 37 5" xfId="23235"/>
    <cellStyle name="Normal 2 21 2 38" xfId="23236"/>
    <cellStyle name="Normal 2 21 2 38 2" xfId="23237"/>
    <cellStyle name="Normal 2 21 2 38 2 2" xfId="23238"/>
    <cellStyle name="Normal 2 21 2 38 3" xfId="23239"/>
    <cellStyle name="Normal 2 21 2 38 3 2" xfId="23240"/>
    <cellStyle name="Normal 2 21 2 38 4" xfId="23241"/>
    <cellStyle name="Normal 2 21 2 38 4 2" xfId="23242"/>
    <cellStyle name="Normal 2 21 2 38 5" xfId="23243"/>
    <cellStyle name="Normal 2 21 2 39" xfId="23244"/>
    <cellStyle name="Normal 2 21 2 39 2" xfId="23245"/>
    <cellStyle name="Normal 2 21 2 39 2 2" xfId="23246"/>
    <cellStyle name="Normal 2 21 2 39 3" xfId="23247"/>
    <cellStyle name="Normal 2 21 2 39 3 2" xfId="23248"/>
    <cellStyle name="Normal 2 21 2 39 4" xfId="23249"/>
    <cellStyle name="Normal 2 21 2 39 4 2" xfId="23250"/>
    <cellStyle name="Normal 2 21 2 39 5" xfId="23251"/>
    <cellStyle name="Normal 2 21 2 4" xfId="23252"/>
    <cellStyle name="Normal 2 21 2 4 10" xfId="23253"/>
    <cellStyle name="Normal 2 21 2 4 10 2" xfId="23254"/>
    <cellStyle name="Normal 2 21 2 4 11" xfId="23255"/>
    <cellStyle name="Normal 2 21 2 4 2" xfId="23256"/>
    <cellStyle name="Normal 2 21 2 4 2 2" xfId="23257"/>
    <cellStyle name="Normal 2 21 2 4 3" xfId="23258"/>
    <cellStyle name="Normal 2 21 2 4 3 2" xfId="23259"/>
    <cellStyle name="Normal 2 21 2 4 4" xfId="23260"/>
    <cellStyle name="Normal 2 21 2 4 4 2" xfId="23261"/>
    <cellStyle name="Normal 2 21 2 4 5" xfId="23262"/>
    <cellStyle name="Normal 2 21 2 4 5 2" xfId="23263"/>
    <cellStyle name="Normal 2 21 2 4 6" xfId="23264"/>
    <cellStyle name="Normal 2 21 2 4 6 2" xfId="23265"/>
    <cellStyle name="Normal 2 21 2 4 7" xfId="23266"/>
    <cellStyle name="Normal 2 21 2 4 7 2" xfId="23267"/>
    <cellStyle name="Normal 2 21 2 4 8" xfId="23268"/>
    <cellStyle name="Normal 2 21 2 4 8 2" xfId="23269"/>
    <cellStyle name="Normal 2 21 2 4 9" xfId="23270"/>
    <cellStyle name="Normal 2 21 2 4 9 2" xfId="23271"/>
    <cellStyle name="Normal 2 21 2 40" xfId="23272"/>
    <cellStyle name="Normal 2 21 2 40 2" xfId="23273"/>
    <cellStyle name="Normal 2 21 2 40 2 2" xfId="23274"/>
    <cellStyle name="Normal 2 21 2 40 3" xfId="23275"/>
    <cellStyle name="Normal 2 21 2 40 3 2" xfId="23276"/>
    <cellStyle name="Normal 2 21 2 40 4" xfId="23277"/>
    <cellStyle name="Normal 2 21 2 40 4 2" xfId="23278"/>
    <cellStyle name="Normal 2 21 2 40 5" xfId="23279"/>
    <cellStyle name="Normal 2 21 2 41" xfId="23280"/>
    <cellStyle name="Normal 2 21 2 41 2" xfId="23281"/>
    <cellStyle name="Normal 2 21 2 41 2 2" xfId="23282"/>
    <cellStyle name="Normal 2 21 2 41 3" xfId="23283"/>
    <cellStyle name="Normal 2 21 2 41 3 2" xfId="23284"/>
    <cellStyle name="Normal 2 21 2 41 4" xfId="23285"/>
    <cellStyle name="Normal 2 21 2 41 4 2" xfId="23286"/>
    <cellStyle name="Normal 2 21 2 41 5" xfId="23287"/>
    <cellStyle name="Normal 2 21 2 42" xfId="23288"/>
    <cellStyle name="Normal 2 21 2 42 2" xfId="23289"/>
    <cellStyle name="Normal 2 21 2 42 2 2" xfId="23290"/>
    <cellStyle name="Normal 2 21 2 42 3" xfId="23291"/>
    <cellStyle name="Normal 2 21 2 42 3 2" xfId="23292"/>
    <cellStyle name="Normal 2 21 2 42 4" xfId="23293"/>
    <cellStyle name="Normal 2 21 2 42 4 2" xfId="23294"/>
    <cellStyle name="Normal 2 21 2 42 5" xfId="23295"/>
    <cellStyle name="Normal 2 21 2 43" xfId="23296"/>
    <cellStyle name="Normal 2 21 2 43 2" xfId="23297"/>
    <cellStyle name="Normal 2 21 2 43 2 2" xfId="23298"/>
    <cellStyle name="Normal 2 21 2 43 3" xfId="23299"/>
    <cellStyle name="Normal 2 21 2 43 3 2" xfId="23300"/>
    <cellStyle name="Normal 2 21 2 43 4" xfId="23301"/>
    <cellStyle name="Normal 2 21 2 43 4 2" xfId="23302"/>
    <cellStyle name="Normal 2 21 2 43 5" xfId="23303"/>
    <cellStyle name="Normal 2 21 2 44" xfId="23304"/>
    <cellStyle name="Normal 2 21 2 44 2" xfId="23305"/>
    <cellStyle name="Normal 2 21 2 44 2 2" xfId="23306"/>
    <cellStyle name="Normal 2 21 2 44 3" xfId="23307"/>
    <cellStyle name="Normal 2 21 2 44 3 2" xfId="23308"/>
    <cellStyle name="Normal 2 21 2 44 4" xfId="23309"/>
    <cellStyle name="Normal 2 21 2 44 4 2" xfId="23310"/>
    <cellStyle name="Normal 2 21 2 44 5" xfId="23311"/>
    <cellStyle name="Normal 2 21 2 45" xfId="23312"/>
    <cellStyle name="Normal 2 21 2 45 2" xfId="23313"/>
    <cellStyle name="Normal 2 21 2 45 2 2" xfId="23314"/>
    <cellStyle name="Normal 2 21 2 45 3" xfId="23315"/>
    <cellStyle name="Normal 2 21 2 45 3 2" xfId="23316"/>
    <cellStyle name="Normal 2 21 2 45 4" xfId="23317"/>
    <cellStyle name="Normal 2 21 2 45 4 2" xfId="23318"/>
    <cellStyle name="Normal 2 21 2 45 5" xfId="23319"/>
    <cellStyle name="Normal 2 21 2 46" xfId="23320"/>
    <cellStyle name="Normal 2 21 2 46 2" xfId="23321"/>
    <cellStyle name="Normal 2 21 2 46 2 2" xfId="23322"/>
    <cellStyle name="Normal 2 21 2 46 3" xfId="23323"/>
    <cellStyle name="Normal 2 21 2 46 3 2" xfId="23324"/>
    <cellStyle name="Normal 2 21 2 46 4" xfId="23325"/>
    <cellStyle name="Normal 2 21 2 46 4 2" xfId="23326"/>
    <cellStyle name="Normal 2 21 2 46 5" xfId="23327"/>
    <cellStyle name="Normal 2 21 2 47" xfId="23328"/>
    <cellStyle name="Normal 2 21 2 47 2" xfId="23329"/>
    <cellStyle name="Normal 2 21 2 47 2 2" xfId="23330"/>
    <cellStyle name="Normal 2 21 2 47 3" xfId="23331"/>
    <cellStyle name="Normal 2 21 2 47 3 2" xfId="23332"/>
    <cellStyle name="Normal 2 21 2 47 4" xfId="23333"/>
    <cellStyle name="Normal 2 21 2 47 4 2" xfId="23334"/>
    <cellStyle name="Normal 2 21 2 47 5" xfId="23335"/>
    <cellStyle name="Normal 2 21 2 48" xfId="23336"/>
    <cellStyle name="Normal 2 21 2 48 2" xfId="23337"/>
    <cellStyle name="Normal 2 21 2 48 2 2" xfId="23338"/>
    <cellStyle name="Normal 2 21 2 48 3" xfId="23339"/>
    <cellStyle name="Normal 2 21 2 48 3 2" xfId="23340"/>
    <cellStyle name="Normal 2 21 2 48 4" xfId="23341"/>
    <cellStyle name="Normal 2 21 2 48 4 2" xfId="23342"/>
    <cellStyle name="Normal 2 21 2 48 5" xfId="23343"/>
    <cellStyle name="Normal 2 21 2 49" xfId="23344"/>
    <cellStyle name="Normal 2 21 2 49 2" xfId="23345"/>
    <cellStyle name="Normal 2 21 2 49 2 2" xfId="23346"/>
    <cellStyle name="Normal 2 21 2 49 3" xfId="23347"/>
    <cellStyle name="Normal 2 21 2 49 3 2" xfId="23348"/>
    <cellStyle name="Normal 2 21 2 49 4" xfId="23349"/>
    <cellStyle name="Normal 2 21 2 49 4 2" xfId="23350"/>
    <cellStyle name="Normal 2 21 2 49 5" xfId="23351"/>
    <cellStyle name="Normal 2 21 2 5" xfId="23352"/>
    <cellStyle name="Normal 2 21 2 5 10" xfId="23353"/>
    <cellStyle name="Normal 2 21 2 5 10 2" xfId="23354"/>
    <cellStyle name="Normal 2 21 2 5 11" xfId="23355"/>
    <cellStyle name="Normal 2 21 2 5 2" xfId="23356"/>
    <cellStyle name="Normal 2 21 2 5 2 2" xfId="23357"/>
    <cellStyle name="Normal 2 21 2 5 3" xfId="23358"/>
    <cellStyle name="Normal 2 21 2 5 3 2" xfId="23359"/>
    <cellStyle name="Normal 2 21 2 5 4" xfId="23360"/>
    <cellStyle name="Normal 2 21 2 5 4 2" xfId="23361"/>
    <cellStyle name="Normal 2 21 2 5 5" xfId="23362"/>
    <cellStyle name="Normal 2 21 2 5 5 2" xfId="23363"/>
    <cellStyle name="Normal 2 21 2 5 6" xfId="23364"/>
    <cellStyle name="Normal 2 21 2 5 6 2" xfId="23365"/>
    <cellStyle name="Normal 2 21 2 5 7" xfId="23366"/>
    <cellStyle name="Normal 2 21 2 5 7 2" xfId="23367"/>
    <cellStyle name="Normal 2 21 2 5 8" xfId="23368"/>
    <cellStyle name="Normal 2 21 2 5 8 2" xfId="23369"/>
    <cellStyle name="Normal 2 21 2 5 9" xfId="23370"/>
    <cellStyle name="Normal 2 21 2 5 9 2" xfId="23371"/>
    <cellStyle name="Normal 2 21 2 50" xfId="23372"/>
    <cellStyle name="Normal 2 21 2 50 2" xfId="23373"/>
    <cellStyle name="Normal 2 21 2 51" xfId="23374"/>
    <cellStyle name="Normal 2 21 2 51 2" xfId="23375"/>
    <cellStyle name="Normal 2 21 2 52" xfId="23376"/>
    <cellStyle name="Normal 2 21 2 52 2" xfId="23377"/>
    <cellStyle name="Normal 2 21 2 53" xfId="23378"/>
    <cellStyle name="Normal 2 21 2 53 2" xfId="23379"/>
    <cellStyle name="Normal 2 21 2 54" xfId="23380"/>
    <cellStyle name="Normal 2 21 2 54 2" xfId="23381"/>
    <cellStyle name="Normal 2 21 2 55" xfId="23382"/>
    <cellStyle name="Normal 2 21 2 55 2" xfId="23383"/>
    <cellStyle name="Normal 2 21 2 56" xfId="23384"/>
    <cellStyle name="Normal 2 21 2 56 2" xfId="23385"/>
    <cellStyle name="Normal 2 21 2 57" xfId="23386"/>
    <cellStyle name="Normal 2 21 2 57 2" xfId="23387"/>
    <cellStyle name="Normal 2 21 2 58" xfId="23388"/>
    <cellStyle name="Normal 2 21 2 58 2" xfId="23389"/>
    <cellStyle name="Normal 2 21 2 59" xfId="23390"/>
    <cellStyle name="Normal 2 21 2 59 2" xfId="23391"/>
    <cellStyle name="Normal 2 21 2 6" xfId="23392"/>
    <cellStyle name="Normal 2 21 2 6 10" xfId="23393"/>
    <cellStyle name="Normal 2 21 2 6 10 2" xfId="23394"/>
    <cellStyle name="Normal 2 21 2 6 11" xfId="23395"/>
    <cellStyle name="Normal 2 21 2 6 2" xfId="23396"/>
    <cellStyle name="Normal 2 21 2 6 2 2" xfId="23397"/>
    <cellStyle name="Normal 2 21 2 6 3" xfId="23398"/>
    <cellStyle name="Normal 2 21 2 6 3 2" xfId="23399"/>
    <cellStyle name="Normal 2 21 2 6 4" xfId="23400"/>
    <cellStyle name="Normal 2 21 2 6 4 2" xfId="23401"/>
    <cellStyle name="Normal 2 21 2 6 5" xfId="23402"/>
    <cellStyle name="Normal 2 21 2 6 5 2" xfId="23403"/>
    <cellStyle name="Normal 2 21 2 6 6" xfId="23404"/>
    <cellStyle name="Normal 2 21 2 6 6 2" xfId="23405"/>
    <cellStyle name="Normal 2 21 2 6 7" xfId="23406"/>
    <cellStyle name="Normal 2 21 2 6 7 2" xfId="23407"/>
    <cellStyle name="Normal 2 21 2 6 8" xfId="23408"/>
    <cellStyle name="Normal 2 21 2 6 8 2" xfId="23409"/>
    <cellStyle name="Normal 2 21 2 6 9" xfId="23410"/>
    <cellStyle name="Normal 2 21 2 6 9 2" xfId="23411"/>
    <cellStyle name="Normal 2 21 2 60" xfId="23412"/>
    <cellStyle name="Normal 2 21 2 60 2" xfId="23413"/>
    <cellStyle name="Normal 2 21 2 61" xfId="23414"/>
    <cellStyle name="Normal 2 21 2 61 2" xfId="23415"/>
    <cellStyle name="Normal 2 21 2 62" xfId="23416"/>
    <cellStyle name="Normal 2 21 2 62 2" xfId="23417"/>
    <cellStyle name="Normal 2 21 2 63" xfId="23418"/>
    <cellStyle name="Normal 2 21 2 63 2" xfId="23419"/>
    <cellStyle name="Normal 2 21 2 64" xfId="23420"/>
    <cellStyle name="Normal 2 21 2 64 2" xfId="23421"/>
    <cellStyle name="Normal 2 21 2 65" xfId="23422"/>
    <cellStyle name="Normal 2 21 2 65 2" xfId="23423"/>
    <cellStyle name="Normal 2 21 2 66" xfId="23424"/>
    <cellStyle name="Normal 2 21 2 66 2" xfId="23425"/>
    <cellStyle name="Normal 2 21 2 67" xfId="23426"/>
    <cellStyle name="Normal 2 21 2 67 2" xfId="23427"/>
    <cellStyle name="Normal 2 21 2 68" xfId="23428"/>
    <cellStyle name="Normal 2 21 2 68 2" xfId="23429"/>
    <cellStyle name="Normal 2 21 2 69" xfId="23430"/>
    <cellStyle name="Normal 2 21 2 69 2" xfId="23431"/>
    <cellStyle name="Normal 2 21 2 7" xfId="23432"/>
    <cellStyle name="Normal 2 21 2 7 10" xfId="23433"/>
    <cellStyle name="Normal 2 21 2 7 10 2" xfId="23434"/>
    <cellStyle name="Normal 2 21 2 7 11" xfId="23435"/>
    <cellStyle name="Normal 2 21 2 7 2" xfId="23436"/>
    <cellStyle name="Normal 2 21 2 7 2 2" xfId="23437"/>
    <cellStyle name="Normal 2 21 2 7 3" xfId="23438"/>
    <cellStyle name="Normal 2 21 2 7 3 2" xfId="23439"/>
    <cellStyle name="Normal 2 21 2 7 4" xfId="23440"/>
    <cellStyle name="Normal 2 21 2 7 4 2" xfId="23441"/>
    <cellStyle name="Normal 2 21 2 7 5" xfId="23442"/>
    <cellStyle name="Normal 2 21 2 7 5 2" xfId="23443"/>
    <cellStyle name="Normal 2 21 2 7 6" xfId="23444"/>
    <cellStyle name="Normal 2 21 2 7 6 2" xfId="23445"/>
    <cellStyle name="Normal 2 21 2 7 7" xfId="23446"/>
    <cellStyle name="Normal 2 21 2 7 7 2" xfId="23447"/>
    <cellStyle name="Normal 2 21 2 7 8" xfId="23448"/>
    <cellStyle name="Normal 2 21 2 7 8 2" xfId="23449"/>
    <cellStyle name="Normal 2 21 2 7 9" xfId="23450"/>
    <cellStyle name="Normal 2 21 2 7 9 2" xfId="23451"/>
    <cellStyle name="Normal 2 21 2 70" xfId="23452"/>
    <cellStyle name="Normal 2 21 2 70 2" xfId="23453"/>
    <cellStyle name="Normal 2 21 2 71" xfId="23454"/>
    <cellStyle name="Normal 2 21 2 71 2" xfId="23455"/>
    <cellStyle name="Normal 2 21 2 72" xfId="23456"/>
    <cellStyle name="Normal 2 21 2 72 2" xfId="23457"/>
    <cellStyle name="Normal 2 21 2 73" xfId="23458"/>
    <cellStyle name="Normal 2 21 2 73 2" xfId="23459"/>
    <cellStyle name="Normal 2 21 2 74" xfId="23460"/>
    <cellStyle name="Normal 2 21 2 75" xfId="23461"/>
    <cellStyle name="Normal 2 21 2 76" xfId="23462"/>
    <cellStyle name="Normal 2 21 2 77" xfId="23463"/>
    <cellStyle name="Normal 2 21 2 8" xfId="23464"/>
    <cellStyle name="Normal 2 21 2 8 10" xfId="23465"/>
    <cellStyle name="Normal 2 21 2 8 10 2" xfId="23466"/>
    <cellStyle name="Normal 2 21 2 8 11" xfId="23467"/>
    <cellStyle name="Normal 2 21 2 8 2" xfId="23468"/>
    <cellStyle name="Normal 2 21 2 8 2 2" xfId="23469"/>
    <cellStyle name="Normal 2 21 2 8 3" xfId="23470"/>
    <cellStyle name="Normal 2 21 2 8 3 2" xfId="23471"/>
    <cellStyle name="Normal 2 21 2 8 4" xfId="23472"/>
    <cellStyle name="Normal 2 21 2 8 4 2" xfId="23473"/>
    <cellStyle name="Normal 2 21 2 8 5" xfId="23474"/>
    <cellStyle name="Normal 2 21 2 8 5 2" xfId="23475"/>
    <cellStyle name="Normal 2 21 2 8 6" xfId="23476"/>
    <cellStyle name="Normal 2 21 2 8 6 2" xfId="23477"/>
    <cellStyle name="Normal 2 21 2 8 7" xfId="23478"/>
    <cellStyle name="Normal 2 21 2 8 7 2" xfId="23479"/>
    <cellStyle name="Normal 2 21 2 8 8" xfId="23480"/>
    <cellStyle name="Normal 2 21 2 8 8 2" xfId="23481"/>
    <cellStyle name="Normal 2 21 2 8 9" xfId="23482"/>
    <cellStyle name="Normal 2 21 2 8 9 2" xfId="23483"/>
    <cellStyle name="Normal 2 21 2 9" xfId="23484"/>
    <cellStyle name="Normal 2 21 2 9 10" xfId="23485"/>
    <cellStyle name="Normal 2 21 2 9 10 2" xfId="23486"/>
    <cellStyle name="Normal 2 21 2 9 11" xfId="23487"/>
    <cellStyle name="Normal 2 21 2 9 2" xfId="23488"/>
    <cellStyle name="Normal 2 21 2 9 2 2" xfId="23489"/>
    <cellStyle name="Normal 2 21 2 9 3" xfId="23490"/>
    <cellStyle name="Normal 2 21 2 9 3 2" xfId="23491"/>
    <cellStyle name="Normal 2 21 2 9 4" xfId="23492"/>
    <cellStyle name="Normal 2 21 2 9 4 2" xfId="23493"/>
    <cellStyle name="Normal 2 21 2 9 5" xfId="23494"/>
    <cellStyle name="Normal 2 21 2 9 5 2" xfId="23495"/>
    <cellStyle name="Normal 2 21 2 9 6" xfId="23496"/>
    <cellStyle name="Normal 2 21 2 9 6 2" xfId="23497"/>
    <cellStyle name="Normal 2 21 2 9 7" xfId="23498"/>
    <cellStyle name="Normal 2 21 2 9 7 2" xfId="23499"/>
    <cellStyle name="Normal 2 21 2 9 8" xfId="23500"/>
    <cellStyle name="Normal 2 21 2 9 8 2" xfId="23501"/>
    <cellStyle name="Normal 2 21 2 9 9" xfId="23502"/>
    <cellStyle name="Normal 2 21 2 9 9 2" xfId="23503"/>
    <cellStyle name="Normal 2 21 20" xfId="23504"/>
    <cellStyle name="Normal 2 21 20 2" xfId="23505"/>
    <cellStyle name="Normal 2 21 21" xfId="23506"/>
    <cellStyle name="Normal 2 21 21 2" xfId="23507"/>
    <cellStyle name="Normal 2 21 22" xfId="23508"/>
    <cellStyle name="Normal 2 21 22 2" xfId="23509"/>
    <cellStyle name="Normal 2 21 23" xfId="23510"/>
    <cellStyle name="Normal 2 21 23 2" xfId="23511"/>
    <cellStyle name="Normal 2 21 24" xfId="23512"/>
    <cellStyle name="Normal 2 21 24 2" xfId="23513"/>
    <cellStyle name="Normal 2 21 25" xfId="23514"/>
    <cellStyle name="Normal 2 21 25 2" xfId="23515"/>
    <cellStyle name="Normal 2 21 26" xfId="23516"/>
    <cellStyle name="Normal 2 21 26 2" xfId="23517"/>
    <cellStyle name="Normal 2 21 27" xfId="23518"/>
    <cellStyle name="Normal 2 21 27 2" xfId="23519"/>
    <cellStyle name="Normal 2 21 28" xfId="23520"/>
    <cellStyle name="Normal 2 21 28 2" xfId="23521"/>
    <cellStyle name="Normal 2 21 29" xfId="23522"/>
    <cellStyle name="Normal 2 21 29 2" xfId="23523"/>
    <cellStyle name="Normal 2 21 3" xfId="23524"/>
    <cellStyle name="Normal 2 21 3 2" xfId="23525"/>
    <cellStyle name="Normal 2 21 3 2 2" xfId="23526"/>
    <cellStyle name="Normal 2 21 3 3" xfId="23527"/>
    <cellStyle name="Normal 2 21 3 4" xfId="23528"/>
    <cellStyle name="Normal 2 21 30" xfId="23529"/>
    <cellStyle name="Normal 2 21 30 2" xfId="23530"/>
    <cellStyle name="Normal 2 21 31" xfId="23531"/>
    <cellStyle name="Normal 2 21 31 2" xfId="23532"/>
    <cellStyle name="Normal 2 21 32" xfId="23533"/>
    <cellStyle name="Normal 2 21 32 2" xfId="23534"/>
    <cellStyle name="Normal 2 21 33" xfId="23535"/>
    <cellStyle name="Normal 2 21 33 2" xfId="23536"/>
    <cellStyle name="Normal 2 21 34" xfId="23537"/>
    <cellStyle name="Normal 2 21 34 2" xfId="23538"/>
    <cellStyle name="Normal 2 21 35" xfId="23539"/>
    <cellStyle name="Normal 2 21 35 2" xfId="23540"/>
    <cellStyle name="Normal 2 21 36" xfId="23541"/>
    <cellStyle name="Normal 2 21 36 2" xfId="23542"/>
    <cellStyle name="Normal 2 21 37" xfId="23543"/>
    <cellStyle name="Normal 2 21 37 2" xfId="23544"/>
    <cellStyle name="Normal 2 21 38" xfId="23545"/>
    <cellStyle name="Normal 2 21 38 2" xfId="23546"/>
    <cellStyle name="Normal 2 21 39" xfId="23547"/>
    <cellStyle name="Normal 2 21 39 2" xfId="23548"/>
    <cellStyle name="Normal 2 21 4" xfId="23549"/>
    <cellStyle name="Normal 2 21 4 2" xfId="23550"/>
    <cellStyle name="Normal 2 21 4 2 2" xfId="23551"/>
    <cellStyle name="Normal 2 21 4 3" xfId="23552"/>
    <cellStyle name="Normal 2 21 4 4" xfId="23553"/>
    <cellStyle name="Normal 2 21 40" xfId="23554"/>
    <cellStyle name="Normal 2 21 40 2" xfId="23555"/>
    <cellStyle name="Normal 2 21 41" xfId="23556"/>
    <cellStyle name="Normal 2 21 41 2" xfId="23557"/>
    <cellStyle name="Normal 2 21 42" xfId="23558"/>
    <cellStyle name="Normal 2 21 42 2" xfId="23559"/>
    <cellStyle name="Normal 2 21 43" xfId="23560"/>
    <cellStyle name="Normal 2 21 43 2" xfId="23561"/>
    <cellStyle name="Normal 2 21 44" xfId="23562"/>
    <cellStyle name="Normal 2 21 44 2" xfId="23563"/>
    <cellStyle name="Normal 2 21 45" xfId="23564"/>
    <cellStyle name="Normal 2 21 45 2" xfId="23565"/>
    <cellStyle name="Normal 2 21 46" xfId="23566"/>
    <cellStyle name="Normal 2 21 46 2" xfId="23567"/>
    <cellStyle name="Normal 2 21 47" xfId="23568"/>
    <cellStyle name="Normal 2 21 47 2" xfId="23569"/>
    <cellStyle name="Normal 2 21 48" xfId="23570"/>
    <cellStyle name="Normal 2 21 48 2" xfId="23571"/>
    <cellStyle name="Normal 2 21 49" xfId="23572"/>
    <cellStyle name="Normal 2 21 49 2" xfId="23573"/>
    <cellStyle name="Normal 2 21 5" xfId="23574"/>
    <cellStyle name="Normal 2 21 5 2" xfId="23575"/>
    <cellStyle name="Normal 2 21 5 2 2" xfId="23576"/>
    <cellStyle name="Normal 2 21 5 3" xfId="23577"/>
    <cellStyle name="Normal 2 21 5 4" xfId="23578"/>
    <cellStyle name="Normal 2 21 50" xfId="23579"/>
    <cellStyle name="Normal 2 21 50 2" xfId="23580"/>
    <cellStyle name="Normal 2 21 51" xfId="23581"/>
    <cellStyle name="Normal 2 21 52" xfId="23582"/>
    <cellStyle name="Normal 2 21 53" xfId="23583"/>
    <cellStyle name="Normal 2 21 54" xfId="23584"/>
    <cellStyle name="Normal 2 21 55" xfId="23585"/>
    <cellStyle name="Normal 2 21 56" xfId="23586"/>
    <cellStyle name="Normal 2 21 57" xfId="23587"/>
    <cellStyle name="Normal 2 21 58" xfId="23588"/>
    <cellStyle name="Normal 2 21 59" xfId="23589"/>
    <cellStyle name="Normal 2 21 6" xfId="23590"/>
    <cellStyle name="Normal 2 21 6 2" xfId="23591"/>
    <cellStyle name="Normal 2 21 6 2 2" xfId="23592"/>
    <cellStyle name="Normal 2 21 6 3" xfId="23593"/>
    <cellStyle name="Normal 2 21 6 4" xfId="23594"/>
    <cellStyle name="Normal 2 21 60" xfId="23595"/>
    <cellStyle name="Normal 2 21 61" xfId="23596"/>
    <cellStyle name="Normal 2 21 62" xfId="23597"/>
    <cellStyle name="Normal 2 21 63" xfId="23598"/>
    <cellStyle name="Normal 2 21 64" xfId="23599"/>
    <cellStyle name="Normal 2 21 65" xfId="23600"/>
    <cellStyle name="Normal 2 21 66" xfId="23601"/>
    <cellStyle name="Normal 2 21 67" xfId="23602"/>
    <cellStyle name="Normal 2 21 68" xfId="23603"/>
    <cellStyle name="Normal 2 21 69" xfId="23604"/>
    <cellStyle name="Normal 2 21 7" xfId="23605"/>
    <cellStyle name="Normal 2 21 7 2" xfId="23606"/>
    <cellStyle name="Normal 2 21 7 2 2" xfId="23607"/>
    <cellStyle name="Normal 2 21 7 3" xfId="23608"/>
    <cellStyle name="Normal 2 21 7 4" xfId="23609"/>
    <cellStyle name="Normal 2 21 70" xfId="23610"/>
    <cellStyle name="Normal 2 21 71" xfId="23611"/>
    <cellStyle name="Normal 2 21 72" xfId="23612"/>
    <cellStyle name="Normal 2 21 73" xfId="23613"/>
    <cellStyle name="Normal 2 21 74" xfId="23614"/>
    <cellStyle name="Normal 2 21 75" xfId="23615"/>
    <cellStyle name="Normal 2 21 76" xfId="23616"/>
    <cellStyle name="Normal 2 21 77" xfId="23617"/>
    <cellStyle name="Normal 2 21 8" xfId="23618"/>
    <cellStyle name="Normal 2 21 8 2" xfId="23619"/>
    <cellStyle name="Normal 2 21 8 2 2" xfId="23620"/>
    <cellStyle name="Normal 2 21 8 3" xfId="23621"/>
    <cellStyle name="Normal 2 21 8 4" xfId="23622"/>
    <cellStyle name="Normal 2 21 9" xfId="23623"/>
    <cellStyle name="Normal 2 21 9 2" xfId="23624"/>
    <cellStyle name="Normal 2 21 9 2 2" xfId="23625"/>
    <cellStyle name="Normal 2 21 9 3" xfId="23626"/>
    <cellStyle name="Normal 2 21 9 4" xfId="23627"/>
    <cellStyle name="Normal 2 22" xfId="23628"/>
    <cellStyle name="Normal 2 22 10" xfId="23629"/>
    <cellStyle name="Normal 2 22 10 10" xfId="23630"/>
    <cellStyle name="Normal 2 22 10 10 2" xfId="23631"/>
    <cellStyle name="Normal 2 22 10 11" xfId="23632"/>
    <cellStyle name="Normal 2 22 10 2" xfId="23633"/>
    <cellStyle name="Normal 2 22 10 2 2" xfId="23634"/>
    <cellStyle name="Normal 2 22 10 3" xfId="23635"/>
    <cellStyle name="Normal 2 22 10 3 2" xfId="23636"/>
    <cellStyle name="Normal 2 22 10 4" xfId="23637"/>
    <cellStyle name="Normal 2 22 10 4 2" xfId="23638"/>
    <cellStyle name="Normal 2 22 10 5" xfId="23639"/>
    <cellStyle name="Normal 2 22 10 5 2" xfId="23640"/>
    <cellStyle name="Normal 2 22 10 6" xfId="23641"/>
    <cellStyle name="Normal 2 22 10 6 2" xfId="23642"/>
    <cellStyle name="Normal 2 22 10 7" xfId="23643"/>
    <cellStyle name="Normal 2 22 10 7 2" xfId="23644"/>
    <cellStyle name="Normal 2 22 10 8" xfId="23645"/>
    <cellStyle name="Normal 2 22 10 8 2" xfId="23646"/>
    <cellStyle name="Normal 2 22 10 9" xfId="23647"/>
    <cellStyle name="Normal 2 22 10 9 2" xfId="23648"/>
    <cellStyle name="Normal 2 22 11" xfId="23649"/>
    <cellStyle name="Normal 2 22 11 10" xfId="23650"/>
    <cellStyle name="Normal 2 22 11 10 2" xfId="23651"/>
    <cellStyle name="Normal 2 22 11 11" xfId="23652"/>
    <cellStyle name="Normal 2 22 11 2" xfId="23653"/>
    <cellStyle name="Normal 2 22 11 2 2" xfId="23654"/>
    <cellStyle name="Normal 2 22 11 3" xfId="23655"/>
    <cellStyle name="Normal 2 22 11 3 2" xfId="23656"/>
    <cellStyle name="Normal 2 22 11 4" xfId="23657"/>
    <cellStyle name="Normal 2 22 11 4 2" xfId="23658"/>
    <cellStyle name="Normal 2 22 11 5" xfId="23659"/>
    <cellStyle name="Normal 2 22 11 5 2" xfId="23660"/>
    <cellStyle name="Normal 2 22 11 6" xfId="23661"/>
    <cellStyle name="Normal 2 22 11 6 2" xfId="23662"/>
    <cellStyle name="Normal 2 22 11 7" xfId="23663"/>
    <cellStyle name="Normal 2 22 11 7 2" xfId="23664"/>
    <cellStyle name="Normal 2 22 11 8" xfId="23665"/>
    <cellStyle name="Normal 2 22 11 8 2" xfId="23666"/>
    <cellStyle name="Normal 2 22 11 9" xfId="23667"/>
    <cellStyle name="Normal 2 22 11 9 2" xfId="23668"/>
    <cellStyle name="Normal 2 22 12" xfId="23669"/>
    <cellStyle name="Normal 2 22 12 10" xfId="23670"/>
    <cellStyle name="Normal 2 22 12 10 2" xfId="23671"/>
    <cellStyle name="Normal 2 22 12 11" xfId="23672"/>
    <cellStyle name="Normal 2 22 12 2" xfId="23673"/>
    <cellStyle name="Normal 2 22 12 2 2" xfId="23674"/>
    <cellStyle name="Normal 2 22 12 3" xfId="23675"/>
    <cellStyle name="Normal 2 22 12 3 2" xfId="23676"/>
    <cellStyle name="Normal 2 22 12 4" xfId="23677"/>
    <cellStyle name="Normal 2 22 12 4 2" xfId="23678"/>
    <cellStyle name="Normal 2 22 12 5" xfId="23679"/>
    <cellStyle name="Normal 2 22 12 5 2" xfId="23680"/>
    <cellStyle name="Normal 2 22 12 6" xfId="23681"/>
    <cellStyle name="Normal 2 22 12 6 2" xfId="23682"/>
    <cellStyle name="Normal 2 22 12 7" xfId="23683"/>
    <cellStyle name="Normal 2 22 12 7 2" xfId="23684"/>
    <cellStyle name="Normal 2 22 12 8" xfId="23685"/>
    <cellStyle name="Normal 2 22 12 8 2" xfId="23686"/>
    <cellStyle name="Normal 2 22 12 9" xfId="23687"/>
    <cellStyle name="Normal 2 22 12 9 2" xfId="23688"/>
    <cellStyle name="Normal 2 22 13" xfId="23689"/>
    <cellStyle name="Normal 2 22 13 10" xfId="23690"/>
    <cellStyle name="Normal 2 22 13 10 2" xfId="23691"/>
    <cellStyle name="Normal 2 22 13 11" xfId="23692"/>
    <cellStyle name="Normal 2 22 13 2" xfId="23693"/>
    <cellStyle name="Normal 2 22 13 2 2" xfId="23694"/>
    <cellStyle name="Normal 2 22 13 3" xfId="23695"/>
    <cellStyle name="Normal 2 22 13 3 2" xfId="23696"/>
    <cellStyle name="Normal 2 22 13 4" xfId="23697"/>
    <cellStyle name="Normal 2 22 13 4 2" xfId="23698"/>
    <cellStyle name="Normal 2 22 13 5" xfId="23699"/>
    <cellStyle name="Normal 2 22 13 5 2" xfId="23700"/>
    <cellStyle name="Normal 2 22 13 6" xfId="23701"/>
    <cellStyle name="Normal 2 22 13 6 2" xfId="23702"/>
    <cellStyle name="Normal 2 22 13 7" xfId="23703"/>
    <cellStyle name="Normal 2 22 13 7 2" xfId="23704"/>
    <cellStyle name="Normal 2 22 13 8" xfId="23705"/>
    <cellStyle name="Normal 2 22 13 8 2" xfId="23706"/>
    <cellStyle name="Normal 2 22 13 9" xfId="23707"/>
    <cellStyle name="Normal 2 22 13 9 2" xfId="23708"/>
    <cellStyle name="Normal 2 22 14" xfId="23709"/>
    <cellStyle name="Normal 2 22 14 10" xfId="23710"/>
    <cellStyle name="Normal 2 22 14 10 2" xfId="23711"/>
    <cellStyle name="Normal 2 22 14 11" xfId="23712"/>
    <cellStyle name="Normal 2 22 14 2" xfId="23713"/>
    <cellStyle name="Normal 2 22 14 2 2" xfId="23714"/>
    <cellStyle name="Normal 2 22 14 3" xfId="23715"/>
    <cellStyle name="Normal 2 22 14 3 2" xfId="23716"/>
    <cellStyle name="Normal 2 22 14 4" xfId="23717"/>
    <cellStyle name="Normal 2 22 14 4 2" xfId="23718"/>
    <cellStyle name="Normal 2 22 14 5" xfId="23719"/>
    <cellStyle name="Normal 2 22 14 5 2" xfId="23720"/>
    <cellStyle name="Normal 2 22 14 6" xfId="23721"/>
    <cellStyle name="Normal 2 22 14 6 2" xfId="23722"/>
    <cellStyle name="Normal 2 22 14 7" xfId="23723"/>
    <cellStyle name="Normal 2 22 14 7 2" xfId="23724"/>
    <cellStyle name="Normal 2 22 14 8" xfId="23725"/>
    <cellStyle name="Normal 2 22 14 8 2" xfId="23726"/>
    <cellStyle name="Normal 2 22 14 9" xfId="23727"/>
    <cellStyle name="Normal 2 22 14 9 2" xfId="23728"/>
    <cellStyle name="Normal 2 22 15" xfId="23729"/>
    <cellStyle name="Normal 2 22 15 10" xfId="23730"/>
    <cellStyle name="Normal 2 22 15 10 2" xfId="23731"/>
    <cellStyle name="Normal 2 22 15 11" xfId="23732"/>
    <cellStyle name="Normal 2 22 15 2" xfId="23733"/>
    <cellStyle name="Normal 2 22 15 2 2" xfId="23734"/>
    <cellStyle name="Normal 2 22 15 3" xfId="23735"/>
    <cellStyle name="Normal 2 22 15 3 2" xfId="23736"/>
    <cellStyle name="Normal 2 22 15 4" xfId="23737"/>
    <cellStyle name="Normal 2 22 15 4 2" xfId="23738"/>
    <cellStyle name="Normal 2 22 15 5" xfId="23739"/>
    <cellStyle name="Normal 2 22 15 5 2" xfId="23740"/>
    <cellStyle name="Normal 2 22 15 6" xfId="23741"/>
    <cellStyle name="Normal 2 22 15 6 2" xfId="23742"/>
    <cellStyle name="Normal 2 22 15 7" xfId="23743"/>
    <cellStyle name="Normal 2 22 15 7 2" xfId="23744"/>
    <cellStyle name="Normal 2 22 15 8" xfId="23745"/>
    <cellStyle name="Normal 2 22 15 8 2" xfId="23746"/>
    <cellStyle name="Normal 2 22 15 9" xfId="23747"/>
    <cellStyle name="Normal 2 22 15 9 2" xfId="23748"/>
    <cellStyle name="Normal 2 22 16" xfId="23749"/>
    <cellStyle name="Normal 2 22 16 10" xfId="23750"/>
    <cellStyle name="Normal 2 22 16 10 2" xfId="23751"/>
    <cellStyle name="Normal 2 22 16 11" xfId="23752"/>
    <cellStyle name="Normal 2 22 16 2" xfId="23753"/>
    <cellStyle name="Normal 2 22 16 2 2" xfId="23754"/>
    <cellStyle name="Normal 2 22 16 3" xfId="23755"/>
    <cellStyle name="Normal 2 22 16 3 2" xfId="23756"/>
    <cellStyle name="Normal 2 22 16 4" xfId="23757"/>
    <cellStyle name="Normal 2 22 16 4 2" xfId="23758"/>
    <cellStyle name="Normal 2 22 16 5" xfId="23759"/>
    <cellStyle name="Normal 2 22 16 5 2" xfId="23760"/>
    <cellStyle name="Normal 2 22 16 6" xfId="23761"/>
    <cellStyle name="Normal 2 22 16 6 2" xfId="23762"/>
    <cellStyle name="Normal 2 22 16 7" xfId="23763"/>
    <cellStyle name="Normal 2 22 16 7 2" xfId="23764"/>
    <cellStyle name="Normal 2 22 16 8" xfId="23765"/>
    <cellStyle name="Normal 2 22 16 8 2" xfId="23766"/>
    <cellStyle name="Normal 2 22 16 9" xfId="23767"/>
    <cellStyle name="Normal 2 22 16 9 2" xfId="23768"/>
    <cellStyle name="Normal 2 22 17" xfId="23769"/>
    <cellStyle name="Normal 2 22 17 10" xfId="23770"/>
    <cellStyle name="Normal 2 22 17 10 2" xfId="23771"/>
    <cellStyle name="Normal 2 22 17 11" xfId="23772"/>
    <cellStyle name="Normal 2 22 17 2" xfId="23773"/>
    <cellStyle name="Normal 2 22 17 2 2" xfId="23774"/>
    <cellStyle name="Normal 2 22 17 3" xfId="23775"/>
    <cellStyle name="Normal 2 22 17 3 2" xfId="23776"/>
    <cellStyle name="Normal 2 22 17 4" xfId="23777"/>
    <cellStyle name="Normal 2 22 17 4 2" xfId="23778"/>
    <cellStyle name="Normal 2 22 17 5" xfId="23779"/>
    <cellStyle name="Normal 2 22 17 5 2" xfId="23780"/>
    <cellStyle name="Normal 2 22 17 6" xfId="23781"/>
    <cellStyle name="Normal 2 22 17 6 2" xfId="23782"/>
    <cellStyle name="Normal 2 22 17 7" xfId="23783"/>
    <cellStyle name="Normal 2 22 17 7 2" xfId="23784"/>
    <cellStyle name="Normal 2 22 17 8" xfId="23785"/>
    <cellStyle name="Normal 2 22 17 8 2" xfId="23786"/>
    <cellStyle name="Normal 2 22 17 9" xfId="23787"/>
    <cellStyle name="Normal 2 22 17 9 2" xfId="23788"/>
    <cellStyle name="Normal 2 22 18" xfId="23789"/>
    <cellStyle name="Normal 2 22 18 10" xfId="23790"/>
    <cellStyle name="Normal 2 22 18 10 2" xfId="23791"/>
    <cellStyle name="Normal 2 22 18 11" xfId="23792"/>
    <cellStyle name="Normal 2 22 18 2" xfId="23793"/>
    <cellStyle name="Normal 2 22 18 2 2" xfId="23794"/>
    <cellStyle name="Normal 2 22 18 3" xfId="23795"/>
    <cellStyle name="Normal 2 22 18 3 2" xfId="23796"/>
    <cellStyle name="Normal 2 22 18 4" xfId="23797"/>
    <cellStyle name="Normal 2 22 18 4 2" xfId="23798"/>
    <cellStyle name="Normal 2 22 18 5" xfId="23799"/>
    <cellStyle name="Normal 2 22 18 5 2" xfId="23800"/>
    <cellStyle name="Normal 2 22 18 6" xfId="23801"/>
    <cellStyle name="Normal 2 22 18 6 2" xfId="23802"/>
    <cellStyle name="Normal 2 22 18 7" xfId="23803"/>
    <cellStyle name="Normal 2 22 18 7 2" xfId="23804"/>
    <cellStyle name="Normal 2 22 18 8" xfId="23805"/>
    <cellStyle name="Normal 2 22 18 8 2" xfId="23806"/>
    <cellStyle name="Normal 2 22 18 9" xfId="23807"/>
    <cellStyle name="Normal 2 22 18 9 2" xfId="23808"/>
    <cellStyle name="Normal 2 22 19" xfId="23809"/>
    <cellStyle name="Normal 2 22 19 10" xfId="23810"/>
    <cellStyle name="Normal 2 22 19 10 2" xfId="23811"/>
    <cellStyle name="Normal 2 22 19 11" xfId="23812"/>
    <cellStyle name="Normal 2 22 19 2" xfId="23813"/>
    <cellStyle name="Normal 2 22 19 2 2" xfId="23814"/>
    <cellStyle name="Normal 2 22 19 3" xfId="23815"/>
    <cellStyle name="Normal 2 22 19 3 2" xfId="23816"/>
    <cellStyle name="Normal 2 22 19 4" xfId="23817"/>
    <cellStyle name="Normal 2 22 19 4 2" xfId="23818"/>
    <cellStyle name="Normal 2 22 19 5" xfId="23819"/>
    <cellStyle name="Normal 2 22 19 5 2" xfId="23820"/>
    <cellStyle name="Normal 2 22 19 6" xfId="23821"/>
    <cellStyle name="Normal 2 22 19 6 2" xfId="23822"/>
    <cellStyle name="Normal 2 22 19 7" xfId="23823"/>
    <cellStyle name="Normal 2 22 19 7 2" xfId="23824"/>
    <cellStyle name="Normal 2 22 19 8" xfId="23825"/>
    <cellStyle name="Normal 2 22 19 8 2" xfId="23826"/>
    <cellStyle name="Normal 2 22 19 9" xfId="23827"/>
    <cellStyle name="Normal 2 22 19 9 2" xfId="23828"/>
    <cellStyle name="Normal 2 22 2" xfId="23829"/>
    <cellStyle name="Normal 2 22 2 10" xfId="23830"/>
    <cellStyle name="Normal 2 22 2 10 2" xfId="23831"/>
    <cellStyle name="Normal 2 22 2 11" xfId="23832"/>
    <cellStyle name="Normal 2 22 2 2" xfId="23833"/>
    <cellStyle name="Normal 2 22 2 2 2" xfId="23834"/>
    <cellStyle name="Normal 2 22 2 3" xfId="23835"/>
    <cellStyle name="Normal 2 22 2 3 2" xfId="23836"/>
    <cellStyle name="Normal 2 22 2 4" xfId="23837"/>
    <cellStyle name="Normal 2 22 2 4 2" xfId="23838"/>
    <cellStyle name="Normal 2 22 2 5" xfId="23839"/>
    <cellStyle name="Normal 2 22 2 5 2" xfId="23840"/>
    <cellStyle name="Normal 2 22 2 6" xfId="23841"/>
    <cellStyle name="Normal 2 22 2 6 2" xfId="23842"/>
    <cellStyle name="Normal 2 22 2 7" xfId="23843"/>
    <cellStyle name="Normal 2 22 2 7 2" xfId="23844"/>
    <cellStyle name="Normal 2 22 2 8" xfId="23845"/>
    <cellStyle name="Normal 2 22 2 8 2" xfId="23846"/>
    <cellStyle name="Normal 2 22 2 9" xfId="23847"/>
    <cellStyle name="Normal 2 22 2 9 2" xfId="23848"/>
    <cellStyle name="Normal 2 22 20" xfId="23849"/>
    <cellStyle name="Normal 2 22 20 10" xfId="23850"/>
    <cellStyle name="Normal 2 22 20 10 2" xfId="23851"/>
    <cellStyle name="Normal 2 22 20 11" xfId="23852"/>
    <cellStyle name="Normal 2 22 20 2" xfId="23853"/>
    <cellStyle name="Normal 2 22 20 2 2" xfId="23854"/>
    <cellStyle name="Normal 2 22 20 3" xfId="23855"/>
    <cellStyle name="Normal 2 22 20 3 2" xfId="23856"/>
    <cellStyle name="Normal 2 22 20 4" xfId="23857"/>
    <cellStyle name="Normal 2 22 20 4 2" xfId="23858"/>
    <cellStyle name="Normal 2 22 20 5" xfId="23859"/>
    <cellStyle name="Normal 2 22 20 5 2" xfId="23860"/>
    <cellStyle name="Normal 2 22 20 6" xfId="23861"/>
    <cellStyle name="Normal 2 22 20 6 2" xfId="23862"/>
    <cellStyle name="Normal 2 22 20 7" xfId="23863"/>
    <cellStyle name="Normal 2 22 20 7 2" xfId="23864"/>
    <cellStyle name="Normal 2 22 20 8" xfId="23865"/>
    <cellStyle name="Normal 2 22 20 8 2" xfId="23866"/>
    <cellStyle name="Normal 2 22 20 9" xfId="23867"/>
    <cellStyle name="Normal 2 22 20 9 2" xfId="23868"/>
    <cellStyle name="Normal 2 22 21" xfId="23869"/>
    <cellStyle name="Normal 2 22 21 10" xfId="23870"/>
    <cellStyle name="Normal 2 22 21 10 2" xfId="23871"/>
    <cellStyle name="Normal 2 22 21 11" xfId="23872"/>
    <cellStyle name="Normal 2 22 21 2" xfId="23873"/>
    <cellStyle name="Normal 2 22 21 2 2" xfId="23874"/>
    <cellStyle name="Normal 2 22 21 3" xfId="23875"/>
    <cellStyle name="Normal 2 22 21 3 2" xfId="23876"/>
    <cellStyle name="Normal 2 22 21 4" xfId="23877"/>
    <cellStyle name="Normal 2 22 21 4 2" xfId="23878"/>
    <cellStyle name="Normal 2 22 21 5" xfId="23879"/>
    <cellStyle name="Normal 2 22 21 5 2" xfId="23880"/>
    <cellStyle name="Normal 2 22 21 6" xfId="23881"/>
    <cellStyle name="Normal 2 22 21 6 2" xfId="23882"/>
    <cellStyle name="Normal 2 22 21 7" xfId="23883"/>
    <cellStyle name="Normal 2 22 21 7 2" xfId="23884"/>
    <cellStyle name="Normal 2 22 21 8" xfId="23885"/>
    <cellStyle name="Normal 2 22 21 8 2" xfId="23886"/>
    <cellStyle name="Normal 2 22 21 9" xfId="23887"/>
    <cellStyle name="Normal 2 22 21 9 2" xfId="23888"/>
    <cellStyle name="Normal 2 22 22" xfId="23889"/>
    <cellStyle name="Normal 2 22 22 10" xfId="23890"/>
    <cellStyle name="Normal 2 22 22 10 2" xfId="23891"/>
    <cellStyle name="Normal 2 22 22 11" xfId="23892"/>
    <cellStyle name="Normal 2 22 22 2" xfId="23893"/>
    <cellStyle name="Normal 2 22 22 2 2" xfId="23894"/>
    <cellStyle name="Normal 2 22 22 3" xfId="23895"/>
    <cellStyle name="Normal 2 22 22 3 2" xfId="23896"/>
    <cellStyle name="Normal 2 22 22 4" xfId="23897"/>
    <cellStyle name="Normal 2 22 22 4 2" xfId="23898"/>
    <cellStyle name="Normal 2 22 22 5" xfId="23899"/>
    <cellStyle name="Normal 2 22 22 5 2" xfId="23900"/>
    <cellStyle name="Normal 2 22 22 6" xfId="23901"/>
    <cellStyle name="Normal 2 22 22 6 2" xfId="23902"/>
    <cellStyle name="Normal 2 22 22 7" xfId="23903"/>
    <cellStyle name="Normal 2 22 22 7 2" xfId="23904"/>
    <cellStyle name="Normal 2 22 22 8" xfId="23905"/>
    <cellStyle name="Normal 2 22 22 8 2" xfId="23906"/>
    <cellStyle name="Normal 2 22 22 9" xfId="23907"/>
    <cellStyle name="Normal 2 22 22 9 2" xfId="23908"/>
    <cellStyle name="Normal 2 22 23" xfId="23909"/>
    <cellStyle name="Normal 2 22 23 10" xfId="23910"/>
    <cellStyle name="Normal 2 22 23 10 2" xfId="23911"/>
    <cellStyle name="Normal 2 22 23 11" xfId="23912"/>
    <cellStyle name="Normal 2 22 23 2" xfId="23913"/>
    <cellStyle name="Normal 2 22 23 2 2" xfId="23914"/>
    <cellStyle name="Normal 2 22 23 3" xfId="23915"/>
    <cellStyle name="Normal 2 22 23 3 2" xfId="23916"/>
    <cellStyle name="Normal 2 22 23 4" xfId="23917"/>
    <cellStyle name="Normal 2 22 23 4 2" xfId="23918"/>
    <cellStyle name="Normal 2 22 23 5" xfId="23919"/>
    <cellStyle name="Normal 2 22 23 5 2" xfId="23920"/>
    <cellStyle name="Normal 2 22 23 6" xfId="23921"/>
    <cellStyle name="Normal 2 22 23 6 2" xfId="23922"/>
    <cellStyle name="Normal 2 22 23 7" xfId="23923"/>
    <cellStyle name="Normal 2 22 23 7 2" xfId="23924"/>
    <cellStyle name="Normal 2 22 23 8" xfId="23925"/>
    <cellStyle name="Normal 2 22 23 8 2" xfId="23926"/>
    <cellStyle name="Normal 2 22 23 9" xfId="23927"/>
    <cellStyle name="Normal 2 22 23 9 2" xfId="23928"/>
    <cellStyle name="Normal 2 22 24" xfId="23929"/>
    <cellStyle name="Normal 2 22 24 10" xfId="23930"/>
    <cellStyle name="Normal 2 22 24 10 2" xfId="23931"/>
    <cellStyle name="Normal 2 22 24 11" xfId="23932"/>
    <cellStyle name="Normal 2 22 24 2" xfId="23933"/>
    <cellStyle name="Normal 2 22 24 2 2" xfId="23934"/>
    <cellStyle name="Normal 2 22 24 3" xfId="23935"/>
    <cellStyle name="Normal 2 22 24 3 2" xfId="23936"/>
    <cellStyle name="Normal 2 22 24 4" xfId="23937"/>
    <cellStyle name="Normal 2 22 24 4 2" xfId="23938"/>
    <cellStyle name="Normal 2 22 24 5" xfId="23939"/>
    <cellStyle name="Normal 2 22 24 5 2" xfId="23940"/>
    <cellStyle name="Normal 2 22 24 6" xfId="23941"/>
    <cellStyle name="Normal 2 22 24 6 2" xfId="23942"/>
    <cellStyle name="Normal 2 22 24 7" xfId="23943"/>
    <cellStyle name="Normal 2 22 24 7 2" xfId="23944"/>
    <cellStyle name="Normal 2 22 24 8" xfId="23945"/>
    <cellStyle name="Normal 2 22 24 8 2" xfId="23946"/>
    <cellStyle name="Normal 2 22 24 9" xfId="23947"/>
    <cellStyle name="Normal 2 22 24 9 2" xfId="23948"/>
    <cellStyle name="Normal 2 22 25" xfId="23949"/>
    <cellStyle name="Normal 2 22 25 10" xfId="23950"/>
    <cellStyle name="Normal 2 22 25 10 2" xfId="23951"/>
    <cellStyle name="Normal 2 22 25 11" xfId="23952"/>
    <cellStyle name="Normal 2 22 25 2" xfId="23953"/>
    <cellStyle name="Normal 2 22 25 2 2" xfId="23954"/>
    <cellStyle name="Normal 2 22 25 3" xfId="23955"/>
    <cellStyle name="Normal 2 22 25 3 2" xfId="23956"/>
    <cellStyle name="Normal 2 22 25 4" xfId="23957"/>
    <cellStyle name="Normal 2 22 25 4 2" xfId="23958"/>
    <cellStyle name="Normal 2 22 25 5" xfId="23959"/>
    <cellStyle name="Normal 2 22 25 5 2" xfId="23960"/>
    <cellStyle name="Normal 2 22 25 6" xfId="23961"/>
    <cellStyle name="Normal 2 22 25 6 2" xfId="23962"/>
    <cellStyle name="Normal 2 22 25 7" xfId="23963"/>
    <cellStyle name="Normal 2 22 25 7 2" xfId="23964"/>
    <cellStyle name="Normal 2 22 25 8" xfId="23965"/>
    <cellStyle name="Normal 2 22 25 8 2" xfId="23966"/>
    <cellStyle name="Normal 2 22 25 9" xfId="23967"/>
    <cellStyle name="Normal 2 22 25 9 2" xfId="23968"/>
    <cellStyle name="Normal 2 22 26" xfId="23969"/>
    <cellStyle name="Normal 2 22 26 10" xfId="23970"/>
    <cellStyle name="Normal 2 22 26 10 2" xfId="23971"/>
    <cellStyle name="Normal 2 22 26 11" xfId="23972"/>
    <cellStyle name="Normal 2 22 26 2" xfId="23973"/>
    <cellStyle name="Normal 2 22 26 2 2" xfId="23974"/>
    <cellStyle name="Normal 2 22 26 3" xfId="23975"/>
    <cellStyle name="Normal 2 22 26 3 2" xfId="23976"/>
    <cellStyle name="Normal 2 22 26 4" xfId="23977"/>
    <cellStyle name="Normal 2 22 26 4 2" xfId="23978"/>
    <cellStyle name="Normal 2 22 26 5" xfId="23979"/>
    <cellStyle name="Normal 2 22 26 5 2" xfId="23980"/>
    <cellStyle name="Normal 2 22 26 6" xfId="23981"/>
    <cellStyle name="Normal 2 22 26 6 2" xfId="23982"/>
    <cellStyle name="Normal 2 22 26 7" xfId="23983"/>
    <cellStyle name="Normal 2 22 26 7 2" xfId="23984"/>
    <cellStyle name="Normal 2 22 26 8" xfId="23985"/>
    <cellStyle name="Normal 2 22 26 8 2" xfId="23986"/>
    <cellStyle name="Normal 2 22 26 9" xfId="23987"/>
    <cellStyle name="Normal 2 22 26 9 2" xfId="23988"/>
    <cellStyle name="Normal 2 22 27" xfId="23989"/>
    <cellStyle name="Normal 2 22 27 10" xfId="23990"/>
    <cellStyle name="Normal 2 22 27 10 2" xfId="23991"/>
    <cellStyle name="Normal 2 22 27 11" xfId="23992"/>
    <cellStyle name="Normal 2 22 27 2" xfId="23993"/>
    <cellStyle name="Normal 2 22 27 2 2" xfId="23994"/>
    <cellStyle name="Normal 2 22 27 3" xfId="23995"/>
    <cellStyle name="Normal 2 22 27 3 2" xfId="23996"/>
    <cellStyle name="Normal 2 22 27 4" xfId="23997"/>
    <cellStyle name="Normal 2 22 27 4 2" xfId="23998"/>
    <cellStyle name="Normal 2 22 27 5" xfId="23999"/>
    <cellStyle name="Normal 2 22 27 5 2" xfId="24000"/>
    <cellStyle name="Normal 2 22 27 6" xfId="24001"/>
    <cellStyle name="Normal 2 22 27 6 2" xfId="24002"/>
    <cellStyle name="Normal 2 22 27 7" xfId="24003"/>
    <cellStyle name="Normal 2 22 27 7 2" xfId="24004"/>
    <cellStyle name="Normal 2 22 27 8" xfId="24005"/>
    <cellStyle name="Normal 2 22 27 8 2" xfId="24006"/>
    <cellStyle name="Normal 2 22 27 9" xfId="24007"/>
    <cellStyle name="Normal 2 22 27 9 2" xfId="24008"/>
    <cellStyle name="Normal 2 22 28" xfId="24009"/>
    <cellStyle name="Normal 2 22 28 10" xfId="24010"/>
    <cellStyle name="Normal 2 22 28 10 2" xfId="24011"/>
    <cellStyle name="Normal 2 22 28 11" xfId="24012"/>
    <cellStyle name="Normal 2 22 28 2" xfId="24013"/>
    <cellStyle name="Normal 2 22 28 2 2" xfId="24014"/>
    <cellStyle name="Normal 2 22 28 3" xfId="24015"/>
    <cellStyle name="Normal 2 22 28 3 2" xfId="24016"/>
    <cellStyle name="Normal 2 22 28 4" xfId="24017"/>
    <cellStyle name="Normal 2 22 28 4 2" xfId="24018"/>
    <cellStyle name="Normal 2 22 28 5" xfId="24019"/>
    <cellStyle name="Normal 2 22 28 5 2" xfId="24020"/>
    <cellStyle name="Normal 2 22 28 6" xfId="24021"/>
    <cellStyle name="Normal 2 22 28 6 2" xfId="24022"/>
    <cellStyle name="Normal 2 22 28 7" xfId="24023"/>
    <cellStyle name="Normal 2 22 28 7 2" xfId="24024"/>
    <cellStyle name="Normal 2 22 28 8" xfId="24025"/>
    <cellStyle name="Normal 2 22 28 8 2" xfId="24026"/>
    <cellStyle name="Normal 2 22 28 9" xfId="24027"/>
    <cellStyle name="Normal 2 22 28 9 2" xfId="24028"/>
    <cellStyle name="Normal 2 22 29" xfId="24029"/>
    <cellStyle name="Normal 2 22 29 10" xfId="24030"/>
    <cellStyle name="Normal 2 22 29 10 2" xfId="24031"/>
    <cellStyle name="Normal 2 22 29 11" xfId="24032"/>
    <cellStyle name="Normal 2 22 29 2" xfId="24033"/>
    <cellStyle name="Normal 2 22 29 2 2" xfId="24034"/>
    <cellStyle name="Normal 2 22 29 3" xfId="24035"/>
    <cellStyle name="Normal 2 22 29 3 2" xfId="24036"/>
    <cellStyle name="Normal 2 22 29 4" xfId="24037"/>
    <cellStyle name="Normal 2 22 29 4 2" xfId="24038"/>
    <cellStyle name="Normal 2 22 29 5" xfId="24039"/>
    <cellStyle name="Normal 2 22 29 5 2" xfId="24040"/>
    <cellStyle name="Normal 2 22 29 6" xfId="24041"/>
    <cellStyle name="Normal 2 22 29 6 2" xfId="24042"/>
    <cellStyle name="Normal 2 22 29 7" xfId="24043"/>
    <cellStyle name="Normal 2 22 29 7 2" xfId="24044"/>
    <cellStyle name="Normal 2 22 29 8" xfId="24045"/>
    <cellStyle name="Normal 2 22 29 8 2" xfId="24046"/>
    <cellStyle name="Normal 2 22 29 9" xfId="24047"/>
    <cellStyle name="Normal 2 22 29 9 2" xfId="24048"/>
    <cellStyle name="Normal 2 22 3" xfId="24049"/>
    <cellStyle name="Normal 2 22 3 10" xfId="24050"/>
    <cellStyle name="Normal 2 22 3 10 2" xfId="24051"/>
    <cellStyle name="Normal 2 22 3 11" xfId="24052"/>
    <cellStyle name="Normal 2 22 3 2" xfId="24053"/>
    <cellStyle name="Normal 2 22 3 2 2" xfId="24054"/>
    <cellStyle name="Normal 2 22 3 3" xfId="24055"/>
    <cellStyle name="Normal 2 22 3 3 2" xfId="24056"/>
    <cellStyle name="Normal 2 22 3 4" xfId="24057"/>
    <cellStyle name="Normal 2 22 3 4 2" xfId="24058"/>
    <cellStyle name="Normal 2 22 3 5" xfId="24059"/>
    <cellStyle name="Normal 2 22 3 5 2" xfId="24060"/>
    <cellStyle name="Normal 2 22 3 6" xfId="24061"/>
    <cellStyle name="Normal 2 22 3 6 2" xfId="24062"/>
    <cellStyle name="Normal 2 22 3 7" xfId="24063"/>
    <cellStyle name="Normal 2 22 3 7 2" xfId="24064"/>
    <cellStyle name="Normal 2 22 3 8" xfId="24065"/>
    <cellStyle name="Normal 2 22 3 8 2" xfId="24066"/>
    <cellStyle name="Normal 2 22 3 9" xfId="24067"/>
    <cellStyle name="Normal 2 22 3 9 2" xfId="24068"/>
    <cellStyle name="Normal 2 22 30" xfId="24069"/>
    <cellStyle name="Normal 2 22 30 10" xfId="24070"/>
    <cellStyle name="Normal 2 22 30 10 2" xfId="24071"/>
    <cellStyle name="Normal 2 22 30 11" xfId="24072"/>
    <cellStyle name="Normal 2 22 30 2" xfId="24073"/>
    <cellStyle name="Normal 2 22 30 2 2" xfId="24074"/>
    <cellStyle name="Normal 2 22 30 3" xfId="24075"/>
    <cellStyle name="Normal 2 22 30 3 2" xfId="24076"/>
    <cellStyle name="Normal 2 22 30 4" xfId="24077"/>
    <cellStyle name="Normal 2 22 30 4 2" xfId="24078"/>
    <cellStyle name="Normal 2 22 30 5" xfId="24079"/>
    <cellStyle name="Normal 2 22 30 5 2" xfId="24080"/>
    <cellStyle name="Normal 2 22 30 6" xfId="24081"/>
    <cellStyle name="Normal 2 22 30 6 2" xfId="24082"/>
    <cellStyle name="Normal 2 22 30 7" xfId="24083"/>
    <cellStyle name="Normal 2 22 30 7 2" xfId="24084"/>
    <cellStyle name="Normal 2 22 30 8" xfId="24085"/>
    <cellStyle name="Normal 2 22 30 8 2" xfId="24086"/>
    <cellStyle name="Normal 2 22 30 9" xfId="24087"/>
    <cellStyle name="Normal 2 22 30 9 2" xfId="24088"/>
    <cellStyle name="Normal 2 22 31" xfId="24089"/>
    <cellStyle name="Normal 2 22 31 2" xfId="24090"/>
    <cellStyle name="Normal 2 22 31 2 2" xfId="24091"/>
    <cellStyle name="Normal 2 22 31 3" xfId="24092"/>
    <cellStyle name="Normal 2 22 31 3 2" xfId="24093"/>
    <cellStyle name="Normal 2 22 31 4" xfId="24094"/>
    <cellStyle name="Normal 2 22 31 4 2" xfId="24095"/>
    <cellStyle name="Normal 2 22 31 5" xfId="24096"/>
    <cellStyle name="Normal 2 22 32" xfId="24097"/>
    <cellStyle name="Normal 2 22 32 2" xfId="24098"/>
    <cellStyle name="Normal 2 22 32 2 2" xfId="24099"/>
    <cellStyle name="Normal 2 22 32 3" xfId="24100"/>
    <cellStyle name="Normal 2 22 32 3 2" xfId="24101"/>
    <cellStyle name="Normal 2 22 32 4" xfId="24102"/>
    <cellStyle name="Normal 2 22 32 4 2" xfId="24103"/>
    <cellStyle name="Normal 2 22 32 5" xfId="24104"/>
    <cellStyle name="Normal 2 22 33" xfId="24105"/>
    <cellStyle name="Normal 2 22 33 2" xfId="24106"/>
    <cellStyle name="Normal 2 22 33 2 2" xfId="24107"/>
    <cellStyle name="Normal 2 22 33 3" xfId="24108"/>
    <cellStyle name="Normal 2 22 33 3 2" xfId="24109"/>
    <cellStyle name="Normal 2 22 33 4" xfId="24110"/>
    <cellStyle name="Normal 2 22 33 4 2" xfId="24111"/>
    <cellStyle name="Normal 2 22 33 5" xfId="24112"/>
    <cellStyle name="Normal 2 22 34" xfId="24113"/>
    <cellStyle name="Normal 2 22 34 2" xfId="24114"/>
    <cellStyle name="Normal 2 22 34 2 2" xfId="24115"/>
    <cellStyle name="Normal 2 22 34 3" xfId="24116"/>
    <cellStyle name="Normal 2 22 34 3 2" xfId="24117"/>
    <cellStyle name="Normal 2 22 34 4" xfId="24118"/>
    <cellStyle name="Normal 2 22 34 4 2" xfId="24119"/>
    <cellStyle name="Normal 2 22 34 5" xfId="24120"/>
    <cellStyle name="Normal 2 22 35" xfId="24121"/>
    <cellStyle name="Normal 2 22 35 2" xfId="24122"/>
    <cellStyle name="Normal 2 22 35 2 2" xfId="24123"/>
    <cellStyle name="Normal 2 22 35 3" xfId="24124"/>
    <cellStyle name="Normal 2 22 35 3 2" xfId="24125"/>
    <cellStyle name="Normal 2 22 35 4" xfId="24126"/>
    <cellStyle name="Normal 2 22 35 4 2" xfId="24127"/>
    <cellStyle name="Normal 2 22 35 5" xfId="24128"/>
    <cellStyle name="Normal 2 22 36" xfId="24129"/>
    <cellStyle name="Normal 2 22 36 2" xfId="24130"/>
    <cellStyle name="Normal 2 22 36 2 2" xfId="24131"/>
    <cellStyle name="Normal 2 22 36 3" xfId="24132"/>
    <cellStyle name="Normal 2 22 36 3 2" xfId="24133"/>
    <cellStyle name="Normal 2 22 36 4" xfId="24134"/>
    <cellStyle name="Normal 2 22 36 4 2" xfId="24135"/>
    <cellStyle name="Normal 2 22 36 5" xfId="24136"/>
    <cellStyle name="Normal 2 22 37" xfId="24137"/>
    <cellStyle name="Normal 2 22 37 2" xfId="24138"/>
    <cellStyle name="Normal 2 22 37 2 2" xfId="24139"/>
    <cellStyle name="Normal 2 22 37 3" xfId="24140"/>
    <cellStyle name="Normal 2 22 37 3 2" xfId="24141"/>
    <cellStyle name="Normal 2 22 37 4" xfId="24142"/>
    <cellStyle name="Normal 2 22 37 4 2" xfId="24143"/>
    <cellStyle name="Normal 2 22 37 5" xfId="24144"/>
    <cellStyle name="Normal 2 22 38" xfId="24145"/>
    <cellStyle name="Normal 2 22 38 2" xfId="24146"/>
    <cellStyle name="Normal 2 22 38 2 2" xfId="24147"/>
    <cellStyle name="Normal 2 22 38 3" xfId="24148"/>
    <cellStyle name="Normal 2 22 38 3 2" xfId="24149"/>
    <cellStyle name="Normal 2 22 38 4" xfId="24150"/>
    <cellStyle name="Normal 2 22 38 4 2" xfId="24151"/>
    <cellStyle name="Normal 2 22 38 5" xfId="24152"/>
    <cellStyle name="Normal 2 22 39" xfId="24153"/>
    <cellStyle name="Normal 2 22 39 2" xfId="24154"/>
    <cellStyle name="Normal 2 22 39 2 2" xfId="24155"/>
    <cellStyle name="Normal 2 22 39 3" xfId="24156"/>
    <cellStyle name="Normal 2 22 39 3 2" xfId="24157"/>
    <cellStyle name="Normal 2 22 39 4" xfId="24158"/>
    <cellStyle name="Normal 2 22 39 4 2" xfId="24159"/>
    <cellStyle name="Normal 2 22 39 5" xfId="24160"/>
    <cellStyle name="Normal 2 22 4" xfId="24161"/>
    <cellStyle name="Normal 2 22 4 10" xfId="24162"/>
    <cellStyle name="Normal 2 22 4 10 2" xfId="24163"/>
    <cellStyle name="Normal 2 22 4 11" xfId="24164"/>
    <cellStyle name="Normal 2 22 4 2" xfId="24165"/>
    <cellStyle name="Normal 2 22 4 2 2" xfId="24166"/>
    <cellStyle name="Normal 2 22 4 3" xfId="24167"/>
    <cellStyle name="Normal 2 22 4 3 2" xfId="24168"/>
    <cellStyle name="Normal 2 22 4 4" xfId="24169"/>
    <cellStyle name="Normal 2 22 4 4 2" xfId="24170"/>
    <cellStyle name="Normal 2 22 4 5" xfId="24171"/>
    <cellStyle name="Normal 2 22 4 5 2" xfId="24172"/>
    <cellStyle name="Normal 2 22 4 6" xfId="24173"/>
    <cellStyle name="Normal 2 22 4 6 2" xfId="24174"/>
    <cellStyle name="Normal 2 22 4 7" xfId="24175"/>
    <cellStyle name="Normal 2 22 4 7 2" xfId="24176"/>
    <cellStyle name="Normal 2 22 4 8" xfId="24177"/>
    <cellStyle name="Normal 2 22 4 8 2" xfId="24178"/>
    <cellStyle name="Normal 2 22 4 9" xfId="24179"/>
    <cellStyle name="Normal 2 22 4 9 2" xfId="24180"/>
    <cellStyle name="Normal 2 22 40" xfId="24181"/>
    <cellStyle name="Normal 2 22 40 2" xfId="24182"/>
    <cellStyle name="Normal 2 22 40 2 2" xfId="24183"/>
    <cellStyle name="Normal 2 22 40 3" xfId="24184"/>
    <cellStyle name="Normal 2 22 40 3 2" xfId="24185"/>
    <cellStyle name="Normal 2 22 40 4" xfId="24186"/>
    <cellStyle name="Normal 2 22 40 4 2" xfId="24187"/>
    <cellStyle name="Normal 2 22 40 5" xfId="24188"/>
    <cellStyle name="Normal 2 22 41" xfId="24189"/>
    <cellStyle name="Normal 2 22 41 2" xfId="24190"/>
    <cellStyle name="Normal 2 22 41 2 2" xfId="24191"/>
    <cellStyle name="Normal 2 22 41 3" xfId="24192"/>
    <cellStyle name="Normal 2 22 41 3 2" xfId="24193"/>
    <cellStyle name="Normal 2 22 41 4" xfId="24194"/>
    <cellStyle name="Normal 2 22 41 4 2" xfId="24195"/>
    <cellStyle name="Normal 2 22 41 5" xfId="24196"/>
    <cellStyle name="Normal 2 22 42" xfId="24197"/>
    <cellStyle name="Normal 2 22 42 2" xfId="24198"/>
    <cellStyle name="Normal 2 22 42 2 2" xfId="24199"/>
    <cellStyle name="Normal 2 22 42 3" xfId="24200"/>
    <cellStyle name="Normal 2 22 42 3 2" xfId="24201"/>
    <cellStyle name="Normal 2 22 42 4" xfId="24202"/>
    <cellStyle name="Normal 2 22 42 4 2" xfId="24203"/>
    <cellStyle name="Normal 2 22 42 5" xfId="24204"/>
    <cellStyle name="Normal 2 22 43" xfId="24205"/>
    <cellStyle name="Normal 2 22 43 2" xfId="24206"/>
    <cellStyle name="Normal 2 22 43 2 2" xfId="24207"/>
    <cellStyle name="Normal 2 22 43 3" xfId="24208"/>
    <cellStyle name="Normal 2 22 43 3 2" xfId="24209"/>
    <cellStyle name="Normal 2 22 43 4" xfId="24210"/>
    <cellStyle name="Normal 2 22 43 4 2" xfId="24211"/>
    <cellStyle name="Normal 2 22 43 5" xfId="24212"/>
    <cellStyle name="Normal 2 22 44" xfId="24213"/>
    <cellStyle name="Normal 2 22 44 2" xfId="24214"/>
    <cellStyle name="Normal 2 22 44 2 2" xfId="24215"/>
    <cellStyle name="Normal 2 22 44 3" xfId="24216"/>
    <cellStyle name="Normal 2 22 44 3 2" xfId="24217"/>
    <cellStyle name="Normal 2 22 44 4" xfId="24218"/>
    <cellStyle name="Normal 2 22 44 4 2" xfId="24219"/>
    <cellStyle name="Normal 2 22 44 5" xfId="24220"/>
    <cellStyle name="Normal 2 22 45" xfId="24221"/>
    <cellStyle name="Normal 2 22 45 2" xfId="24222"/>
    <cellStyle name="Normal 2 22 45 2 2" xfId="24223"/>
    <cellStyle name="Normal 2 22 45 3" xfId="24224"/>
    <cellStyle name="Normal 2 22 45 3 2" xfId="24225"/>
    <cellStyle name="Normal 2 22 45 4" xfId="24226"/>
    <cellStyle name="Normal 2 22 45 4 2" xfId="24227"/>
    <cellStyle name="Normal 2 22 45 5" xfId="24228"/>
    <cellStyle name="Normal 2 22 46" xfId="24229"/>
    <cellStyle name="Normal 2 22 46 2" xfId="24230"/>
    <cellStyle name="Normal 2 22 46 2 2" xfId="24231"/>
    <cellStyle name="Normal 2 22 46 3" xfId="24232"/>
    <cellStyle name="Normal 2 22 46 3 2" xfId="24233"/>
    <cellStyle name="Normal 2 22 46 4" xfId="24234"/>
    <cellStyle name="Normal 2 22 46 4 2" xfId="24235"/>
    <cellStyle name="Normal 2 22 46 5" xfId="24236"/>
    <cellStyle name="Normal 2 22 47" xfId="24237"/>
    <cellStyle name="Normal 2 22 47 2" xfId="24238"/>
    <cellStyle name="Normal 2 22 47 2 2" xfId="24239"/>
    <cellStyle name="Normal 2 22 47 3" xfId="24240"/>
    <cellStyle name="Normal 2 22 47 3 2" xfId="24241"/>
    <cellStyle name="Normal 2 22 47 4" xfId="24242"/>
    <cellStyle name="Normal 2 22 47 4 2" xfId="24243"/>
    <cellStyle name="Normal 2 22 47 5" xfId="24244"/>
    <cellStyle name="Normal 2 22 48" xfId="24245"/>
    <cellStyle name="Normal 2 22 48 2" xfId="24246"/>
    <cellStyle name="Normal 2 22 48 2 2" xfId="24247"/>
    <cellStyle name="Normal 2 22 48 3" xfId="24248"/>
    <cellStyle name="Normal 2 22 48 3 2" xfId="24249"/>
    <cellStyle name="Normal 2 22 48 4" xfId="24250"/>
    <cellStyle name="Normal 2 22 48 4 2" xfId="24251"/>
    <cellStyle name="Normal 2 22 48 5" xfId="24252"/>
    <cellStyle name="Normal 2 22 49" xfId="24253"/>
    <cellStyle name="Normal 2 22 49 2" xfId="24254"/>
    <cellStyle name="Normal 2 22 49 2 2" xfId="24255"/>
    <cellStyle name="Normal 2 22 49 3" xfId="24256"/>
    <cellStyle name="Normal 2 22 49 3 2" xfId="24257"/>
    <cellStyle name="Normal 2 22 49 4" xfId="24258"/>
    <cellStyle name="Normal 2 22 49 4 2" xfId="24259"/>
    <cellStyle name="Normal 2 22 49 5" xfId="24260"/>
    <cellStyle name="Normal 2 22 5" xfId="24261"/>
    <cellStyle name="Normal 2 22 5 10" xfId="24262"/>
    <cellStyle name="Normal 2 22 5 10 2" xfId="24263"/>
    <cellStyle name="Normal 2 22 5 11" xfId="24264"/>
    <cellStyle name="Normal 2 22 5 2" xfId="24265"/>
    <cellStyle name="Normal 2 22 5 2 2" xfId="24266"/>
    <cellStyle name="Normal 2 22 5 3" xfId="24267"/>
    <cellStyle name="Normal 2 22 5 3 2" xfId="24268"/>
    <cellStyle name="Normal 2 22 5 4" xfId="24269"/>
    <cellStyle name="Normal 2 22 5 4 2" xfId="24270"/>
    <cellStyle name="Normal 2 22 5 5" xfId="24271"/>
    <cellStyle name="Normal 2 22 5 5 2" xfId="24272"/>
    <cellStyle name="Normal 2 22 5 6" xfId="24273"/>
    <cellStyle name="Normal 2 22 5 6 2" xfId="24274"/>
    <cellStyle name="Normal 2 22 5 7" xfId="24275"/>
    <cellStyle name="Normal 2 22 5 7 2" xfId="24276"/>
    <cellStyle name="Normal 2 22 5 8" xfId="24277"/>
    <cellStyle name="Normal 2 22 5 8 2" xfId="24278"/>
    <cellStyle name="Normal 2 22 5 9" xfId="24279"/>
    <cellStyle name="Normal 2 22 5 9 2" xfId="24280"/>
    <cellStyle name="Normal 2 22 50" xfId="24281"/>
    <cellStyle name="Normal 2 22 50 2" xfId="24282"/>
    <cellStyle name="Normal 2 22 51" xfId="24283"/>
    <cellStyle name="Normal 2 22 51 2" xfId="24284"/>
    <cellStyle name="Normal 2 22 52" xfId="24285"/>
    <cellStyle name="Normal 2 22 52 2" xfId="24286"/>
    <cellStyle name="Normal 2 22 53" xfId="24287"/>
    <cellStyle name="Normal 2 22 53 2" xfId="24288"/>
    <cellStyle name="Normal 2 22 54" xfId="24289"/>
    <cellStyle name="Normal 2 22 54 2" xfId="24290"/>
    <cellStyle name="Normal 2 22 55" xfId="24291"/>
    <cellStyle name="Normal 2 22 55 2" xfId="24292"/>
    <cellStyle name="Normal 2 22 56" xfId="24293"/>
    <cellStyle name="Normal 2 22 56 2" xfId="24294"/>
    <cellStyle name="Normal 2 22 57" xfId="24295"/>
    <cellStyle name="Normal 2 22 57 2" xfId="24296"/>
    <cellStyle name="Normal 2 22 58" xfId="24297"/>
    <cellStyle name="Normal 2 22 58 2" xfId="24298"/>
    <cellStyle name="Normal 2 22 59" xfId="24299"/>
    <cellStyle name="Normal 2 22 59 2" xfId="24300"/>
    <cellStyle name="Normal 2 22 6" xfId="24301"/>
    <cellStyle name="Normal 2 22 6 10" xfId="24302"/>
    <cellStyle name="Normal 2 22 6 10 2" xfId="24303"/>
    <cellStyle name="Normal 2 22 6 11" xfId="24304"/>
    <cellStyle name="Normal 2 22 6 2" xfId="24305"/>
    <cellStyle name="Normal 2 22 6 2 2" xfId="24306"/>
    <cellStyle name="Normal 2 22 6 3" xfId="24307"/>
    <cellStyle name="Normal 2 22 6 3 2" xfId="24308"/>
    <cellStyle name="Normal 2 22 6 4" xfId="24309"/>
    <cellStyle name="Normal 2 22 6 4 2" xfId="24310"/>
    <cellStyle name="Normal 2 22 6 5" xfId="24311"/>
    <cellStyle name="Normal 2 22 6 5 2" xfId="24312"/>
    <cellStyle name="Normal 2 22 6 6" xfId="24313"/>
    <cellStyle name="Normal 2 22 6 6 2" xfId="24314"/>
    <cellStyle name="Normal 2 22 6 7" xfId="24315"/>
    <cellStyle name="Normal 2 22 6 7 2" xfId="24316"/>
    <cellStyle name="Normal 2 22 6 8" xfId="24317"/>
    <cellStyle name="Normal 2 22 6 8 2" xfId="24318"/>
    <cellStyle name="Normal 2 22 6 9" xfId="24319"/>
    <cellStyle name="Normal 2 22 6 9 2" xfId="24320"/>
    <cellStyle name="Normal 2 22 60" xfId="24321"/>
    <cellStyle name="Normal 2 22 60 2" xfId="24322"/>
    <cellStyle name="Normal 2 22 61" xfId="24323"/>
    <cellStyle name="Normal 2 22 61 2" xfId="24324"/>
    <cellStyle name="Normal 2 22 62" xfId="24325"/>
    <cellStyle name="Normal 2 22 62 2" xfId="24326"/>
    <cellStyle name="Normal 2 22 63" xfId="24327"/>
    <cellStyle name="Normal 2 22 63 2" xfId="24328"/>
    <cellStyle name="Normal 2 22 64" xfId="24329"/>
    <cellStyle name="Normal 2 22 64 2" xfId="24330"/>
    <cellStyle name="Normal 2 22 65" xfId="24331"/>
    <cellStyle name="Normal 2 22 65 2" xfId="24332"/>
    <cellStyle name="Normal 2 22 66" xfId="24333"/>
    <cellStyle name="Normal 2 22 66 2" xfId="24334"/>
    <cellStyle name="Normal 2 22 67" xfId="24335"/>
    <cellStyle name="Normal 2 22 67 2" xfId="24336"/>
    <cellStyle name="Normal 2 22 68" xfId="24337"/>
    <cellStyle name="Normal 2 22 68 2" xfId="24338"/>
    <cellStyle name="Normal 2 22 69" xfId="24339"/>
    <cellStyle name="Normal 2 22 69 2" xfId="24340"/>
    <cellStyle name="Normal 2 22 7" xfId="24341"/>
    <cellStyle name="Normal 2 22 7 10" xfId="24342"/>
    <cellStyle name="Normal 2 22 7 10 2" xfId="24343"/>
    <cellStyle name="Normal 2 22 7 11" xfId="24344"/>
    <cellStyle name="Normal 2 22 7 2" xfId="24345"/>
    <cellStyle name="Normal 2 22 7 2 2" xfId="24346"/>
    <cellStyle name="Normal 2 22 7 3" xfId="24347"/>
    <cellStyle name="Normal 2 22 7 3 2" xfId="24348"/>
    <cellStyle name="Normal 2 22 7 4" xfId="24349"/>
    <cellStyle name="Normal 2 22 7 4 2" xfId="24350"/>
    <cellStyle name="Normal 2 22 7 5" xfId="24351"/>
    <cellStyle name="Normal 2 22 7 5 2" xfId="24352"/>
    <cellStyle name="Normal 2 22 7 6" xfId="24353"/>
    <cellStyle name="Normal 2 22 7 6 2" xfId="24354"/>
    <cellStyle name="Normal 2 22 7 7" xfId="24355"/>
    <cellStyle name="Normal 2 22 7 7 2" xfId="24356"/>
    <cellStyle name="Normal 2 22 7 8" xfId="24357"/>
    <cellStyle name="Normal 2 22 7 8 2" xfId="24358"/>
    <cellStyle name="Normal 2 22 7 9" xfId="24359"/>
    <cellStyle name="Normal 2 22 7 9 2" xfId="24360"/>
    <cellStyle name="Normal 2 22 70" xfId="24361"/>
    <cellStyle name="Normal 2 22 70 2" xfId="24362"/>
    <cellStyle name="Normal 2 22 71" xfId="24363"/>
    <cellStyle name="Normal 2 22 71 2" xfId="24364"/>
    <cellStyle name="Normal 2 22 72" xfId="24365"/>
    <cellStyle name="Normal 2 22 72 2" xfId="24366"/>
    <cellStyle name="Normal 2 22 73" xfId="24367"/>
    <cellStyle name="Normal 2 22 73 2" xfId="24368"/>
    <cellStyle name="Normal 2 22 74" xfId="24369"/>
    <cellStyle name="Normal 2 22 75" xfId="24370"/>
    <cellStyle name="Normal 2 22 76" xfId="24371"/>
    <cellStyle name="Normal 2 22 77" xfId="24372"/>
    <cellStyle name="Normal 2 22 8" xfId="24373"/>
    <cellStyle name="Normal 2 22 8 10" xfId="24374"/>
    <cellStyle name="Normal 2 22 8 10 2" xfId="24375"/>
    <cellStyle name="Normal 2 22 8 11" xfId="24376"/>
    <cellStyle name="Normal 2 22 8 2" xfId="24377"/>
    <cellStyle name="Normal 2 22 8 2 2" xfId="24378"/>
    <cellStyle name="Normal 2 22 8 3" xfId="24379"/>
    <cellStyle name="Normal 2 22 8 3 2" xfId="24380"/>
    <cellStyle name="Normal 2 22 8 4" xfId="24381"/>
    <cellStyle name="Normal 2 22 8 4 2" xfId="24382"/>
    <cellStyle name="Normal 2 22 8 5" xfId="24383"/>
    <cellStyle name="Normal 2 22 8 5 2" xfId="24384"/>
    <cellStyle name="Normal 2 22 8 6" xfId="24385"/>
    <cellStyle name="Normal 2 22 8 6 2" xfId="24386"/>
    <cellStyle name="Normal 2 22 8 7" xfId="24387"/>
    <cellStyle name="Normal 2 22 8 7 2" xfId="24388"/>
    <cellStyle name="Normal 2 22 8 8" xfId="24389"/>
    <cellStyle name="Normal 2 22 8 8 2" xfId="24390"/>
    <cellStyle name="Normal 2 22 8 9" xfId="24391"/>
    <cellStyle name="Normal 2 22 8 9 2" xfId="24392"/>
    <cellStyle name="Normal 2 22 9" xfId="24393"/>
    <cellStyle name="Normal 2 22 9 10" xfId="24394"/>
    <cellStyle name="Normal 2 22 9 10 2" xfId="24395"/>
    <cellStyle name="Normal 2 22 9 11" xfId="24396"/>
    <cellStyle name="Normal 2 22 9 2" xfId="24397"/>
    <cellStyle name="Normal 2 22 9 2 2" xfId="24398"/>
    <cellStyle name="Normal 2 22 9 3" xfId="24399"/>
    <cellStyle name="Normal 2 22 9 3 2" xfId="24400"/>
    <cellStyle name="Normal 2 22 9 4" xfId="24401"/>
    <cellStyle name="Normal 2 22 9 4 2" xfId="24402"/>
    <cellStyle name="Normal 2 22 9 5" xfId="24403"/>
    <cellStyle name="Normal 2 22 9 5 2" xfId="24404"/>
    <cellStyle name="Normal 2 22 9 6" xfId="24405"/>
    <cellStyle name="Normal 2 22 9 6 2" xfId="24406"/>
    <cellStyle name="Normal 2 22 9 7" xfId="24407"/>
    <cellStyle name="Normal 2 22 9 7 2" xfId="24408"/>
    <cellStyle name="Normal 2 22 9 8" xfId="24409"/>
    <cellStyle name="Normal 2 22 9 8 2" xfId="24410"/>
    <cellStyle name="Normal 2 22 9 9" xfId="24411"/>
    <cellStyle name="Normal 2 22 9 9 2" xfId="24412"/>
    <cellStyle name="Normal 2 23" xfId="24413"/>
    <cellStyle name="Normal 2 23 10" xfId="24414"/>
    <cellStyle name="Normal 2 23 10 10" xfId="24415"/>
    <cellStyle name="Normal 2 23 10 10 2" xfId="24416"/>
    <cellStyle name="Normal 2 23 10 11" xfId="24417"/>
    <cellStyle name="Normal 2 23 10 2" xfId="24418"/>
    <cellStyle name="Normal 2 23 10 2 2" xfId="24419"/>
    <cellStyle name="Normal 2 23 10 3" xfId="24420"/>
    <cellStyle name="Normal 2 23 10 3 2" xfId="24421"/>
    <cellStyle name="Normal 2 23 10 4" xfId="24422"/>
    <cellStyle name="Normal 2 23 10 4 2" xfId="24423"/>
    <cellStyle name="Normal 2 23 10 5" xfId="24424"/>
    <cellStyle name="Normal 2 23 10 5 2" xfId="24425"/>
    <cellStyle name="Normal 2 23 10 6" xfId="24426"/>
    <cellStyle name="Normal 2 23 10 6 2" xfId="24427"/>
    <cellStyle name="Normal 2 23 10 7" xfId="24428"/>
    <cellStyle name="Normal 2 23 10 7 2" xfId="24429"/>
    <cellStyle name="Normal 2 23 10 8" xfId="24430"/>
    <cellStyle name="Normal 2 23 10 8 2" xfId="24431"/>
    <cellStyle name="Normal 2 23 10 9" xfId="24432"/>
    <cellStyle name="Normal 2 23 10 9 2" xfId="24433"/>
    <cellStyle name="Normal 2 23 11" xfId="24434"/>
    <cellStyle name="Normal 2 23 11 10" xfId="24435"/>
    <cellStyle name="Normal 2 23 11 10 2" xfId="24436"/>
    <cellStyle name="Normal 2 23 11 11" xfId="24437"/>
    <cellStyle name="Normal 2 23 11 2" xfId="24438"/>
    <cellStyle name="Normal 2 23 11 2 2" xfId="24439"/>
    <cellStyle name="Normal 2 23 11 3" xfId="24440"/>
    <cellStyle name="Normal 2 23 11 3 2" xfId="24441"/>
    <cellStyle name="Normal 2 23 11 4" xfId="24442"/>
    <cellStyle name="Normal 2 23 11 4 2" xfId="24443"/>
    <cellStyle name="Normal 2 23 11 5" xfId="24444"/>
    <cellStyle name="Normal 2 23 11 5 2" xfId="24445"/>
    <cellStyle name="Normal 2 23 11 6" xfId="24446"/>
    <cellStyle name="Normal 2 23 11 6 2" xfId="24447"/>
    <cellStyle name="Normal 2 23 11 7" xfId="24448"/>
    <cellStyle name="Normal 2 23 11 7 2" xfId="24449"/>
    <cellStyle name="Normal 2 23 11 8" xfId="24450"/>
    <cellStyle name="Normal 2 23 11 8 2" xfId="24451"/>
    <cellStyle name="Normal 2 23 11 9" xfId="24452"/>
    <cellStyle name="Normal 2 23 11 9 2" xfId="24453"/>
    <cellStyle name="Normal 2 23 12" xfId="24454"/>
    <cellStyle name="Normal 2 23 12 10" xfId="24455"/>
    <cellStyle name="Normal 2 23 12 10 2" xfId="24456"/>
    <cellStyle name="Normal 2 23 12 11" xfId="24457"/>
    <cellStyle name="Normal 2 23 12 2" xfId="24458"/>
    <cellStyle name="Normal 2 23 12 2 2" xfId="24459"/>
    <cellStyle name="Normal 2 23 12 3" xfId="24460"/>
    <cellStyle name="Normal 2 23 12 3 2" xfId="24461"/>
    <cellStyle name="Normal 2 23 12 4" xfId="24462"/>
    <cellStyle name="Normal 2 23 12 4 2" xfId="24463"/>
    <cellStyle name="Normal 2 23 12 5" xfId="24464"/>
    <cellStyle name="Normal 2 23 12 5 2" xfId="24465"/>
    <cellStyle name="Normal 2 23 12 6" xfId="24466"/>
    <cellStyle name="Normal 2 23 12 6 2" xfId="24467"/>
    <cellStyle name="Normal 2 23 12 7" xfId="24468"/>
    <cellStyle name="Normal 2 23 12 7 2" xfId="24469"/>
    <cellStyle name="Normal 2 23 12 8" xfId="24470"/>
    <cellStyle name="Normal 2 23 12 8 2" xfId="24471"/>
    <cellStyle name="Normal 2 23 12 9" xfId="24472"/>
    <cellStyle name="Normal 2 23 12 9 2" xfId="24473"/>
    <cellStyle name="Normal 2 23 13" xfId="24474"/>
    <cellStyle name="Normal 2 23 13 10" xfId="24475"/>
    <cellStyle name="Normal 2 23 13 10 2" xfId="24476"/>
    <cellStyle name="Normal 2 23 13 11" xfId="24477"/>
    <cellStyle name="Normal 2 23 13 2" xfId="24478"/>
    <cellStyle name="Normal 2 23 13 2 2" xfId="24479"/>
    <cellStyle name="Normal 2 23 13 3" xfId="24480"/>
    <cellStyle name="Normal 2 23 13 3 2" xfId="24481"/>
    <cellStyle name="Normal 2 23 13 4" xfId="24482"/>
    <cellStyle name="Normal 2 23 13 4 2" xfId="24483"/>
    <cellStyle name="Normal 2 23 13 5" xfId="24484"/>
    <cellStyle name="Normal 2 23 13 5 2" xfId="24485"/>
    <cellStyle name="Normal 2 23 13 6" xfId="24486"/>
    <cellStyle name="Normal 2 23 13 6 2" xfId="24487"/>
    <cellStyle name="Normal 2 23 13 7" xfId="24488"/>
    <cellStyle name="Normal 2 23 13 7 2" xfId="24489"/>
    <cellStyle name="Normal 2 23 13 8" xfId="24490"/>
    <cellStyle name="Normal 2 23 13 8 2" xfId="24491"/>
    <cellStyle name="Normal 2 23 13 9" xfId="24492"/>
    <cellStyle name="Normal 2 23 13 9 2" xfId="24493"/>
    <cellStyle name="Normal 2 23 14" xfId="24494"/>
    <cellStyle name="Normal 2 23 14 10" xfId="24495"/>
    <cellStyle name="Normal 2 23 14 10 2" xfId="24496"/>
    <cellStyle name="Normal 2 23 14 11" xfId="24497"/>
    <cellStyle name="Normal 2 23 14 2" xfId="24498"/>
    <cellStyle name="Normal 2 23 14 2 2" xfId="24499"/>
    <cellStyle name="Normal 2 23 14 3" xfId="24500"/>
    <cellStyle name="Normal 2 23 14 3 2" xfId="24501"/>
    <cellStyle name="Normal 2 23 14 4" xfId="24502"/>
    <cellStyle name="Normal 2 23 14 4 2" xfId="24503"/>
    <cellStyle name="Normal 2 23 14 5" xfId="24504"/>
    <cellStyle name="Normal 2 23 14 5 2" xfId="24505"/>
    <cellStyle name="Normal 2 23 14 6" xfId="24506"/>
    <cellStyle name="Normal 2 23 14 6 2" xfId="24507"/>
    <cellStyle name="Normal 2 23 14 7" xfId="24508"/>
    <cellStyle name="Normal 2 23 14 7 2" xfId="24509"/>
    <cellStyle name="Normal 2 23 14 8" xfId="24510"/>
    <cellStyle name="Normal 2 23 14 8 2" xfId="24511"/>
    <cellStyle name="Normal 2 23 14 9" xfId="24512"/>
    <cellStyle name="Normal 2 23 14 9 2" xfId="24513"/>
    <cellStyle name="Normal 2 23 15" xfId="24514"/>
    <cellStyle name="Normal 2 23 15 10" xfId="24515"/>
    <cellStyle name="Normal 2 23 15 10 2" xfId="24516"/>
    <cellStyle name="Normal 2 23 15 11" xfId="24517"/>
    <cellStyle name="Normal 2 23 15 2" xfId="24518"/>
    <cellStyle name="Normal 2 23 15 2 2" xfId="24519"/>
    <cellStyle name="Normal 2 23 15 3" xfId="24520"/>
    <cellStyle name="Normal 2 23 15 3 2" xfId="24521"/>
    <cellStyle name="Normal 2 23 15 4" xfId="24522"/>
    <cellStyle name="Normal 2 23 15 4 2" xfId="24523"/>
    <cellStyle name="Normal 2 23 15 5" xfId="24524"/>
    <cellStyle name="Normal 2 23 15 5 2" xfId="24525"/>
    <cellStyle name="Normal 2 23 15 6" xfId="24526"/>
    <cellStyle name="Normal 2 23 15 6 2" xfId="24527"/>
    <cellStyle name="Normal 2 23 15 7" xfId="24528"/>
    <cellStyle name="Normal 2 23 15 7 2" xfId="24529"/>
    <cellStyle name="Normal 2 23 15 8" xfId="24530"/>
    <cellStyle name="Normal 2 23 15 8 2" xfId="24531"/>
    <cellStyle name="Normal 2 23 15 9" xfId="24532"/>
    <cellStyle name="Normal 2 23 15 9 2" xfId="24533"/>
    <cellStyle name="Normal 2 23 16" xfId="24534"/>
    <cellStyle name="Normal 2 23 16 10" xfId="24535"/>
    <cellStyle name="Normal 2 23 16 10 2" xfId="24536"/>
    <cellStyle name="Normal 2 23 16 11" xfId="24537"/>
    <cellStyle name="Normal 2 23 16 2" xfId="24538"/>
    <cellStyle name="Normal 2 23 16 2 2" xfId="24539"/>
    <cellStyle name="Normal 2 23 16 3" xfId="24540"/>
    <cellStyle name="Normal 2 23 16 3 2" xfId="24541"/>
    <cellStyle name="Normal 2 23 16 4" xfId="24542"/>
    <cellStyle name="Normal 2 23 16 4 2" xfId="24543"/>
    <cellStyle name="Normal 2 23 16 5" xfId="24544"/>
    <cellStyle name="Normal 2 23 16 5 2" xfId="24545"/>
    <cellStyle name="Normal 2 23 16 6" xfId="24546"/>
    <cellStyle name="Normal 2 23 16 6 2" xfId="24547"/>
    <cellStyle name="Normal 2 23 16 7" xfId="24548"/>
    <cellStyle name="Normal 2 23 16 7 2" xfId="24549"/>
    <cellStyle name="Normal 2 23 16 8" xfId="24550"/>
    <cellStyle name="Normal 2 23 16 8 2" xfId="24551"/>
    <cellStyle name="Normal 2 23 16 9" xfId="24552"/>
    <cellStyle name="Normal 2 23 16 9 2" xfId="24553"/>
    <cellStyle name="Normal 2 23 17" xfId="24554"/>
    <cellStyle name="Normal 2 23 17 10" xfId="24555"/>
    <cellStyle name="Normal 2 23 17 10 2" xfId="24556"/>
    <cellStyle name="Normal 2 23 17 11" xfId="24557"/>
    <cellStyle name="Normal 2 23 17 2" xfId="24558"/>
    <cellStyle name="Normal 2 23 17 2 2" xfId="24559"/>
    <cellStyle name="Normal 2 23 17 3" xfId="24560"/>
    <cellStyle name="Normal 2 23 17 3 2" xfId="24561"/>
    <cellStyle name="Normal 2 23 17 4" xfId="24562"/>
    <cellStyle name="Normal 2 23 17 4 2" xfId="24563"/>
    <cellStyle name="Normal 2 23 17 5" xfId="24564"/>
    <cellStyle name="Normal 2 23 17 5 2" xfId="24565"/>
    <cellStyle name="Normal 2 23 17 6" xfId="24566"/>
    <cellStyle name="Normal 2 23 17 6 2" xfId="24567"/>
    <cellStyle name="Normal 2 23 17 7" xfId="24568"/>
    <cellStyle name="Normal 2 23 17 7 2" xfId="24569"/>
    <cellStyle name="Normal 2 23 17 8" xfId="24570"/>
    <cellStyle name="Normal 2 23 17 8 2" xfId="24571"/>
    <cellStyle name="Normal 2 23 17 9" xfId="24572"/>
    <cellStyle name="Normal 2 23 17 9 2" xfId="24573"/>
    <cellStyle name="Normal 2 23 18" xfId="24574"/>
    <cellStyle name="Normal 2 23 18 10" xfId="24575"/>
    <cellStyle name="Normal 2 23 18 10 2" xfId="24576"/>
    <cellStyle name="Normal 2 23 18 11" xfId="24577"/>
    <cellStyle name="Normal 2 23 18 2" xfId="24578"/>
    <cellStyle name="Normal 2 23 18 2 2" xfId="24579"/>
    <cellStyle name="Normal 2 23 18 3" xfId="24580"/>
    <cellStyle name="Normal 2 23 18 3 2" xfId="24581"/>
    <cellStyle name="Normal 2 23 18 4" xfId="24582"/>
    <cellStyle name="Normal 2 23 18 4 2" xfId="24583"/>
    <cellStyle name="Normal 2 23 18 5" xfId="24584"/>
    <cellStyle name="Normal 2 23 18 5 2" xfId="24585"/>
    <cellStyle name="Normal 2 23 18 6" xfId="24586"/>
    <cellStyle name="Normal 2 23 18 6 2" xfId="24587"/>
    <cellStyle name="Normal 2 23 18 7" xfId="24588"/>
    <cellStyle name="Normal 2 23 18 7 2" xfId="24589"/>
    <cellStyle name="Normal 2 23 18 8" xfId="24590"/>
    <cellStyle name="Normal 2 23 18 8 2" xfId="24591"/>
    <cellStyle name="Normal 2 23 18 9" xfId="24592"/>
    <cellStyle name="Normal 2 23 18 9 2" xfId="24593"/>
    <cellStyle name="Normal 2 23 19" xfId="24594"/>
    <cellStyle name="Normal 2 23 19 10" xfId="24595"/>
    <cellStyle name="Normal 2 23 19 10 2" xfId="24596"/>
    <cellStyle name="Normal 2 23 19 11" xfId="24597"/>
    <cellStyle name="Normal 2 23 19 2" xfId="24598"/>
    <cellStyle name="Normal 2 23 19 2 2" xfId="24599"/>
    <cellStyle name="Normal 2 23 19 3" xfId="24600"/>
    <cellStyle name="Normal 2 23 19 3 2" xfId="24601"/>
    <cellStyle name="Normal 2 23 19 4" xfId="24602"/>
    <cellStyle name="Normal 2 23 19 4 2" xfId="24603"/>
    <cellStyle name="Normal 2 23 19 5" xfId="24604"/>
    <cellStyle name="Normal 2 23 19 5 2" xfId="24605"/>
    <cellStyle name="Normal 2 23 19 6" xfId="24606"/>
    <cellStyle name="Normal 2 23 19 6 2" xfId="24607"/>
    <cellStyle name="Normal 2 23 19 7" xfId="24608"/>
    <cellStyle name="Normal 2 23 19 7 2" xfId="24609"/>
    <cellStyle name="Normal 2 23 19 8" xfId="24610"/>
    <cellStyle name="Normal 2 23 19 8 2" xfId="24611"/>
    <cellStyle name="Normal 2 23 19 9" xfId="24612"/>
    <cellStyle name="Normal 2 23 19 9 2" xfId="24613"/>
    <cellStyle name="Normal 2 23 2" xfId="24614"/>
    <cellStyle name="Normal 2 23 2 10" xfId="24615"/>
    <cellStyle name="Normal 2 23 2 10 2" xfId="24616"/>
    <cellStyle name="Normal 2 23 2 11" xfId="24617"/>
    <cellStyle name="Normal 2 23 2 2" xfId="24618"/>
    <cellStyle name="Normal 2 23 2 2 2" xfId="24619"/>
    <cellStyle name="Normal 2 23 2 3" xfId="24620"/>
    <cellStyle name="Normal 2 23 2 3 2" xfId="24621"/>
    <cellStyle name="Normal 2 23 2 4" xfId="24622"/>
    <cellStyle name="Normal 2 23 2 4 2" xfId="24623"/>
    <cellStyle name="Normal 2 23 2 5" xfId="24624"/>
    <cellStyle name="Normal 2 23 2 5 2" xfId="24625"/>
    <cellStyle name="Normal 2 23 2 6" xfId="24626"/>
    <cellStyle name="Normal 2 23 2 6 2" xfId="24627"/>
    <cellStyle name="Normal 2 23 2 7" xfId="24628"/>
    <cellStyle name="Normal 2 23 2 7 2" xfId="24629"/>
    <cellStyle name="Normal 2 23 2 8" xfId="24630"/>
    <cellStyle name="Normal 2 23 2 8 2" xfId="24631"/>
    <cellStyle name="Normal 2 23 2 9" xfId="24632"/>
    <cellStyle name="Normal 2 23 2 9 2" xfId="24633"/>
    <cellStyle name="Normal 2 23 20" xfId="24634"/>
    <cellStyle name="Normal 2 23 20 10" xfId="24635"/>
    <cellStyle name="Normal 2 23 20 10 2" xfId="24636"/>
    <cellStyle name="Normal 2 23 20 11" xfId="24637"/>
    <cellStyle name="Normal 2 23 20 2" xfId="24638"/>
    <cellStyle name="Normal 2 23 20 2 2" xfId="24639"/>
    <cellStyle name="Normal 2 23 20 3" xfId="24640"/>
    <cellStyle name="Normal 2 23 20 3 2" xfId="24641"/>
    <cellStyle name="Normal 2 23 20 4" xfId="24642"/>
    <cellStyle name="Normal 2 23 20 4 2" xfId="24643"/>
    <cellStyle name="Normal 2 23 20 5" xfId="24644"/>
    <cellStyle name="Normal 2 23 20 5 2" xfId="24645"/>
    <cellStyle name="Normal 2 23 20 6" xfId="24646"/>
    <cellStyle name="Normal 2 23 20 6 2" xfId="24647"/>
    <cellStyle name="Normal 2 23 20 7" xfId="24648"/>
    <cellStyle name="Normal 2 23 20 7 2" xfId="24649"/>
    <cellStyle name="Normal 2 23 20 8" xfId="24650"/>
    <cellStyle name="Normal 2 23 20 8 2" xfId="24651"/>
    <cellStyle name="Normal 2 23 20 9" xfId="24652"/>
    <cellStyle name="Normal 2 23 20 9 2" xfId="24653"/>
    <cellStyle name="Normal 2 23 21" xfId="24654"/>
    <cellStyle name="Normal 2 23 21 10" xfId="24655"/>
    <cellStyle name="Normal 2 23 21 10 2" xfId="24656"/>
    <cellStyle name="Normal 2 23 21 11" xfId="24657"/>
    <cellStyle name="Normal 2 23 21 2" xfId="24658"/>
    <cellStyle name="Normal 2 23 21 2 2" xfId="24659"/>
    <cellStyle name="Normal 2 23 21 3" xfId="24660"/>
    <cellStyle name="Normal 2 23 21 3 2" xfId="24661"/>
    <cellStyle name="Normal 2 23 21 4" xfId="24662"/>
    <cellStyle name="Normal 2 23 21 4 2" xfId="24663"/>
    <cellStyle name="Normal 2 23 21 5" xfId="24664"/>
    <cellStyle name="Normal 2 23 21 5 2" xfId="24665"/>
    <cellStyle name="Normal 2 23 21 6" xfId="24666"/>
    <cellStyle name="Normal 2 23 21 6 2" xfId="24667"/>
    <cellStyle name="Normal 2 23 21 7" xfId="24668"/>
    <cellStyle name="Normal 2 23 21 7 2" xfId="24669"/>
    <cellStyle name="Normal 2 23 21 8" xfId="24670"/>
    <cellStyle name="Normal 2 23 21 8 2" xfId="24671"/>
    <cellStyle name="Normal 2 23 21 9" xfId="24672"/>
    <cellStyle name="Normal 2 23 21 9 2" xfId="24673"/>
    <cellStyle name="Normal 2 23 22" xfId="24674"/>
    <cellStyle name="Normal 2 23 22 10" xfId="24675"/>
    <cellStyle name="Normal 2 23 22 10 2" xfId="24676"/>
    <cellStyle name="Normal 2 23 22 11" xfId="24677"/>
    <cellStyle name="Normal 2 23 22 2" xfId="24678"/>
    <cellStyle name="Normal 2 23 22 2 2" xfId="24679"/>
    <cellStyle name="Normal 2 23 22 3" xfId="24680"/>
    <cellStyle name="Normal 2 23 22 3 2" xfId="24681"/>
    <cellStyle name="Normal 2 23 22 4" xfId="24682"/>
    <cellStyle name="Normal 2 23 22 4 2" xfId="24683"/>
    <cellStyle name="Normal 2 23 22 5" xfId="24684"/>
    <cellStyle name="Normal 2 23 22 5 2" xfId="24685"/>
    <cellStyle name="Normal 2 23 22 6" xfId="24686"/>
    <cellStyle name="Normal 2 23 22 6 2" xfId="24687"/>
    <cellStyle name="Normal 2 23 22 7" xfId="24688"/>
    <cellStyle name="Normal 2 23 22 7 2" xfId="24689"/>
    <cellStyle name="Normal 2 23 22 8" xfId="24690"/>
    <cellStyle name="Normal 2 23 22 8 2" xfId="24691"/>
    <cellStyle name="Normal 2 23 22 9" xfId="24692"/>
    <cellStyle name="Normal 2 23 22 9 2" xfId="24693"/>
    <cellStyle name="Normal 2 23 23" xfId="24694"/>
    <cellStyle name="Normal 2 23 23 10" xfId="24695"/>
    <cellStyle name="Normal 2 23 23 10 2" xfId="24696"/>
    <cellStyle name="Normal 2 23 23 11" xfId="24697"/>
    <cellStyle name="Normal 2 23 23 2" xfId="24698"/>
    <cellStyle name="Normal 2 23 23 2 2" xfId="24699"/>
    <cellStyle name="Normal 2 23 23 3" xfId="24700"/>
    <cellStyle name="Normal 2 23 23 3 2" xfId="24701"/>
    <cellStyle name="Normal 2 23 23 4" xfId="24702"/>
    <cellStyle name="Normal 2 23 23 4 2" xfId="24703"/>
    <cellStyle name="Normal 2 23 23 5" xfId="24704"/>
    <cellStyle name="Normal 2 23 23 5 2" xfId="24705"/>
    <cellStyle name="Normal 2 23 23 6" xfId="24706"/>
    <cellStyle name="Normal 2 23 23 6 2" xfId="24707"/>
    <cellStyle name="Normal 2 23 23 7" xfId="24708"/>
    <cellStyle name="Normal 2 23 23 7 2" xfId="24709"/>
    <cellStyle name="Normal 2 23 23 8" xfId="24710"/>
    <cellStyle name="Normal 2 23 23 8 2" xfId="24711"/>
    <cellStyle name="Normal 2 23 23 9" xfId="24712"/>
    <cellStyle name="Normal 2 23 23 9 2" xfId="24713"/>
    <cellStyle name="Normal 2 23 24" xfId="24714"/>
    <cellStyle name="Normal 2 23 24 10" xfId="24715"/>
    <cellStyle name="Normal 2 23 24 10 2" xfId="24716"/>
    <cellStyle name="Normal 2 23 24 11" xfId="24717"/>
    <cellStyle name="Normal 2 23 24 2" xfId="24718"/>
    <cellStyle name="Normal 2 23 24 2 2" xfId="24719"/>
    <cellStyle name="Normal 2 23 24 3" xfId="24720"/>
    <cellStyle name="Normal 2 23 24 3 2" xfId="24721"/>
    <cellStyle name="Normal 2 23 24 4" xfId="24722"/>
    <cellStyle name="Normal 2 23 24 4 2" xfId="24723"/>
    <cellStyle name="Normal 2 23 24 5" xfId="24724"/>
    <cellStyle name="Normal 2 23 24 5 2" xfId="24725"/>
    <cellStyle name="Normal 2 23 24 6" xfId="24726"/>
    <cellStyle name="Normal 2 23 24 6 2" xfId="24727"/>
    <cellStyle name="Normal 2 23 24 7" xfId="24728"/>
    <cellStyle name="Normal 2 23 24 7 2" xfId="24729"/>
    <cellStyle name="Normal 2 23 24 8" xfId="24730"/>
    <cellStyle name="Normal 2 23 24 8 2" xfId="24731"/>
    <cellStyle name="Normal 2 23 24 9" xfId="24732"/>
    <cellStyle name="Normal 2 23 24 9 2" xfId="24733"/>
    <cellStyle name="Normal 2 23 25" xfId="24734"/>
    <cellStyle name="Normal 2 23 25 10" xfId="24735"/>
    <cellStyle name="Normal 2 23 25 10 2" xfId="24736"/>
    <cellStyle name="Normal 2 23 25 11" xfId="24737"/>
    <cellStyle name="Normal 2 23 25 2" xfId="24738"/>
    <cellStyle name="Normal 2 23 25 2 2" xfId="24739"/>
    <cellStyle name="Normal 2 23 25 3" xfId="24740"/>
    <cellStyle name="Normal 2 23 25 3 2" xfId="24741"/>
    <cellStyle name="Normal 2 23 25 4" xfId="24742"/>
    <cellStyle name="Normal 2 23 25 4 2" xfId="24743"/>
    <cellStyle name="Normal 2 23 25 5" xfId="24744"/>
    <cellStyle name="Normal 2 23 25 5 2" xfId="24745"/>
    <cellStyle name="Normal 2 23 25 6" xfId="24746"/>
    <cellStyle name="Normal 2 23 25 6 2" xfId="24747"/>
    <cellStyle name="Normal 2 23 25 7" xfId="24748"/>
    <cellStyle name="Normal 2 23 25 7 2" xfId="24749"/>
    <cellStyle name="Normal 2 23 25 8" xfId="24750"/>
    <cellStyle name="Normal 2 23 25 8 2" xfId="24751"/>
    <cellStyle name="Normal 2 23 25 9" xfId="24752"/>
    <cellStyle name="Normal 2 23 25 9 2" xfId="24753"/>
    <cellStyle name="Normal 2 23 26" xfId="24754"/>
    <cellStyle name="Normal 2 23 26 10" xfId="24755"/>
    <cellStyle name="Normal 2 23 26 10 2" xfId="24756"/>
    <cellStyle name="Normal 2 23 26 11" xfId="24757"/>
    <cellStyle name="Normal 2 23 26 2" xfId="24758"/>
    <cellStyle name="Normal 2 23 26 2 2" xfId="24759"/>
    <cellStyle name="Normal 2 23 26 3" xfId="24760"/>
    <cellStyle name="Normal 2 23 26 3 2" xfId="24761"/>
    <cellStyle name="Normal 2 23 26 4" xfId="24762"/>
    <cellStyle name="Normal 2 23 26 4 2" xfId="24763"/>
    <cellStyle name="Normal 2 23 26 5" xfId="24764"/>
    <cellStyle name="Normal 2 23 26 5 2" xfId="24765"/>
    <cellStyle name="Normal 2 23 26 6" xfId="24766"/>
    <cellStyle name="Normal 2 23 26 6 2" xfId="24767"/>
    <cellStyle name="Normal 2 23 26 7" xfId="24768"/>
    <cellStyle name="Normal 2 23 26 7 2" xfId="24769"/>
    <cellStyle name="Normal 2 23 26 8" xfId="24770"/>
    <cellStyle name="Normal 2 23 26 8 2" xfId="24771"/>
    <cellStyle name="Normal 2 23 26 9" xfId="24772"/>
    <cellStyle name="Normal 2 23 26 9 2" xfId="24773"/>
    <cellStyle name="Normal 2 23 27" xfId="24774"/>
    <cellStyle name="Normal 2 23 27 10" xfId="24775"/>
    <cellStyle name="Normal 2 23 27 10 2" xfId="24776"/>
    <cellStyle name="Normal 2 23 27 11" xfId="24777"/>
    <cellStyle name="Normal 2 23 27 2" xfId="24778"/>
    <cellStyle name="Normal 2 23 27 2 2" xfId="24779"/>
    <cellStyle name="Normal 2 23 27 3" xfId="24780"/>
    <cellStyle name="Normal 2 23 27 3 2" xfId="24781"/>
    <cellStyle name="Normal 2 23 27 4" xfId="24782"/>
    <cellStyle name="Normal 2 23 27 4 2" xfId="24783"/>
    <cellStyle name="Normal 2 23 27 5" xfId="24784"/>
    <cellStyle name="Normal 2 23 27 5 2" xfId="24785"/>
    <cellStyle name="Normal 2 23 27 6" xfId="24786"/>
    <cellStyle name="Normal 2 23 27 6 2" xfId="24787"/>
    <cellStyle name="Normal 2 23 27 7" xfId="24788"/>
    <cellStyle name="Normal 2 23 27 7 2" xfId="24789"/>
    <cellStyle name="Normal 2 23 27 8" xfId="24790"/>
    <cellStyle name="Normal 2 23 27 8 2" xfId="24791"/>
    <cellStyle name="Normal 2 23 27 9" xfId="24792"/>
    <cellStyle name="Normal 2 23 27 9 2" xfId="24793"/>
    <cellStyle name="Normal 2 23 28" xfId="24794"/>
    <cellStyle name="Normal 2 23 28 10" xfId="24795"/>
    <cellStyle name="Normal 2 23 28 10 2" xfId="24796"/>
    <cellStyle name="Normal 2 23 28 11" xfId="24797"/>
    <cellStyle name="Normal 2 23 28 2" xfId="24798"/>
    <cellStyle name="Normal 2 23 28 2 2" xfId="24799"/>
    <cellStyle name="Normal 2 23 28 3" xfId="24800"/>
    <cellStyle name="Normal 2 23 28 3 2" xfId="24801"/>
    <cellStyle name="Normal 2 23 28 4" xfId="24802"/>
    <cellStyle name="Normal 2 23 28 4 2" xfId="24803"/>
    <cellStyle name="Normal 2 23 28 5" xfId="24804"/>
    <cellStyle name="Normal 2 23 28 5 2" xfId="24805"/>
    <cellStyle name="Normal 2 23 28 6" xfId="24806"/>
    <cellStyle name="Normal 2 23 28 6 2" xfId="24807"/>
    <cellStyle name="Normal 2 23 28 7" xfId="24808"/>
    <cellStyle name="Normal 2 23 28 7 2" xfId="24809"/>
    <cellStyle name="Normal 2 23 28 8" xfId="24810"/>
    <cellStyle name="Normal 2 23 28 8 2" xfId="24811"/>
    <cellStyle name="Normal 2 23 28 9" xfId="24812"/>
    <cellStyle name="Normal 2 23 28 9 2" xfId="24813"/>
    <cellStyle name="Normal 2 23 29" xfId="24814"/>
    <cellStyle name="Normal 2 23 29 10" xfId="24815"/>
    <cellStyle name="Normal 2 23 29 10 2" xfId="24816"/>
    <cellStyle name="Normal 2 23 29 11" xfId="24817"/>
    <cellStyle name="Normal 2 23 29 2" xfId="24818"/>
    <cellStyle name="Normal 2 23 29 2 2" xfId="24819"/>
    <cellStyle name="Normal 2 23 29 3" xfId="24820"/>
    <cellStyle name="Normal 2 23 29 3 2" xfId="24821"/>
    <cellStyle name="Normal 2 23 29 4" xfId="24822"/>
    <cellStyle name="Normal 2 23 29 4 2" xfId="24823"/>
    <cellStyle name="Normal 2 23 29 5" xfId="24824"/>
    <cellStyle name="Normal 2 23 29 5 2" xfId="24825"/>
    <cellStyle name="Normal 2 23 29 6" xfId="24826"/>
    <cellStyle name="Normal 2 23 29 6 2" xfId="24827"/>
    <cellStyle name="Normal 2 23 29 7" xfId="24828"/>
    <cellStyle name="Normal 2 23 29 7 2" xfId="24829"/>
    <cellStyle name="Normal 2 23 29 8" xfId="24830"/>
    <cellStyle name="Normal 2 23 29 8 2" xfId="24831"/>
    <cellStyle name="Normal 2 23 29 9" xfId="24832"/>
    <cellStyle name="Normal 2 23 29 9 2" xfId="24833"/>
    <cellStyle name="Normal 2 23 3" xfId="24834"/>
    <cellStyle name="Normal 2 23 3 10" xfId="24835"/>
    <cellStyle name="Normal 2 23 3 10 2" xfId="24836"/>
    <cellStyle name="Normal 2 23 3 11" xfId="24837"/>
    <cellStyle name="Normal 2 23 3 2" xfId="24838"/>
    <cellStyle name="Normal 2 23 3 2 2" xfId="24839"/>
    <cellStyle name="Normal 2 23 3 3" xfId="24840"/>
    <cellStyle name="Normal 2 23 3 3 2" xfId="24841"/>
    <cellStyle name="Normal 2 23 3 4" xfId="24842"/>
    <cellStyle name="Normal 2 23 3 4 2" xfId="24843"/>
    <cellStyle name="Normal 2 23 3 5" xfId="24844"/>
    <cellStyle name="Normal 2 23 3 5 2" xfId="24845"/>
    <cellStyle name="Normal 2 23 3 6" xfId="24846"/>
    <cellStyle name="Normal 2 23 3 6 2" xfId="24847"/>
    <cellStyle name="Normal 2 23 3 7" xfId="24848"/>
    <cellStyle name="Normal 2 23 3 7 2" xfId="24849"/>
    <cellStyle name="Normal 2 23 3 8" xfId="24850"/>
    <cellStyle name="Normal 2 23 3 8 2" xfId="24851"/>
    <cellStyle name="Normal 2 23 3 9" xfId="24852"/>
    <cellStyle name="Normal 2 23 3 9 2" xfId="24853"/>
    <cellStyle name="Normal 2 23 30" xfId="24854"/>
    <cellStyle name="Normal 2 23 30 10" xfId="24855"/>
    <cellStyle name="Normal 2 23 30 10 2" xfId="24856"/>
    <cellStyle name="Normal 2 23 30 11" xfId="24857"/>
    <cellStyle name="Normal 2 23 30 2" xfId="24858"/>
    <cellStyle name="Normal 2 23 30 2 2" xfId="24859"/>
    <cellStyle name="Normal 2 23 30 3" xfId="24860"/>
    <cellStyle name="Normal 2 23 30 3 2" xfId="24861"/>
    <cellStyle name="Normal 2 23 30 4" xfId="24862"/>
    <cellStyle name="Normal 2 23 30 4 2" xfId="24863"/>
    <cellStyle name="Normal 2 23 30 5" xfId="24864"/>
    <cellStyle name="Normal 2 23 30 5 2" xfId="24865"/>
    <cellStyle name="Normal 2 23 30 6" xfId="24866"/>
    <cellStyle name="Normal 2 23 30 6 2" xfId="24867"/>
    <cellStyle name="Normal 2 23 30 7" xfId="24868"/>
    <cellStyle name="Normal 2 23 30 7 2" xfId="24869"/>
    <cellStyle name="Normal 2 23 30 8" xfId="24870"/>
    <cellStyle name="Normal 2 23 30 8 2" xfId="24871"/>
    <cellStyle name="Normal 2 23 30 9" xfId="24872"/>
    <cellStyle name="Normal 2 23 30 9 2" xfId="24873"/>
    <cellStyle name="Normal 2 23 31" xfId="24874"/>
    <cellStyle name="Normal 2 23 31 2" xfId="24875"/>
    <cellStyle name="Normal 2 23 31 2 2" xfId="24876"/>
    <cellStyle name="Normal 2 23 31 3" xfId="24877"/>
    <cellStyle name="Normal 2 23 31 3 2" xfId="24878"/>
    <cellStyle name="Normal 2 23 31 4" xfId="24879"/>
    <cellStyle name="Normal 2 23 31 4 2" xfId="24880"/>
    <cellStyle name="Normal 2 23 31 5" xfId="24881"/>
    <cellStyle name="Normal 2 23 32" xfId="24882"/>
    <cellStyle name="Normal 2 23 32 2" xfId="24883"/>
    <cellStyle name="Normal 2 23 32 2 2" xfId="24884"/>
    <cellStyle name="Normal 2 23 32 3" xfId="24885"/>
    <cellStyle name="Normal 2 23 32 3 2" xfId="24886"/>
    <cellStyle name="Normal 2 23 32 4" xfId="24887"/>
    <cellStyle name="Normal 2 23 32 4 2" xfId="24888"/>
    <cellStyle name="Normal 2 23 32 5" xfId="24889"/>
    <cellStyle name="Normal 2 23 33" xfId="24890"/>
    <cellStyle name="Normal 2 23 33 2" xfId="24891"/>
    <cellStyle name="Normal 2 23 33 2 2" xfId="24892"/>
    <cellStyle name="Normal 2 23 33 3" xfId="24893"/>
    <cellStyle name="Normal 2 23 33 3 2" xfId="24894"/>
    <cellStyle name="Normal 2 23 33 4" xfId="24895"/>
    <cellStyle name="Normal 2 23 33 4 2" xfId="24896"/>
    <cellStyle name="Normal 2 23 33 5" xfId="24897"/>
    <cellStyle name="Normal 2 23 34" xfId="24898"/>
    <cellStyle name="Normal 2 23 34 2" xfId="24899"/>
    <cellStyle name="Normal 2 23 34 2 2" xfId="24900"/>
    <cellStyle name="Normal 2 23 34 3" xfId="24901"/>
    <cellStyle name="Normal 2 23 34 3 2" xfId="24902"/>
    <cellStyle name="Normal 2 23 34 4" xfId="24903"/>
    <cellStyle name="Normal 2 23 34 4 2" xfId="24904"/>
    <cellStyle name="Normal 2 23 34 5" xfId="24905"/>
    <cellStyle name="Normal 2 23 35" xfId="24906"/>
    <cellStyle name="Normal 2 23 35 2" xfId="24907"/>
    <cellStyle name="Normal 2 23 35 2 2" xfId="24908"/>
    <cellStyle name="Normal 2 23 35 3" xfId="24909"/>
    <cellStyle name="Normal 2 23 35 3 2" xfId="24910"/>
    <cellStyle name="Normal 2 23 35 4" xfId="24911"/>
    <cellStyle name="Normal 2 23 35 4 2" xfId="24912"/>
    <cellStyle name="Normal 2 23 35 5" xfId="24913"/>
    <cellStyle name="Normal 2 23 36" xfId="24914"/>
    <cellStyle name="Normal 2 23 36 2" xfId="24915"/>
    <cellStyle name="Normal 2 23 36 2 2" xfId="24916"/>
    <cellStyle name="Normal 2 23 36 3" xfId="24917"/>
    <cellStyle name="Normal 2 23 36 3 2" xfId="24918"/>
    <cellStyle name="Normal 2 23 36 4" xfId="24919"/>
    <cellStyle name="Normal 2 23 36 4 2" xfId="24920"/>
    <cellStyle name="Normal 2 23 36 5" xfId="24921"/>
    <cellStyle name="Normal 2 23 37" xfId="24922"/>
    <cellStyle name="Normal 2 23 37 2" xfId="24923"/>
    <cellStyle name="Normal 2 23 37 2 2" xfId="24924"/>
    <cellStyle name="Normal 2 23 37 3" xfId="24925"/>
    <cellStyle name="Normal 2 23 37 3 2" xfId="24926"/>
    <cellStyle name="Normal 2 23 37 4" xfId="24927"/>
    <cellStyle name="Normal 2 23 37 4 2" xfId="24928"/>
    <cellStyle name="Normal 2 23 37 5" xfId="24929"/>
    <cellStyle name="Normal 2 23 38" xfId="24930"/>
    <cellStyle name="Normal 2 23 38 2" xfId="24931"/>
    <cellStyle name="Normal 2 23 38 2 2" xfId="24932"/>
    <cellStyle name="Normal 2 23 38 3" xfId="24933"/>
    <cellStyle name="Normal 2 23 38 3 2" xfId="24934"/>
    <cellStyle name="Normal 2 23 38 4" xfId="24935"/>
    <cellStyle name="Normal 2 23 38 4 2" xfId="24936"/>
    <cellStyle name="Normal 2 23 38 5" xfId="24937"/>
    <cellStyle name="Normal 2 23 39" xfId="24938"/>
    <cellStyle name="Normal 2 23 39 2" xfId="24939"/>
    <cellStyle name="Normal 2 23 39 2 2" xfId="24940"/>
    <cellStyle name="Normal 2 23 39 3" xfId="24941"/>
    <cellStyle name="Normal 2 23 39 3 2" xfId="24942"/>
    <cellStyle name="Normal 2 23 39 4" xfId="24943"/>
    <cellStyle name="Normal 2 23 39 4 2" xfId="24944"/>
    <cellStyle name="Normal 2 23 39 5" xfId="24945"/>
    <cellStyle name="Normal 2 23 4" xfId="24946"/>
    <cellStyle name="Normal 2 23 4 10" xfId="24947"/>
    <cellStyle name="Normal 2 23 4 10 2" xfId="24948"/>
    <cellStyle name="Normal 2 23 4 11" xfId="24949"/>
    <cellStyle name="Normal 2 23 4 2" xfId="24950"/>
    <cellStyle name="Normal 2 23 4 2 2" xfId="24951"/>
    <cellStyle name="Normal 2 23 4 3" xfId="24952"/>
    <cellStyle name="Normal 2 23 4 3 2" xfId="24953"/>
    <cellStyle name="Normal 2 23 4 4" xfId="24954"/>
    <cellStyle name="Normal 2 23 4 4 2" xfId="24955"/>
    <cellStyle name="Normal 2 23 4 5" xfId="24956"/>
    <cellStyle name="Normal 2 23 4 5 2" xfId="24957"/>
    <cellStyle name="Normal 2 23 4 6" xfId="24958"/>
    <cellStyle name="Normal 2 23 4 6 2" xfId="24959"/>
    <cellStyle name="Normal 2 23 4 7" xfId="24960"/>
    <cellStyle name="Normal 2 23 4 7 2" xfId="24961"/>
    <cellStyle name="Normal 2 23 4 8" xfId="24962"/>
    <cellStyle name="Normal 2 23 4 8 2" xfId="24963"/>
    <cellStyle name="Normal 2 23 4 9" xfId="24964"/>
    <cellStyle name="Normal 2 23 4 9 2" xfId="24965"/>
    <cellStyle name="Normal 2 23 40" xfId="24966"/>
    <cellStyle name="Normal 2 23 40 2" xfId="24967"/>
    <cellStyle name="Normal 2 23 40 2 2" xfId="24968"/>
    <cellStyle name="Normal 2 23 40 3" xfId="24969"/>
    <cellStyle name="Normal 2 23 40 3 2" xfId="24970"/>
    <cellStyle name="Normal 2 23 40 4" xfId="24971"/>
    <cellStyle name="Normal 2 23 40 4 2" xfId="24972"/>
    <cellStyle name="Normal 2 23 40 5" xfId="24973"/>
    <cellStyle name="Normal 2 23 41" xfId="24974"/>
    <cellStyle name="Normal 2 23 41 2" xfId="24975"/>
    <cellStyle name="Normal 2 23 41 2 2" xfId="24976"/>
    <cellStyle name="Normal 2 23 41 3" xfId="24977"/>
    <cellStyle name="Normal 2 23 41 3 2" xfId="24978"/>
    <cellStyle name="Normal 2 23 41 4" xfId="24979"/>
    <cellStyle name="Normal 2 23 41 4 2" xfId="24980"/>
    <cellStyle name="Normal 2 23 41 5" xfId="24981"/>
    <cellStyle name="Normal 2 23 42" xfId="24982"/>
    <cellStyle name="Normal 2 23 42 2" xfId="24983"/>
    <cellStyle name="Normal 2 23 42 2 2" xfId="24984"/>
    <cellStyle name="Normal 2 23 42 3" xfId="24985"/>
    <cellStyle name="Normal 2 23 42 3 2" xfId="24986"/>
    <cellStyle name="Normal 2 23 42 4" xfId="24987"/>
    <cellStyle name="Normal 2 23 42 4 2" xfId="24988"/>
    <cellStyle name="Normal 2 23 42 5" xfId="24989"/>
    <cellStyle name="Normal 2 23 43" xfId="24990"/>
    <cellStyle name="Normal 2 23 43 2" xfId="24991"/>
    <cellStyle name="Normal 2 23 43 2 2" xfId="24992"/>
    <cellStyle name="Normal 2 23 43 3" xfId="24993"/>
    <cellStyle name="Normal 2 23 43 3 2" xfId="24994"/>
    <cellStyle name="Normal 2 23 43 4" xfId="24995"/>
    <cellStyle name="Normal 2 23 43 4 2" xfId="24996"/>
    <cellStyle name="Normal 2 23 43 5" xfId="24997"/>
    <cellStyle name="Normal 2 23 44" xfId="24998"/>
    <cellStyle name="Normal 2 23 44 2" xfId="24999"/>
    <cellStyle name="Normal 2 23 44 2 2" xfId="25000"/>
    <cellStyle name="Normal 2 23 44 3" xfId="25001"/>
    <cellStyle name="Normal 2 23 44 3 2" xfId="25002"/>
    <cellStyle name="Normal 2 23 44 4" xfId="25003"/>
    <cellStyle name="Normal 2 23 44 4 2" xfId="25004"/>
    <cellStyle name="Normal 2 23 44 5" xfId="25005"/>
    <cellStyle name="Normal 2 23 45" xfId="25006"/>
    <cellStyle name="Normal 2 23 45 2" xfId="25007"/>
    <cellStyle name="Normal 2 23 45 2 2" xfId="25008"/>
    <cellStyle name="Normal 2 23 45 3" xfId="25009"/>
    <cellStyle name="Normal 2 23 45 3 2" xfId="25010"/>
    <cellStyle name="Normal 2 23 45 4" xfId="25011"/>
    <cellStyle name="Normal 2 23 45 4 2" xfId="25012"/>
    <cellStyle name="Normal 2 23 45 5" xfId="25013"/>
    <cellStyle name="Normal 2 23 46" xfId="25014"/>
    <cellStyle name="Normal 2 23 46 2" xfId="25015"/>
    <cellStyle name="Normal 2 23 46 2 2" xfId="25016"/>
    <cellStyle name="Normal 2 23 46 3" xfId="25017"/>
    <cellStyle name="Normal 2 23 46 3 2" xfId="25018"/>
    <cellStyle name="Normal 2 23 46 4" xfId="25019"/>
    <cellStyle name="Normal 2 23 46 4 2" xfId="25020"/>
    <cellStyle name="Normal 2 23 46 5" xfId="25021"/>
    <cellStyle name="Normal 2 23 47" xfId="25022"/>
    <cellStyle name="Normal 2 23 47 2" xfId="25023"/>
    <cellStyle name="Normal 2 23 47 2 2" xfId="25024"/>
    <cellStyle name="Normal 2 23 47 3" xfId="25025"/>
    <cellStyle name="Normal 2 23 47 3 2" xfId="25026"/>
    <cellStyle name="Normal 2 23 47 4" xfId="25027"/>
    <cellStyle name="Normal 2 23 47 4 2" xfId="25028"/>
    <cellStyle name="Normal 2 23 47 5" xfId="25029"/>
    <cellStyle name="Normal 2 23 48" xfId="25030"/>
    <cellStyle name="Normal 2 23 48 2" xfId="25031"/>
    <cellStyle name="Normal 2 23 48 2 2" xfId="25032"/>
    <cellStyle name="Normal 2 23 48 3" xfId="25033"/>
    <cellStyle name="Normal 2 23 48 3 2" xfId="25034"/>
    <cellStyle name="Normal 2 23 48 4" xfId="25035"/>
    <cellStyle name="Normal 2 23 48 4 2" xfId="25036"/>
    <cellStyle name="Normal 2 23 48 5" xfId="25037"/>
    <cellStyle name="Normal 2 23 49" xfId="25038"/>
    <cellStyle name="Normal 2 23 49 2" xfId="25039"/>
    <cellStyle name="Normal 2 23 49 2 2" xfId="25040"/>
    <cellStyle name="Normal 2 23 49 3" xfId="25041"/>
    <cellStyle name="Normal 2 23 49 3 2" xfId="25042"/>
    <cellStyle name="Normal 2 23 49 4" xfId="25043"/>
    <cellStyle name="Normal 2 23 49 4 2" xfId="25044"/>
    <cellStyle name="Normal 2 23 49 5" xfId="25045"/>
    <cellStyle name="Normal 2 23 5" xfId="25046"/>
    <cellStyle name="Normal 2 23 5 10" xfId="25047"/>
    <cellStyle name="Normal 2 23 5 10 2" xfId="25048"/>
    <cellStyle name="Normal 2 23 5 11" xfId="25049"/>
    <cellStyle name="Normal 2 23 5 2" xfId="25050"/>
    <cellStyle name="Normal 2 23 5 2 2" xfId="25051"/>
    <cellStyle name="Normal 2 23 5 3" xfId="25052"/>
    <cellStyle name="Normal 2 23 5 3 2" xfId="25053"/>
    <cellStyle name="Normal 2 23 5 4" xfId="25054"/>
    <cellStyle name="Normal 2 23 5 4 2" xfId="25055"/>
    <cellStyle name="Normal 2 23 5 5" xfId="25056"/>
    <cellStyle name="Normal 2 23 5 5 2" xfId="25057"/>
    <cellStyle name="Normal 2 23 5 6" xfId="25058"/>
    <cellStyle name="Normal 2 23 5 6 2" xfId="25059"/>
    <cellStyle name="Normal 2 23 5 7" xfId="25060"/>
    <cellStyle name="Normal 2 23 5 7 2" xfId="25061"/>
    <cellStyle name="Normal 2 23 5 8" xfId="25062"/>
    <cellStyle name="Normal 2 23 5 8 2" xfId="25063"/>
    <cellStyle name="Normal 2 23 5 9" xfId="25064"/>
    <cellStyle name="Normal 2 23 5 9 2" xfId="25065"/>
    <cellStyle name="Normal 2 23 50" xfId="25066"/>
    <cellStyle name="Normal 2 23 50 2" xfId="25067"/>
    <cellStyle name="Normal 2 23 51" xfId="25068"/>
    <cellStyle name="Normal 2 23 51 2" xfId="25069"/>
    <cellStyle name="Normal 2 23 52" xfId="25070"/>
    <cellStyle name="Normal 2 23 52 2" xfId="25071"/>
    <cellStyle name="Normal 2 23 53" xfId="25072"/>
    <cellStyle name="Normal 2 23 53 2" xfId="25073"/>
    <cellStyle name="Normal 2 23 54" xfId="25074"/>
    <cellStyle name="Normal 2 23 54 2" xfId="25075"/>
    <cellStyle name="Normal 2 23 55" xfId="25076"/>
    <cellStyle name="Normal 2 23 55 2" xfId="25077"/>
    <cellStyle name="Normal 2 23 56" xfId="25078"/>
    <cellStyle name="Normal 2 23 56 2" xfId="25079"/>
    <cellStyle name="Normal 2 23 57" xfId="25080"/>
    <cellStyle name="Normal 2 23 57 2" xfId="25081"/>
    <cellStyle name="Normal 2 23 58" xfId="25082"/>
    <cellStyle name="Normal 2 23 58 2" xfId="25083"/>
    <cellStyle name="Normal 2 23 59" xfId="25084"/>
    <cellStyle name="Normal 2 23 59 2" xfId="25085"/>
    <cellStyle name="Normal 2 23 6" xfId="25086"/>
    <cellStyle name="Normal 2 23 6 10" xfId="25087"/>
    <cellStyle name="Normal 2 23 6 10 2" xfId="25088"/>
    <cellStyle name="Normal 2 23 6 11" xfId="25089"/>
    <cellStyle name="Normal 2 23 6 2" xfId="25090"/>
    <cellStyle name="Normal 2 23 6 2 2" xfId="25091"/>
    <cellStyle name="Normal 2 23 6 3" xfId="25092"/>
    <cellStyle name="Normal 2 23 6 3 2" xfId="25093"/>
    <cellStyle name="Normal 2 23 6 4" xfId="25094"/>
    <cellStyle name="Normal 2 23 6 4 2" xfId="25095"/>
    <cellStyle name="Normal 2 23 6 5" xfId="25096"/>
    <cellStyle name="Normal 2 23 6 5 2" xfId="25097"/>
    <cellStyle name="Normal 2 23 6 6" xfId="25098"/>
    <cellStyle name="Normal 2 23 6 6 2" xfId="25099"/>
    <cellStyle name="Normal 2 23 6 7" xfId="25100"/>
    <cellStyle name="Normal 2 23 6 7 2" xfId="25101"/>
    <cellStyle name="Normal 2 23 6 8" xfId="25102"/>
    <cellStyle name="Normal 2 23 6 8 2" xfId="25103"/>
    <cellStyle name="Normal 2 23 6 9" xfId="25104"/>
    <cellStyle name="Normal 2 23 6 9 2" xfId="25105"/>
    <cellStyle name="Normal 2 23 60" xfId="25106"/>
    <cellStyle name="Normal 2 23 60 2" xfId="25107"/>
    <cellStyle name="Normal 2 23 61" xfId="25108"/>
    <cellStyle name="Normal 2 23 61 2" xfId="25109"/>
    <cellStyle name="Normal 2 23 62" xfId="25110"/>
    <cellStyle name="Normal 2 23 62 2" xfId="25111"/>
    <cellStyle name="Normal 2 23 63" xfId="25112"/>
    <cellStyle name="Normal 2 23 63 2" xfId="25113"/>
    <cellStyle name="Normal 2 23 64" xfId="25114"/>
    <cellStyle name="Normal 2 23 64 2" xfId="25115"/>
    <cellStyle name="Normal 2 23 65" xfId="25116"/>
    <cellStyle name="Normal 2 23 65 2" xfId="25117"/>
    <cellStyle name="Normal 2 23 66" xfId="25118"/>
    <cellStyle name="Normal 2 23 66 2" xfId="25119"/>
    <cellStyle name="Normal 2 23 67" xfId="25120"/>
    <cellStyle name="Normal 2 23 67 2" xfId="25121"/>
    <cellStyle name="Normal 2 23 68" xfId="25122"/>
    <cellStyle name="Normal 2 23 68 2" xfId="25123"/>
    <cellStyle name="Normal 2 23 69" xfId="25124"/>
    <cellStyle name="Normal 2 23 69 2" xfId="25125"/>
    <cellStyle name="Normal 2 23 7" xfId="25126"/>
    <cellStyle name="Normal 2 23 7 10" xfId="25127"/>
    <cellStyle name="Normal 2 23 7 10 2" xfId="25128"/>
    <cellStyle name="Normal 2 23 7 11" xfId="25129"/>
    <cellStyle name="Normal 2 23 7 2" xfId="25130"/>
    <cellStyle name="Normal 2 23 7 2 2" xfId="25131"/>
    <cellStyle name="Normal 2 23 7 3" xfId="25132"/>
    <cellStyle name="Normal 2 23 7 3 2" xfId="25133"/>
    <cellStyle name="Normal 2 23 7 4" xfId="25134"/>
    <cellStyle name="Normal 2 23 7 4 2" xfId="25135"/>
    <cellStyle name="Normal 2 23 7 5" xfId="25136"/>
    <cellStyle name="Normal 2 23 7 5 2" xfId="25137"/>
    <cellStyle name="Normal 2 23 7 6" xfId="25138"/>
    <cellStyle name="Normal 2 23 7 6 2" xfId="25139"/>
    <cellStyle name="Normal 2 23 7 7" xfId="25140"/>
    <cellStyle name="Normal 2 23 7 7 2" xfId="25141"/>
    <cellStyle name="Normal 2 23 7 8" xfId="25142"/>
    <cellStyle name="Normal 2 23 7 8 2" xfId="25143"/>
    <cellStyle name="Normal 2 23 7 9" xfId="25144"/>
    <cellStyle name="Normal 2 23 7 9 2" xfId="25145"/>
    <cellStyle name="Normal 2 23 70" xfId="25146"/>
    <cellStyle name="Normal 2 23 70 2" xfId="25147"/>
    <cellStyle name="Normal 2 23 71" xfId="25148"/>
    <cellStyle name="Normal 2 23 71 2" xfId="25149"/>
    <cellStyle name="Normal 2 23 72" xfId="25150"/>
    <cellStyle name="Normal 2 23 72 2" xfId="25151"/>
    <cellStyle name="Normal 2 23 73" xfId="25152"/>
    <cellStyle name="Normal 2 23 73 2" xfId="25153"/>
    <cellStyle name="Normal 2 23 74" xfId="25154"/>
    <cellStyle name="Normal 2 23 75" xfId="25155"/>
    <cellStyle name="Normal 2 23 76" xfId="25156"/>
    <cellStyle name="Normal 2 23 77" xfId="25157"/>
    <cellStyle name="Normal 2 23 8" xfId="25158"/>
    <cellStyle name="Normal 2 23 8 10" xfId="25159"/>
    <cellStyle name="Normal 2 23 8 10 2" xfId="25160"/>
    <cellStyle name="Normal 2 23 8 11" xfId="25161"/>
    <cellStyle name="Normal 2 23 8 2" xfId="25162"/>
    <cellStyle name="Normal 2 23 8 2 2" xfId="25163"/>
    <cellStyle name="Normal 2 23 8 3" xfId="25164"/>
    <cellStyle name="Normal 2 23 8 3 2" xfId="25165"/>
    <cellStyle name="Normal 2 23 8 4" xfId="25166"/>
    <cellStyle name="Normal 2 23 8 4 2" xfId="25167"/>
    <cellStyle name="Normal 2 23 8 5" xfId="25168"/>
    <cellStyle name="Normal 2 23 8 5 2" xfId="25169"/>
    <cellStyle name="Normal 2 23 8 6" xfId="25170"/>
    <cellStyle name="Normal 2 23 8 6 2" xfId="25171"/>
    <cellStyle name="Normal 2 23 8 7" xfId="25172"/>
    <cellStyle name="Normal 2 23 8 7 2" xfId="25173"/>
    <cellStyle name="Normal 2 23 8 8" xfId="25174"/>
    <cellStyle name="Normal 2 23 8 8 2" xfId="25175"/>
    <cellStyle name="Normal 2 23 8 9" xfId="25176"/>
    <cellStyle name="Normal 2 23 8 9 2" xfId="25177"/>
    <cellStyle name="Normal 2 23 9" xfId="25178"/>
    <cellStyle name="Normal 2 23 9 10" xfId="25179"/>
    <cellStyle name="Normal 2 23 9 10 2" xfId="25180"/>
    <cellStyle name="Normal 2 23 9 11" xfId="25181"/>
    <cellStyle name="Normal 2 23 9 2" xfId="25182"/>
    <cellStyle name="Normal 2 23 9 2 2" xfId="25183"/>
    <cellStyle name="Normal 2 23 9 3" xfId="25184"/>
    <cellStyle name="Normal 2 23 9 3 2" xfId="25185"/>
    <cellStyle name="Normal 2 23 9 4" xfId="25186"/>
    <cellStyle name="Normal 2 23 9 4 2" xfId="25187"/>
    <cellStyle name="Normal 2 23 9 5" xfId="25188"/>
    <cellStyle name="Normal 2 23 9 5 2" xfId="25189"/>
    <cellStyle name="Normal 2 23 9 6" xfId="25190"/>
    <cellStyle name="Normal 2 23 9 6 2" xfId="25191"/>
    <cellStyle name="Normal 2 23 9 7" xfId="25192"/>
    <cellStyle name="Normal 2 23 9 7 2" xfId="25193"/>
    <cellStyle name="Normal 2 23 9 8" xfId="25194"/>
    <cellStyle name="Normal 2 23 9 8 2" xfId="25195"/>
    <cellStyle name="Normal 2 23 9 9" xfId="25196"/>
    <cellStyle name="Normal 2 23 9 9 2" xfId="25197"/>
    <cellStyle name="Normal 2 24" xfId="25198"/>
    <cellStyle name="Normal 2 24 10" xfId="25199"/>
    <cellStyle name="Normal 2 24 10 10" xfId="25200"/>
    <cellStyle name="Normal 2 24 10 10 2" xfId="25201"/>
    <cellStyle name="Normal 2 24 10 11" xfId="25202"/>
    <cellStyle name="Normal 2 24 10 2" xfId="25203"/>
    <cellStyle name="Normal 2 24 10 2 2" xfId="25204"/>
    <cellStyle name="Normal 2 24 10 3" xfId="25205"/>
    <cellStyle name="Normal 2 24 10 3 2" xfId="25206"/>
    <cellStyle name="Normal 2 24 10 4" xfId="25207"/>
    <cellStyle name="Normal 2 24 10 4 2" xfId="25208"/>
    <cellStyle name="Normal 2 24 10 5" xfId="25209"/>
    <cellStyle name="Normal 2 24 10 5 2" xfId="25210"/>
    <cellStyle name="Normal 2 24 10 6" xfId="25211"/>
    <cellStyle name="Normal 2 24 10 6 2" xfId="25212"/>
    <cellStyle name="Normal 2 24 10 7" xfId="25213"/>
    <cellStyle name="Normal 2 24 10 7 2" xfId="25214"/>
    <cellStyle name="Normal 2 24 10 8" xfId="25215"/>
    <cellStyle name="Normal 2 24 10 8 2" xfId="25216"/>
    <cellStyle name="Normal 2 24 10 9" xfId="25217"/>
    <cellStyle name="Normal 2 24 10 9 2" xfId="25218"/>
    <cellStyle name="Normal 2 24 11" xfId="25219"/>
    <cellStyle name="Normal 2 24 11 10" xfId="25220"/>
    <cellStyle name="Normal 2 24 11 10 2" xfId="25221"/>
    <cellStyle name="Normal 2 24 11 11" xfId="25222"/>
    <cellStyle name="Normal 2 24 11 2" xfId="25223"/>
    <cellStyle name="Normal 2 24 11 2 2" xfId="25224"/>
    <cellStyle name="Normal 2 24 11 3" xfId="25225"/>
    <cellStyle name="Normal 2 24 11 3 2" xfId="25226"/>
    <cellStyle name="Normal 2 24 11 4" xfId="25227"/>
    <cellStyle name="Normal 2 24 11 4 2" xfId="25228"/>
    <cellStyle name="Normal 2 24 11 5" xfId="25229"/>
    <cellStyle name="Normal 2 24 11 5 2" xfId="25230"/>
    <cellStyle name="Normal 2 24 11 6" xfId="25231"/>
    <cellStyle name="Normal 2 24 11 6 2" xfId="25232"/>
    <cellStyle name="Normal 2 24 11 7" xfId="25233"/>
    <cellStyle name="Normal 2 24 11 7 2" xfId="25234"/>
    <cellStyle name="Normal 2 24 11 8" xfId="25235"/>
    <cellStyle name="Normal 2 24 11 8 2" xfId="25236"/>
    <cellStyle name="Normal 2 24 11 9" xfId="25237"/>
    <cellStyle name="Normal 2 24 11 9 2" xfId="25238"/>
    <cellStyle name="Normal 2 24 12" xfId="25239"/>
    <cellStyle name="Normal 2 24 12 10" xfId="25240"/>
    <cellStyle name="Normal 2 24 12 10 2" xfId="25241"/>
    <cellStyle name="Normal 2 24 12 11" xfId="25242"/>
    <cellStyle name="Normal 2 24 12 2" xfId="25243"/>
    <cellStyle name="Normal 2 24 12 2 2" xfId="25244"/>
    <cellStyle name="Normal 2 24 12 3" xfId="25245"/>
    <cellStyle name="Normal 2 24 12 3 2" xfId="25246"/>
    <cellStyle name="Normal 2 24 12 4" xfId="25247"/>
    <cellStyle name="Normal 2 24 12 4 2" xfId="25248"/>
    <cellStyle name="Normal 2 24 12 5" xfId="25249"/>
    <cellStyle name="Normal 2 24 12 5 2" xfId="25250"/>
    <cellStyle name="Normal 2 24 12 6" xfId="25251"/>
    <cellStyle name="Normal 2 24 12 6 2" xfId="25252"/>
    <cellStyle name="Normal 2 24 12 7" xfId="25253"/>
    <cellStyle name="Normal 2 24 12 7 2" xfId="25254"/>
    <cellStyle name="Normal 2 24 12 8" xfId="25255"/>
    <cellStyle name="Normal 2 24 12 8 2" xfId="25256"/>
    <cellStyle name="Normal 2 24 12 9" xfId="25257"/>
    <cellStyle name="Normal 2 24 12 9 2" xfId="25258"/>
    <cellStyle name="Normal 2 24 13" xfId="25259"/>
    <cellStyle name="Normal 2 24 13 10" xfId="25260"/>
    <cellStyle name="Normal 2 24 13 10 2" xfId="25261"/>
    <cellStyle name="Normal 2 24 13 11" xfId="25262"/>
    <cellStyle name="Normal 2 24 13 2" xfId="25263"/>
    <cellStyle name="Normal 2 24 13 2 2" xfId="25264"/>
    <cellStyle name="Normal 2 24 13 3" xfId="25265"/>
    <cellStyle name="Normal 2 24 13 3 2" xfId="25266"/>
    <cellStyle name="Normal 2 24 13 4" xfId="25267"/>
    <cellStyle name="Normal 2 24 13 4 2" xfId="25268"/>
    <cellStyle name="Normal 2 24 13 5" xfId="25269"/>
    <cellStyle name="Normal 2 24 13 5 2" xfId="25270"/>
    <cellStyle name="Normal 2 24 13 6" xfId="25271"/>
    <cellStyle name="Normal 2 24 13 6 2" xfId="25272"/>
    <cellStyle name="Normal 2 24 13 7" xfId="25273"/>
    <cellStyle name="Normal 2 24 13 7 2" xfId="25274"/>
    <cellStyle name="Normal 2 24 13 8" xfId="25275"/>
    <cellStyle name="Normal 2 24 13 8 2" xfId="25276"/>
    <cellStyle name="Normal 2 24 13 9" xfId="25277"/>
    <cellStyle name="Normal 2 24 13 9 2" xfId="25278"/>
    <cellStyle name="Normal 2 24 14" xfId="25279"/>
    <cellStyle name="Normal 2 24 14 10" xfId="25280"/>
    <cellStyle name="Normal 2 24 14 10 2" xfId="25281"/>
    <cellStyle name="Normal 2 24 14 11" xfId="25282"/>
    <cellStyle name="Normal 2 24 14 2" xfId="25283"/>
    <cellStyle name="Normal 2 24 14 2 2" xfId="25284"/>
    <cellStyle name="Normal 2 24 14 3" xfId="25285"/>
    <cellStyle name="Normal 2 24 14 3 2" xfId="25286"/>
    <cellStyle name="Normal 2 24 14 4" xfId="25287"/>
    <cellStyle name="Normal 2 24 14 4 2" xfId="25288"/>
    <cellStyle name="Normal 2 24 14 5" xfId="25289"/>
    <cellStyle name="Normal 2 24 14 5 2" xfId="25290"/>
    <cellStyle name="Normal 2 24 14 6" xfId="25291"/>
    <cellStyle name="Normal 2 24 14 6 2" xfId="25292"/>
    <cellStyle name="Normal 2 24 14 7" xfId="25293"/>
    <cellStyle name="Normal 2 24 14 7 2" xfId="25294"/>
    <cellStyle name="Normal 2 24 14 8" xfId="25295"/>
    <cellStyle name="Normal 2 24 14 8 2" xfId="25296"/>
    <cellStyle name="Normal 2 24 14 9" xfId="25297"/>
    <cellStyle name="Normal 2 24 14 9 2" xfId="25298"/>
    <cellStyle name="Normal 2 24 15" xfId="25299"/>
    <cellStyle name="Normal 2 24 15 10" xfId="25300"/>
    <cellStyle name="Normal 2 24 15 10 2" xfId="25301"/>
    <cellStyle name="Normal 2 24 15 11" xfId="25302"/>
    <cellStyle name="Normal 2 24 15 2" xfId="25303"/>
    <cellStyle name="Normal 2 24 15 2 2" xfId="25304"/>
    <cellStyle name="Normal 2 24 15 3" xfId="25305"/>
    <cellStyle name="Normal 2 24 15 3 2" xfId="25306"/>
    <cellStyle name="Normal 2 24 15 4" xfId="25307"/>
    <cellStyle name="Normal 2 24 15 4 2" xfId="25308"/>
    <cellStyle name="Normal 2 24 15 5" xfId="25309"/>
    <cellStyle name="Normal 2 24 15 5 2" xfId="25310"/>
    <cellStyle name="Normal 2 24 15 6" xfId="25311"/>
    <cellStyle name="Normal 2 24 15 6 2" xfId="25312"/>
    <cellStyle name="Normal 2 24 15 7" xfId="25313"/>
    <cellStyle name="Normal 2 24 15 7 2" xfId="25314"/>
    <cellStyle name="Normal 2 24 15 8" xfId="25315"/>
    <cellStyle name="Normal 2 24 15 8 2" xfId="25316"/>
    <cellStyle name="Normal 2 24 15 9" xfId="25317"/>
    <cellStyle name="Normal 2 24 15 9 2" xfId="25318"/>
    <cellStyle name="Normal 2 24 16" xfId="25319"/>
    <cellStyle name="Normal 2 24 16 10" xfId="25320"/>
    <cellStyle name="Normal 2 24 16 10 2" xfId="25321"/>
    <cellStyle name="Normal 2 24 16 11" xfId="25322"/>
    <cellStyle name="Normal 2 24 16 2" xfId="25323"/>
    <cellStyle name="Normal 2 24 16 2 2" xfId="25324"/>
    <cellStyle name="Normal 2 24 16 3" xfId="25325"/>
    <cellStyle name="Normal 2 24 16 3 2" xfId="25326"/>
    <cellStyle name="Normal 2 24 16 4" xfId="25327"/>
    <cellStyle name="Normal 2 24 16 4 2" xfId="25328"/>
    <cellStyle name="Normal 2 24 16 5" xfId="25329"/>
    <cellStyle name="Normal 2 24 16 5 2" xfId="25330"/>
    <cellStyle name="Normal 2 24 16 6" xfId="25331"/>
    <cellStyle name="Normal 2 24 16 6 2" xfId="25332"/>
    <cellStyle name="Normal 2 24 16 7" xfId="25333"/>
    <cellStyle name="Normal 2 24 16 7 2" xfId="25334"/>
    <cellStyle name="Normal 2 24 16 8" xfId="25335"/>
    <cellStyle name="Normal 2 24 16 8 2" xfId="25336"/>
    <cellStyle name="Normal 2 24 16 9" xfId="25337"/>
    <cellStyle name="Normal 2 24 16 9 2" xfId="25338"/>
    <cellStyle name="Normal 2 24 17" xfId="25339"/>
    <cellStyle name="Normal 2 24 17 10" xfId="25340"/>
    <cellStyle name="Normal 2 24 17 10 2" xfId="25341"/>
    <cellStyle name="Normal 2 24 17 11" xfId="25342"/>
    <cellStyle name="Normal 2 24 17 2" xfId="25343"/>
    <cellStyle name="Normal 2 24 17 2 2" xfId="25344"/>
    <cellStyle name="Normal 2 24 17 3" xfId="25345"/>
    <cellStyle name="Normal 2 24 17 3 2" xfId="25346"/>
    <cellStyle name="Normal 2 24 17 4" xfId="25347"/>
    <cellStyle name="Normal 2 24 17 4 2" xfId="25348"/>
    <cellStyle name="Normal 2 24 17 5" xfId="25349"/>
    <cellStyle name="Normal 2 24 17 5 2" xfId="25350"/>
    <cellStyle name="Normal 2 24 17 6" xfId="25351"/>
    <cellStyle name="Normal 2 24 17 6 2" xfId="25352"/>
    <cellStyle name="Normal 2 24 17 7" xfId="25353"/>
    <cellStyle name="Normal 2 24 17 7 2" xfId="25354"/>
    <cellStyle name="Normal 2 24 17 8" xfId="25355"/>
    <cellStyle name="Normal 2 24 17 8 2" xfId="25356"/>
    <cellStyle name="Normal 2 24 17 9" xfId="25357"/>
    <cellStyle name="Normal 2 24 17 9 2" xfId="25358"/>
    <cellStyle name="Normal 2 24 18" xfId="25359"/>
    <cellStyle name="Normal 2 24 18 10" xfId="25360"/>
    <cellStyle name="Normal 2 24 18 10 2" xfId="25361"/>
    <cellStyle name="Normal 2 24 18 11" xfId="25362"/>
    <cellStyle name="Normal 2 24 18 2" xfId="25363"/>
    <cellStyle name="Normal 2 24 18 2 2" xfId="25364"/>
    <cellStyle name="Normal 2 24 18 3" xfId="25365"/>
    <cellStyle name="Normal 2 24 18 3 2" xfId="25366"/>
    <cellStyle name="Normal 2 24 18 4" xfId="25367"/>
    <cellStyle name="Normal 2 24 18 4 2" xfId="25368"/>
    <cellStyle name="Normal 2 24 18 5" xfId="25369"/>
    <cellStyle name="Normal 2 24 18 5 2" xfId="25370"/>
    <cellStyle name="Normal 2 24 18 6" xfId="25371"/>
    <cellStyle name="Normal 2 24 18 6 2" xfId="25372"/>
    <cellStyle name="Normal 2 24 18 7" xfId="25373"/>
    <cellStyle name="Normal 2 24 18 7 2" xfId="25374"/>
    <cellStyle name="Normal 2 24 18 8" xfId="25375"/>
    <cellStyle name="Normal 2 24 18 8 2" xfId="25376"/>
    <cellStyle name="Normal 2 24 18 9" xfId="25377"/>
    <cellStyle name="Normal 2 24 18 9 2" xfId="25378"/>
    <cellStyle name="Normal 2 24 19" xfId="25379"/>
    <cellStyle name="Normal 2 24 19 10" xfId="25380"/>
    <cellStyle name="Normal 2 24 19 10 2" xfId="25381"/>
    <cellStyle name="Normal 2 24 19 11" xfId="25382"/>
    <cellStyle name="Normal 2 24 19 2" xfId="25383"/>
    <cellStyle name="Normal 2 24 19 2 2" xfId="25384"/>
    <cellStyle name="Normal 2 24 19 3" xfId="25385"/>
    <cellStyle name="Normal 2 24 19 3 2" xfId="25386"/>
    <cellStyle name="Normal 2 24 19 4" xfId="25387"/>
    <cellStyle name="Normal 2 24 19 4 2" xfId="25388"/>
    <cellStyle name="Normal 2 24 19 5" xfId="25389"/>
    <cellStyle name="Normal 2 24 19 5 2" xfId="25390"/>
    <cellStyle name="Normal 2 24 19 6" xfId="25391"/>
    <cellStyle name="Normal 2 24 19 6 2" xfId="25392"/>
    <cellStyle name="Normal 2 24 19 7" xfId="25393"/>
    <cellStyle name="Normal 2 24 19 7 2" xfId="25394"/>
    <cellStyle name="Normal 2 24 19 8" xfId="25395"/>
    <cellStyle name="Normal 2 24 19 8 2" xfId="25396"/>
    <cellStyle name="Normal 2 24 19 9" xfId="25397"/>
    <cellStyle name="Normal 2 24 19 9 2" xfId="25398"/>
    <cellStyle name="Normal 2 24 2" xfId="25399"/>
    <cellStyle name="Normal 2 24 2 10" xfId="25400"/>
    <cellStyle name="Normal 2 24 2 10 2" xfId="25401"/>
    <cellStyle name="Normal 2 24 2 11" xfId="25402"/>
    <cellStyle name="Normal 2 24 2 2" xfId="25403"/>
    <cellStyle name="Normal 2 24 2 2 2" xfId="25404"/>
    <cellStyle name="Normal 2 24 2 3" xfId="25405"/>
    <cellStyle name="Normal 2 24 2 3 2" xfId="25406"/>
    <cellStyle name="Normal 2 24 2 4" xfId="25407"/>
    <cellStyle name="Normal 2 24 2 4 2" xfId="25408"/>
    <cellStyle name="Normal 2 24 2 5" xfId="25409"/>
    <cellStyle name="Normal 2 24 2 5 2" xfId="25410"/>
    <cellStyle name="Normal 2 24 2 6" xfId="25411"/>
    <cellStyle name="Normal 2 24 2 6 2" xfId="25412"/>
    <cellStyle name="Normal 2 24 2 7" xfId="25413"/>
    <cellStyle name="Normal 2 24 2 7 2" xfId="25414"/>
    <cellStyle name="Normal 2 24 2 8" xfId="25415"/>
    <cellStyle name="Normal 2 24 2 8 2" xfId="25416"/>
    <cellStyle name="Normal 2 24 2 9" xfId="25417"/>
    <cellStyle name="Normal 2 24 2 9 2" xfId="25418"/>
    <cellStyle name="Normal 2 24 20" xfId="25419"/>
    <cellStyle name="Normal 2 24 20 10" xfId="25420"/>
    <cellStyle name="Normal 2 24 20 10 2" xfId="25421"/>
    <cellStyle name="Normal 2 24 20 11" xfId="25422"/>
    <cellStyle name="Normal 2 24 20 2" xfId="25423"/>
    <cellStyle name="Normal 2 24 20 2 2" xfId="25424"/>
    <cellStyle name="Normal 2 24 20 3" xfId="25425"/>
    <cellStyle name="Normal 2 24 20 3 2" xfId="25426"/>
    <cellStyle name="Normal 2 24 20 4" xfId="25427"/>
    <cellStyle name="Normal 2 24 20 4 2" xfId="25428"/>
    <cellStyle name="Normal 2 24 20 5" xfId="25429"/>
    <cellStyle name="Normal 2 24 20 5 2" xfId="25430"/>
    <cellStyle name="Normal 2 24 20 6" xfId="25431"/>
    <cellStyle name="Normal 2 24 20 6 2" xfId="25432"/>
    <cellStyle name="Normal 2 24 20 7" xfId="25433"/>
    <cellStyle name="Normal 2 24 20 7 2" xfId="25434"/>
    <cellStyle name="Normal 2 24 20 8" xfId="25435"/>
    <cellStyle name="Normal 2 24 20 8 2" xfId="25436"/>
    <cellStyle name="Normal 2 24 20 9" xfId="25437"/>
    <cellStyle name="Normal 2 24 20 9 2" xfId="25438"/>
    <cellStyle name="Normal 2 24 21" xfId="25439"/>
    <cellStyle name="Normal 2 24 21 10" xfId="25440"/>
    <cellStyle name="Normal 2 24 21 10 2" xfId="25441"/>
    <cellStyle name="Normal 2 24 21 11" xfId="25442"/>
    <cellStyle name="Normal 2 24 21 2" xfId="25443"/>
    <cellStyle name="Normal 2 24 21 2 2" xfId="25444"/>
    <cellStyle name="Normal 2 24 21 3" xfId="25445"/>
    <cellStyle name="Normal 2 24 21 3 2" xfId="25446"/>
    <cellStyle name="Normal 2 24 21 4" xfId="25447"/>
    <cellStyle name="Normal 2 24 21 4 2" xfId="25448"/>
    <cellStyle name="Normal 2 24 21 5" xfId="25449"/>
    <cellStyle name="Normal 2 24 21 5 2" xfId="25450"/>
    <cellStyle name="Normal 2 24 21 6" xfId="25451"/>
    <cellStyle name="Normal 2 24 21 6 2" xfId="25452"/>
    <cellStyle name="Normal 2 24 21 7" xfId="25453"/>
    <cellStyle name="Normal 2 24 21 7 2" xfId="25454"/>
    <cellStyle name="Normal 2 24 21 8" xfId="25455"/>
    <cellStyle name="Normal 2 24 21 8 2" xfId="25456"/>
    <cellStyle name="Normal 2 24 21 9" xfId="25457"/>
    <cellStyle name="Normal 2 24 21 9 2" xfId="25458"/>
    <cellStyle name="Normal 2 24 22" xfId="25459"/>
    <cellStyle name="Normal 2 24 22 10" xfId="25460"/>
    <cellStyle name="Normal 2 24 22 10 2" xfId="25461"/>
    <cellStyle name="Normal 2 24 22 11" xfId="25462"/>
    <cellStyle name="Normal 2 24 22 2" xfId="25463"/>
    <cellStyle name="Normal 2 24 22 2 2" xfId="25464"/>
    <cellStyle name="Normal 2 24 22 3" xfId="25465"/>
    <cellStyle name="Normal 2 24 22 3 2" xfId="25466"/>
    <cellStyle name="Normal 2 24 22 4" xfId="25467"/>
    <cellStyle name="Normal 2 24 22 4 2" xfId="25468"/>
    <cellStyle name="Normal 2 24 22 5" xfId="25469"/>
    <cellStyle name="Normal 2 24 22 5 2" xfId="25470"/>
    <cellStyle name="Normal 2 24 22 6" xfId="25471"/>
    <cellStyle name="Normal 2 24 22 6 2" xfId="25472"/>
    <cellStyle name="Normal 2 24 22 7" xfId="25473"/>
    <cellStyle name="Normal 2 24 22 7 2" xfId="25474"/>
    <cellStyle name="Normal 2 24 22 8" xfId="25475"/>
    <cellStyle name="Normal 2 24 22 8 2" xfId="25476"/>
    <cellStyle name="Normal 2 24 22 9" xfId="25477"/>
    <cellStyle name="Normal 2 24 22 9 2" xfId="25478"/>
    <cellStyle name="Normal 2 24 23" xfId="25479"/>
    <cellStyle name="Normal 2 24 23 10" xfId="25480"/>
    <cellStyle name="Normal 2 24 23 10 2" xfId="25481"/>
    <cellStyle name="Normal 2 24 23 11" xfId="25482"/>
    <cellStyle name="Normal 2 24 23 2" xfId="25483"/>
    <cellStyle name="Normal 2 24 23 2 2" xfId="25484"/>
    <cellStyle name="Normal 2 24 23 3" xfId="25485"/>
    <cellStyle name="Normal 2 24 23 3 2" xfId="25486"/>
    <cellStyle name="Normal 2 24 23 4" xfId="25487"/>
    <cellStyle name="Normal 2 24 23 4 2" xfId="25488"/>
    <cellStyle name="Normal 2 24 23 5" xfId="25489"/>
    <cellStyle name="Normal 2 24 23 5 2" xfId="25490"/>
    <cellStyle name="Normal 2 24 23 6" xfId="25491"/>
    <cellStyle name="Normal 2 24 23 6 2" xfId="25492"/>
    <cellStyle name="Normal 2 24 23 7" xfId="25493"/>
    <cellStyle name="Normal 2 24 23 7 2" xfId="25494"/>
    <cellStyle name="Normal 2 24 23 8" xfId="25495"/>
    <cellStyle name="Normal 2 24 23 8 2" xfId="25496"/>
    <cellStyle name="Normal 2 24 23 9" xfId="25497"/>
    <cellStyle name="Normal 2 24 23 9 2" xfId="25498"/>
    <cellStyle name="Normal 2 24 24" xfId="25499"/>
    <cellStyle name="Normal 2 24 24 10" xfId="25500"/>
    <cellStyle name="Normal 2 24 24 10 2" xfId="25501"/>
    <cellStyle name="Normal 2 24 24 11" xfId="25502"/>
    <cellStyle name="Normal 2 24 24 2" xfId="25503"/>
    <cellStyle name="Normal 2 24 24 2 2" xfId="25504"/>
    <cellStyle name="Normal 2 24 24 3" xfId="25505"/>
    <cellStyle name="Normal 2 24 24 3 2" xfId="25506"/>
    <cellStyle name="Normal 2 24 24 4" xfId="25507"/>
    <cellStyle name="Normal 2 24 24 4 2" xfId="25508"/>
    <cellStyle name="Normal 2 24 24 5" xfId="25509"/>
    <cellStyle name="Normal 2 24 24 5 2" xfId="25510"/>
    <cellStyle name="Normal 2 24 24 6" xfId="25511"/>
    <cellStyle name="Normal 2 24 24 6 2" xfId="25512"/>
    <cellStyle name="Normal 2 24 24 7" xfId="25513"/>
    <cellStyle name="Normal 2 24 24 7 2" xfId="25514"/>
    <cellStyle name="Normal 2 24 24 8" xfId="25515"/>
    <cellStyle name="Normal 2 24 24 8 2" xfId="25516"/>
    <cellStyle name="Normal 2 24 24 9" xfId="25517"/>
    <cellStyle name="Normal 2 24 24 9 2" xfId="25518"/>
    <cellStyle name="Normal 2 24 25" xfId="25519"/>
    <cellStyle name="Normal 2 24 25 10" xfId="25520"/>
    <cellStyle name="Normal 2 24 25 10 2" xfId="25521"/>
    <cellStyle name="Normal 2 24 25 11" xfId="25522"/>
    <cellStyle name="Normal 2 24 25 2" xfId="25523"/>
    <cellStyle name="Normal 2 24 25 2 2" xfId="25524"/>
    <cellStyle name="Normal 2 24 25 3" xfId="25525"/>
    <cellStyle name="Normal 2 24 25 3 2" xfId="25526"/>
    <cellStyle name="Normal 2 24 25 4" xfId="25527"/>
    <cellStyle name="Normal 2 24 25 4 2" xfId="25528"/>
    <cellStyle name="Normal 2 24 25 5" xfId="25529"/>
    <cellStyle name="Normal 2 24 25 5 2" xfId="25530"/>
    <cellStyle name="Normal 2 24 25 6" xfId="25531"/>
    <cellStyle name="Normal 2 24 25 6 2" xfId="25532"/>
    <cellStyle name="Normal 2 24 25 7" xfId="25533"/>
    <cellStyle name="Normal 2 24 25 7 2" xfId="25534"/>
    <cellStyle name="Normal 2 24 25 8" xfId="25535"/>
    <cellStyle name="Normal 2 24 25 8 2" xfId="25536"/>
    <cellStyle name="Normal 2 24 25 9" xfId="25537"/>
    <cellStyle name="Normal 2 24 25 9 2" xfId="25538"/>
    <cellStyle name="Normal 2 24 26" xfId="25539"/>
    <cellStyle name="Normal 2 24 26 10" xfId="25540"/>
    <cellStyle name="Normal 2 24 26 10 2" xfId="25541"/>
    <cellStyle name="Normal 2 24 26 11" xfId="25542"/>
    <cellStyle name="Normal 2 24 26 2" xfId="25543"/>
    <cellStyle name="Normal 2 24 26 2 2" xfId="25544"/>
    <cellStyle name="Normal 2 24 26 3" xfId="25545"/>
    <cellStyle name="Normal 2 24 26 3 2" xfId="25546"/>
    <cellStyle name="Normal 2 24 26 4" xfId="25547"/>
    <cellStyle name="Normal 2 24 26 4 2" xfId="25548"/>
    <cellStyle name="Normal 2 24 26 5" xfId="25549"/>
    <cellStyle name="Normal 2 24 26 5 2" xfId="25550"/>
    <cellStyle name="Normal 2 24 26 6" xfId="25551"/>
    <cellStyle name="Normal 2 24 26 6 2" xfId="25552"/>
    <cellStyle name="Normal 2 24 26 7" xfId="25553"/>
    <cellStyle name="Normal 2 24 26 7 2" xfId="25554"/>
    <cellStyle name="Normal 2 24 26 8" xfId="25555"/>
    <cellStyle name="Normal 2 24 26 8 2" xfId="25556"/>
    <cellStyle name="Normal 2 24 26 9" xfId="25557"/>
    <cellStyle name="Normal 2 24 26 9 2" xfId="25558"/>
    <cellStyle name="Normal 2 24 27" xfId="25559"/>
    <cellStyle name="Normal 2 24 27 10" xfId="25560"/>
    <cellStyle name="Normal 2 24 27 10 2" xfId="25561"/>
    <cellStyle name="Normal 2 24 27 11" xfId="25562"/>
    <cellStyle name="Normal 2 24 27 2" xfId="25563"/>
    <cellStyle name="Normal 2 24 27 2 2" xfId="25564"/>
    <cellStyle name="Normal 2 24 27 3" xfId="25565"/>
    <cellStyle name="Normal 2 24 27 3 2" xfId="25566"/>
    <cellStyle name="Normal 2 24 27 4" xfId="25567"/>
    <cellStyle name="Normal 2 24 27 4 2" xfId="25568"/>
    <cellStyle name="Normal 2 24 27 5" xfId="25569"/>
    <cellStyle name="Normal 2 24 27 5 2" xfId="25570"/>
    <cellStyle name="Normal 2 24 27 6" xfId="25571"/>
    <cellStyle name="Normal 2 24 27 6 2" xfId="25572"/>
    <cellStyle name="Normal 2 24 27 7" xfId="25573"/>
    <cellStyle name="Normal 2 24 27 7 2" xfId="25574"/>
    <cellStyle name="Normal 2 24 27 8" xfId="25575"/>
    <cellStyle name="Normal 2 24 27 8 2" xfId="25576"/>
    <cellStyle name="Normal 2 24 27 9" xfId="25577"/>
    <cellStyle name="Normal 2 24 27 9 2" xfId="25578"/>
    <cellStyle name="Normal 2 24 28" xfId="25579"/>
    <cellStyle name="Normal 2 24 28 10" xfId="25580"/>
    <cellStyle name="Normal 2 24 28 10 2" xfId="25581"/>
    <cellStyle name="Normal 2 24 28 11" xfId="25582"/>
    <cellStyle name="Normal 2 24 28 2" xfId="25583"/>
    <cellStyle name="Normal 2 24 28 2 2" xfId="25584"/>
    <cellStyle name="Normal 2 24 28 3" xfId="25585"/>
    <cellStyle name="Normal 2 24 28 3 2" xfId="25586"/>
    <cellStyle name="Normal 2 24 28 4" xfId="25587"/>
    <cellStyle name="Normal 2 24 28 4 2" xfId="25588"/>
    <cellStyle name="Normal 2 24 28 5" xfId="25589"/>
    <cellStyle name="Normal 2 24 28 5 2" xfId="25590"/>
    <cellStyle name="Normal 2 24 28 6" xfId="25591"/>
    <cellStyle name="Normal 2 24 28 6 2" xfId="25592"/>
    <cellStyle name="Normal 2 24 28 7" xfId="25593"/>
    <cellStyle name="Normal 2 24 28 7 2" xfId="25594"/>
    <cellStyle name="Normal 2 24 28 8" xfId="25595"/>
    <cellStyle name="Normal 2 24 28 8 2" xfId="25596"/>
    <cellStyle name="Normal 2 24 28 9" xfId="25597"/>
    <cellStyle name="Normal 2 24 28 9 2" xfId="25598"/>
    <cellStyle name="Normal 2 24 29" xfId="25599"/>
    <cellStyle name="Normal 2 24 29 10" xfId="25600"/>
    <cellStyle name="Normal 2 24 29 10 2" xfId="25601"/>
    <cellStyle name="Normal 2 24 29 11" xfId="25602"/>
    <cellStyle name="Normal 2 24 29 2" xfId="25603"/>
    <cellStyle name="Normal 2 24 29 2 2" xfId="25604"/>
    <cellStyle name="Normal 2 24 29 3" xfId="25605"/>
    <cellStyle name="Normal 2 24 29 3 2" xfId="25606"/>
    <cellStyle name="Normal 2 24 29 4" xfId="25607"/>
    <cellStyle name="Normal 2 24 29 4 2" xfId="25608"/>
    <cellStyle name="Normal 2 24 29 5" xfId="25609"/>
    <cellStyle name="Normal 2 24 29 5 2" xfId="25610"/>
    <cellStyle name="Normal 2 24 29 6" xfId="25611"/>
    <cellStyle name="Normal 2 24 29 6 2" xfId="25612"/>
    <cellStyle name="Normal 2 24 29 7" xfId="25613"/>
    <cellStyle name="Normal 2 24 29 7 2" xfId="25614"/>
    <cellStyle name="Normal 2 24 29 8" xfId="25615"/>
    <cellStyle name="Normal 2 24 29 8 2" xfId="25616"/>
    <cellStyle name="Normal 2 24 29 9" xfId="25617"/>
    <cellStyle name="Normal 2 24 29 9 2" xfId="25618"/>
    <cellStyle name="Normal 2 24 3" xfId="25619"/>
    <cellStyle name="Normal 2 24 3 10" xfId="25620"/>
    <cellStyle name="Normal 2 24 3 10 2" xfId="25621"/>
    <cellStyle name="Normal 2 24 3 11" xfId="25622"/>
    <cellStyle name="Normal 2 24 3 2" xfId="25623"/>
    <cellStyle name="Normal 2 24 3 2 2" xfId="25624"/>
    <cellStyle name="Normal 2 24 3 3" xfId="25625"/>
    <cellStyle name="Normal 2 24 3 3 2" xfId="25626"/>
    <cellStyle name="Normal 2 24 3 4" xfId="25627"/>
    <cellStyle name="Normal 2 24 3 4 2" xfId="25628"/>
    <cellStyle name="Normal 2 24 3 5" xfId="25629"/>
    <cellStyle name="Normal 2 24 3 5 2" xfId="25630"/>
    <cellStyle name="Normal 2 24 3 6" xfId="25631"/>
    <cellStyle name="Normal 2 24 3 6 2" xfId="25632"/>
    <cellStyle name="Normal 2 24 3 7" xfId="25633"/>
    <cellStyle name="Normal 2 24 3 7 2" xfId="25634"/>
    <cellStyle name="Normal 2 24 3 8" xfId="25635"/>
    <cellStyle name="Normal 2 24 3 8 2" xfId="25636"/>
    <cellStyle name="Normal 2 24 3 9" xfId="25637"/>
    <cellStyle name="Normal 2 24 3 9 2" xfId="25638"/>
    <cellStyle name="Normal 2 24 30" xfId="25639"/>
    <cellStyle name="Normal 2 24 30 10" xfId="25640"/>
    <cellStyle name="Normal 2 24 30 10 2" xfId="25641"/>
    <cellStyle name="Normal 2 24 30 11" xfId="25642"/>
    <cellStyle name="Normal 2 24 30 2" xfId="25643"/>
    <cellStyle name="Normal 2 24 30 2 2" xfId="25644"/>
    <cellStyle name="Normal 2 24 30 3" xfId="25645"/>
    <cellStyle name="Normal 2 24 30 3 2" xfId="25646"/>
    <cellStyle name="Normal 2 24 30 4" xfId="25647"/>
    <cellStyle name="Normal 2 24 30 4 2" xfId="25648"/>
    <cellStyle name="Normal 2 24 30 5" xfId="25649"/>
    <cellStyle name="Normal 2 24 30 5 2" xfId="25650"/>
    <cellStyle name="Normal 2 24 30 6" xfId="25651"/>
    <cellStyle name="Normal 2 24 30 6 2" xfId="25652"/>
    <cellStyle name="Normal 2 24 30 7" xfId="25653"/>
    <cellStyle name="Normal 2 24 30 7 2" xfId="25654"/>
    <cellStyle name="Normal 2 24 30 8" xfId="25655"/>
    <cellStyle name="Normal 2 24 30 8 2" xfId="25656"/>
    <cellStyle name="Normal 2 24 30 9" xfId="25657"/>
    <cellStyle name="Normal 2 24 30 9 2" xfId="25658"/>
    <cellStyle name="Normal 2 24 31" xfId="25659"/>
    <cellStyle name="Normal 2 24 31 2" xfId="25660"/>
    <cellStyle name="Normal 2 24 31 2 2" xfId="25661"/>
    <cellStyle name="Normal 2 24 31 3" xfId="25662"/>
    <cellStyle name="Normal 2 24 31 3 2" xfId="25663"/>
    <cellStyle name="Normal 2 24 31 4" xfId="25664"/>
    <cellStyle name="Normal 2 24 31 4 2" xfId="25665"/>
    <cellStyle name="Normal 2 24 31 5" xfId="25666"/>
    <cellStyle name="Normal 2 24 32" xfId="25667"/>
    <cellStyle name="Normal 2 24 32 2" xfId="25668"/>
    <cellStyle name="Normal 2 24 32 2 2" xfId="25669"/>
    <cellStyle name="Normal 2 24 32 3" xfId="25670"/>
    <cellStyle name="Normal 2 24 32 3 2" xfId="25671"/>
    <cellStyle name="Normal 2 24 32 4" xfId="25672"/>
    <cellStyle name="Normal 2 24 32 4 2" xfId="25673"/>
    <cellStyle name="Normal 2 24 32 5" xfId="25674"/>
    <cellStyle name="Normal 2 24 33" xfId="25675"/>
    <cellStyle name="Normal 2 24 33 2" xfId="25676"/>
    <cellStyle name="Normal 2 24 33 2 2" xfId="25677"/>
    <cellStyle name="Normal 2 24 33 3" xfId="25678"/>
    <cellStyle name="Normal 2 24 33 3 2" xfId="25679"/>
    <cellStyle name="Normal 2 24 33 4" xfId="25680"/>
    <cellStyle name="Normal 2 24 33 4 2" xfId="25681"/>
    <cellStyle name="Normal 2 24 33 5" xfId="25682"/>
    <cellStyle name="Normal 2 24 34" xfId="25683"/>
    <cellStyle name="Normal 2 24 34 2" xfId="25684"/>
    <cellStyle name="Normal 2 24 34 2 2" xfId="25685"/>
    <cellStyle name="Normal 2 24 34 3" xfId="25686"/>
    <cellStyle name="Normal 2 24 34 3 2" xfId="25687"/>
    <cellStyle name="Normal 2 24 34 4" xfId="25688"/>
    <cellStyle name="Normal 2 24 34 4 2" xfId="25689"/>
    <cellStyle name="Normal 2 24 34 5" xfId="25690"/>
    <cellStyle name="Normal 2 24 35" xfId="25691"/>
    <cellStyle name="Normal 2 24 35 2" xfId="25692"/>
    <cellStyle name="Normal 2 24 35 2 2" xfId="25693"/>
    <cellStyle name="Normal 2 24 35 3" xfId="25694"/>
    <cellStyle name="Normal 2 24 35 3 2" xfId="25695"/>
    <cellStyle name="Normal 2 24 35 4" xfId="25696"/>
    <cellStyle name="Normal 2 24 35 4 2" xfId="25697"/>
    <cellStyle name="Normal 2 24 35 5" xfId="25698"/>
    <cellStyle name="Normal 2 24 36" xfId="25699"/>
    <cellStyle name="Normal 2 24 36 2" xfId="25700"/>
    <cellStyle name="Normal 2 24 36 2 2" xfId="25701"/>
    <cellStyle name="Normal 2 24 36 3" xfId="25702"/>
    <cellStyle name="Normal 2 24 36 3 2" xfId="25703"/>
    <cellStyle name="Normal 2 24 36 4" xfId="25704"/>
    <cellStyle name="Normal 2 24 36 4 2" xfId="25705"/>
    <cellStyle name="Normal 2 24 36 5" xfId="25706"/>
    <cellStyle name="Normal 2 24 37" xfId="25707"/>
    <cellStyle name="Normal 2 24 37 2" xfId="25708"/>
    <cellStyle name="Normal 2 24 37 2 2" xfId="25709"/>
    <cellStyle name="Normal 2 24 37 3" xfId="25710"/>
    <cellStyle name="Normal 2 24 37 3 2" xfId="25711"/>
    <cellStyle name="Normal 2 24 37 4" xfId="25712"/>
    <cellStyle name="Normal 2 24 37 4 2" xfId="25713"/>
    <cellStyle name="Normal 2 24 37 5" xfId="25714"/>
    <cellStyle name="Normal 2 24 38" xfId="25715"/>
    <cellStyle name="Normal 2 24 38 2" xfId="25716"/>
    <cellStyle name="Normal 2 24 38 2 2" xfId="25717"/>
    <cellStyle name="Normal 2 24 38 3" xfId="25718"/>
    <cellStyle name="Normal 2 24 38 3 2" xfId="25719"/>
    <cellStyle name="Normal 2 24 38 4" xfId="25720"/>
    <cellStyle name="Normal 2 24 38 4 2" xfId="25721"/>
    <cellStyle name="Normal 2 24 38 5" xfId="25722"/>
    <cellStyle name="Normal 2 24 39" xfId="25723"/>
    <cellStyle name="Normal 2 24 39 2" xfId="25724"/>
    <cellStyle name="Normal 2 24 39 2 2" xfId="25725"/>
    <cellStyle name="Normal 2 24 39 3" xfId="25726"/>
    <cellStyle name="Normal 2 24 39 3 2" xfId="25727"/>
    <cellStyle name="Normal 2 24 39 4" xfId="25728"/>
    <cellStyle name="Normal 2 24 39 4 2" xfId="25729"/>
    <cellStyle name="Normal 2 24 39 5" xfId="25730"/>
    <cellStyle name="Normal 2 24 4" xfId="25731"/>
    <cellStyle name="Normal 2 24 4 10" xfId="25732"/>
    <cellStyle name="Normal 2 24 4 10 2" xfId="25733"/>
    <cellStyle name="Normal 2 24 4 11" xfId="25734"/>
    <cellStyle name="Normal 2 24 4 2" xfId="25735"/>
    <cellStyle name="Normal 2 24 4 2 2" xfId="25736"/>
    <cellStyle name="Normal 2 24 4 3" xfId="25737"/>
    <cellStyle name="Normal 2 24 4 3 2" xfId="25738"/>
    <cellStyle name="Normal 2 24 4 4" xfId="25739"/>
    <cellStyle name="Normal 2 24 4 4 2" xfId="25740"/>
    <cellStyle name="Normal 2 24 4 5" xfId="25741"/>
    <cellStyle name="Normal 2 24 4 5 2" xfId="25742"/>
    <cellStyle name="Normal 2 24 4 6" xfId="25743"/>
    <cellStyle name="Normal 2 24 4 6 2" xfId="25744"/>
    <cellStyle name="Normal 2 24 4 7" xfId="25745"/>
    <cellStyle name="Normal 2 24 4 7 2" xfId="25746"/>
    <cellStyle name="Normal 2 24 4 8" xfId="25747"/>
    <cellStyle name="Normal 2 24 4 8 2" xfId="25748"/>
    <cellStyle name="Normal 2 24 4 9" xfId="25749"/>
    <cellStyle name="Normal 2 24 4 9 2" xfId="25750"/>
    <cellStyle name="Normal 2 24 40" xfId="25751"/>
    <cellStyle name="Normal 2 24 40 2" xfId="25752"/>
    <cellStyle name="Normal 2 24 40 2 2" xfId="25753"/>
    <cellStyle name="Normal 2 24 40 3" xfId="25754"/>
    <cellStyle name="Normal 2 24 40 3 2" xfId="25755"/>
    <cellStyle name="Normal 2 24 40 4" xfId="25756"/>
    <cellStyle name="Normal 2 24 40 4 2" xfId="25757"/>
    <cellStyle name="Normal 2 24 40 5" xfId="25758"/>
    <cellStyle name="Normal 2 24 41" xfId="25759"/>
    <cellStyle name="Normal 2 24 41 2" xfId="25760"/>
    <cellStyle name="Normal 2 24 41 2 2" xfId="25761"/>
    <cellStyle name="Normal 2 24 41 3" xfId="25762"/>
    <cellStyle name="Normal 2 24 41 3 2" xfId="25763"/>
    <cellStyle name="Normal 2 24 41 4" xfId="25764"/>
    <cellStyle name="Normal 2 24 41 4 2" xfId="25765"/>
    <cellStyle name="Normal 2 24 41 5" xfId="25766"/>
    <cellStyle name="Normal 2 24 42" xfId="25767"/>
    <cellStyle name="Normal 2 24 42 2" xfId="25768"/>
    <cellStyle name="Normal 2 24 42 2 2" xfId="25769"/>
    <cellStyle name="Normal 2 24 42 3" xfId="25770"/>
    <cellStyle name="Normal 2 24 42 3 2" xfId="25771"/>
    <cellStyle name="Normal 2 24 42 4" xfId="25772"/>
    <cellStyle name="Normal 2 24 42 4 2" xfId="25773"/>
    <cellStyle name="Normal 2 24 42 5" xfId="25774"/>
    <cellStyle name="Normal 2 24 43" xfId="25775"/>
    <cellStyle name="Normal 2 24 43 2" xfId="25776"/>
    <cellStyle name="Normal 2 24 43 2 2" xfId="25777"/>
    <cellStyle name="Normal 2 24 43 3" xfId="25778"/>
    <cellStyle name="Normal 2 24 43 3 2" xfId="25779"/>
    <cellStyle name="Normal 2 24 43 4" xfId="25780"/>
    <cellStyle name="Normal 2 24 43 4 2" xfId="25781"/>
    <cellStyle name="Normal 2 24 43 5" xfId="25782"/>
    <cellStyle name="Normal 2 24 44" xfId="25783"/>
    <cellStyle name="Normal 2 24 44 2" xfId="25784"/>
    <cellStyle name="Normal 2 24 44 2 2" xfId="25785"/>
    <cellStyle name="Normal 2 24 44 3" xfId="25786"/>
    <cellStyle name="Normal 2 24 44 3 2" xfId="25787"/>
    <cellStyle name="Normal 2 24 44 4" xfId="25788"/>
    <cellStyle name="Normal 2 24 44 4 2" xfId="25789"/>
    <cellStyle name="Normal 2 24 44 5" xfId="25790"/>
    <cellStyle name="Normal 2 24 45" xfId="25791"/>
    <cellStyle name="Normal 2 24 45 2" xfId="25792"/>
    <cellStyle name="Normal 2 24 45 2 2" xfId="25793"/>
    <cellStyle name="Normal 2 24 45 3" xfId="25794"/>
    <cellStyle name="Normal 2 24 45 3 2" xfId="25795"/>
    <cellStyle name="Normal 2 24 45 4" xfId="25796"/>
    <cellStyle name="Normal 2 24 45 4 2" xfId="25797"/>
    <cellStyle name="Normal 2 24 45 5" xfId="25798"/>
    <cellStyle name="Normal 2 24 46" xfId="25799"/>
    <cellStyle name="Normal 2 24 46 2" xfId="25800"/>
    <cellStyle name="Normal 2 24 46 2 2" xfId="25801"/>
    <cellStyle name="Normal 2 24 46 3" xfId="25802"/>
    <cellStyle name="Normal 2 24 46 3 2" xfId="25803"/>
    <cellStyle name="Normal 2 24 46 4" xfId="25804"/>
    <cellStyle name="Normal 2 24 46 4 2" xfId="25805"/>
    <cellStyle name="Normal 2 24 46 5" xfId="25806"/>
    <cellStyle name="Normal 2 24 47" xfId="25807"/>
    <cellStyle name="Normal 2 24 47 2" xfId="25808"/>
    <cellStyle name="Normal 2 24 47 2 2" xfId="25809"/>
    <cellStyle name="Normal 2 24 47 3" xfId="25810"/>
    <cellStyle name="Normal 2 24 47 3 2" xfId="25811"/>
    <cellStyle name="Normal 2 24 47 4" xfId="25812"/>
    <cellStyle name="Normal 2 24 47 4 2" xfId="25813"/>
    <cellStyle name="Normal 2 24 47 5" xfId="25814"/>
    <cellStyle name="Normal 2 24 48" xfId="25815"/>
    <cellStyle name="Normal 2 24 48 2" xfId="25816"/>
    <cellStyle name="Normal 2 24 48 2 2" xfId="25817"/>
    <cellStyle name="Normal 2 24 48 3" xfId="25818"/>
    <cellStyle name="Normal 2 24 48 3 2" xfId="25819"/>
    <cellStyle name="Normal 2 24 48 4" xfId="25820"/>
    <cellStyle name="Normal 2 24 48 4 2" xfId="25821"/>
    <cellStyle name="Normal 2 24 48 5" xfId="25822"/>
    <cellStyle name="Normal 2 24 49" xfId="25823"/>
    <cellStyle name="Normal 2 24 49 2" xfId="25824"/>
    <cellStyle name="Normal 2 24 49 2 2" xfId="25825"/>
    <cellStyle name="Normal 2 24 49 3" xfId="25826"/>
    <cellStyle name="Normal 2 24 49 3 2" xfId="25827"/>
    <cellStyle name="Normal 2 24 49 4" xfId="25828"/>
    <cellStyle name="Normal 2 24 49 4 2" xfId="25829"/>
    <cellStyle name="Normal 2 24 49 5" xfId="25830"/>
    <cellStyle name="Normal 2 24 5" xfId="25831"/>
    <cellStyle name="Normal 2 24 5 10" xfId="25832"/>
    <cellStyle name="Normal 2 24 5 10 2" xfId="25833"/>
    <cellStyle name="Normal 2 24 5 11" xfId="25834"/>
    <cellStyle name="Normal 2 24 5 2" xfId="25835"/>
    <cellStyle name="Normal 2 24 5 2 2" xfId="25836"/>
    <cellStyle name="Normal 2 24 5 3" xfId="25837"/>
    <cellStyle name="Normal 2 24 5 3 2" xfId="25838"/>
    <cellStyle name="Normal 2 24 5 4" xfId="25839"/>
    <cellStyle name="Normal 2 24 5 4 2" xfId="25840"/>
    <cellStyle name="Normal 2 24 5 5" xfId="25841"/>
    <cellStyle name="Normal 2 24 5 5 2" xfId="25842"/>
    <cellStyle name="Normal 2 24 5 6" xfId="25843"/>
    <cellStyle name="Normal 2 24 5 6 2" xfId="25844"/>
    <cellStyle name="Normal 2 24 5 7" xfId="25845"/>
    <cellStyle name="Normal 2 24 5 7 2" xfId="25846"/>
    <cellStyle name="Normal 2 24 5 8" xfId="25847"/>
    <cellStyle name="Normal 2 24 5 8 2" xfId="25848"/>
    <cellStyle name="Normal 2 24 5 9" xfId="25849"/>
    <cellStyle name="Normal 2 24 5 9 2" xfId="25850"/>
    <cellStyle name="Normal 2 24 50" xfId="25851"/>
    <cellStyle name="Normal 2 24 50 2" xfId="25852"/>
    <cellStyle name="Normal 2 24 51" xfId="25853"/>
    <cellStyle name="Normal 2 24 51 2" xfId="25854"/>
    <cellStyle name="Normal 2 24 52" xfId="25855"/>
    <cellStyle name="Normal 2 24 52 2" xfId="25856"/>
    <cellStyle name="Normal 2 24 53" xfId="25857"/>
    <cellStyle name="Normal 2 24 53 2" xfId="25858"/>
    <cellStyle name="Normal 2 24 54" xfId="25859"/>
    <cellStyle name="Normal 2 24 54 2" xfId="25860"/>
    <cellStyle name="Normal 2 24 55" xfId="25861"/>
    <cellStyle name="Normal 2 24 55 2" xfId="25862"/>
    <cellStyle name="Normal 2 24 56" xfId="25863"/>
    <cellStyle name="Normal 2 24 56 2" xfId="25864"/>
    <cellStyle name="Normal 2 24 57" xfId="25865"/>
    <cellStyle name="Normal 2 24 57 2" xfId="25866"/>
    <cellStyle name="Normal 2 24 58" xfId="25867"/>
    <cellStyle name="Normal 2 24 58 2" xfId="25868"/>
    <cellStyle name="Normal 2 24 59" xfId="25869"/>
    <cellStyle name="Normal 2 24 59 2" xfId="25870"/>
    <cellStyle name="Normal 2 24 6" xfId="25871"/>
    <cellStyle name="Normal 2 24 6 10" xfId="25872"/>
    <cellStyle name="Normal 2 24 6 10 2" xfId="25873"/>
    <cellStyle name="Normal 2 24 6 11" xfId="25874"/>
    <cellStyle name="Normal 2 24 6 2" xfId="25875"/>
    <cellStyle name="Normal 2 24 6 2 2" xfId="25876"/>
    <cellStyle name="Normal 2 24 6 3" xfId="25877"/>
    <cellStyle name="Normal 2 24 6 3 2" xfId="25878"/>
    <cellStyle name="Normal 2 24 6 4" xfId="25879"/>
    <cellStyle name="Normal 2 24 6 4 2" xfId="25880"/>
    <cellStyle name="Normal 2 24 6 5" xfId="25881"/>
    <cellStyle name="Normal 2 24 6 5 2" xfId="25882"/>
    <cellStyle name="Normal 2 24 6 6" xfId="25883"/>
    <cellStyle name="Normal 2 24 6 6 2" xfId="25884"/>
    <cellStyle name="Normal 2 24 6 7" xfId="25885"/>
    <cellStyle name="Normal 2 24 6 7 2" xfId="25886"/>
    <cellStyle name="Normal 2 24 6 8" xfId="25887"/>
    <cellStyle name="Normal 2 24 6 8 2" xfId="25888"/>
    <cellStyle name="Normal 2 24 6 9" xfId="25889"/>
    <cellStyle name="Normal 2 24 6 9 2" xfId="25890"/>
    <cellStyle name="Normal 2 24 60" xfId="25891"/>
    <cellStyle name="Normal 2 24 60 2" xfId="25892"/>
    <cellStyle name="Normal 2 24 61" xfId="25893"/>
    <cellStyle name="Normal 2 24 61 2" xfId="25894"/>
    <cellStyle name="Normal 2 24 62" xfId="25895"/>
    <cellStyle name="Normal 2 24 62 2" xfId="25896"/>
    <cellStyle name="Normal 2 24 63" xfId="25897"/>
    <cellStyle name="Normal 2 24 63 2" xfId="25898"/>
    <cellStyle name="Normal 2 24 64" xfId="25899"/>
    <cellStyle name="Normal 2 24 64 2" xfId="25900"/>
    <cellStyle name="Normal 2 24 65" xfId="25901"/>
    <cellStyle name="Normal 2 24 65 2" xfId="25902"/>
    <cellStyle name="Normal 2 24 66" xfId="25903"/>
    <cellStyle name="Normal 2 24 66 2" xfId="25904"/>
    <cellStyle name="Normal 2 24 67" xfId="25905"/>
    <cellStyle name="Normal 2 24 67 2" xfId="25906"/>
    <cellStyle name="Normal 2 24 68" xfId="25907"/>
    <cellStyle name="Normal 2 24 68 2" xfId="25908"/>
    <cellStyle name="Normal 2 24 69" xfId="25909"/>
    <cellStyle name="Normal 2 24 69 2" xfId="25910"/>
    <cellStyle name="Normal 2 24 7" xfId="25911"/>
    <cellStyle name="Normal 2 24 7 10" xfId="25912"/>
    <cellStyle name="Normal 2 24 7 10 2" xfId="25913"/>
    <cellStyle name="Normal 2 24 7 11" xfId="25914"/>
    <cellStyle name="Normal 2 24 7 2" xfId="25915"/>
    <cellStyle name="Normal 2 24 7 2 2" xfId="25916"/>
    <cellStyle name="Normal 2 24 7 3" xfId="25917"/>
    <cellStyle name="Normal 2 24 7 3 2" xfId="25918"/>
    <cellStyle name="Normal 2 24 7 4" xfId="25919"/>
    <cellStyle name="Normal 2 24 7 4 2" xfId="25920"/>
    <cellStyle name="Normal 2 24 7 5" xfId="25921"/>
    <cellStyle name="Normal 2 24 7 5 2" xfId="25922"/>
    <cellStyle name="Normal 2 24 7 6" xfId="25923"/>
    <cellStyle name="Normal 2 24 7 6 2" xfId="25924"/>
    <cellStyle name="Normal 2 24 7 7" xfId="25925"/>
    <cellStyle name="Normal 2 24 7 7 2" xfId="25926"/>
    <cellStyle name="Normal 2 24 7 8" xfId="25927"/>
    <cellStyle name="Normal 2 24 7 8 2" xfId="25928"/>
    <cellStyle name="Normal 2 24 7 9" xfId="25929"/>
    <cellStyle name="Normal 2 24 7 9 2" xfId="25930"/>
    <cellStyle name="Normal 2 24 70" xfId="25931"/>
    <cellStyle name="Normal 2 24 70 2" xfId="25932"/>
    <cellStyle name="Normal 2 24 71" xfId="25933"/>
    <cellStyle name="Normal 2 24 71 2" xfId="25934"/>
    <cellStyle name="Normal 2 24 72" xfId="25935"/>
    <cellStyle name="Normal 2 24 72 2" xfId="25936"/>
    <cellStyle name="Normal 2 24 73" xfId="25937"/>
    <cellStyle name="Normal 2 24 73 2" xfId="25938"/>
    <cellStyle name="Normal 2 24 74" xfId="25939"/>
    <cellStyle name="Normal 2 24 75" xfId="25940"/>
    <cellStyle name="Normal 2 24 76" xfId="25941"/>
    <cellStyle name="Normal 2 24 77" xfId="25942"/>
    <cellStyle name="Normal 2 24 8" xfId="25943"/>
    <cellStyle name="Normal 2 24 8 10" xfId="25944"/>
    <cellStyle name="Normal 2 24 8 10 2" xfId="25945"/>
    <cellStyle name="Normal 2 24 8 11" xfId="25946"/>
    <cellStyle name="Normal 2 24 8 2" xfId="25947"/>
    <cellStyle name="Normal 2 24 8 2 2" xfId="25948"/>
    <cellStyle name="Normal 2 24 8 3" xfId="25949"/>
    <cellStyle name="Normal 2 24 8 3 2" xfId="25950"/>
    <cellStyle name="Normal 2 24 8 4" xfId="25951"/>
    <cellStyle name="Normal 2 24 8 4 2" xfId="25952"/>
    <cellStyle name="Normal 2 24 8 5" xfId="25953"/>
    <cellStyle name="Normal 2 24 8 5 2" xfId="25954"/>
    <cellStyle name="Normal 2 24 8 6" xfId="25955"/>
    <cellStyle name="Normal 2 24 8 6 2" xfId="25956"/>
    <cellStyle name="Normal 2 24 8 7" xfId="25957"/>
    <cellStyle name="Normal 2 24 8 7 2" xfId="25958"/>
    <cellStyle name="Normal 2 24 8 8" xfId="25959"/>
    <cellStyle name="Normal 2 24 8 8 2" xfId="25960"/>
    <cellStyle name="Normal 2 24 8 9" xfId="25961"/>
    <cellStyle name="Normal 2 24 8 9 2" xfId="25962"/>
    <cellStyle name="Normal 2 24 9" xfId="25963"/>
    <cellStyle name="Normal 2 24 9 10" xfId="25964"/>
    <cellStyle name="Normal 2 24 9 10 2" xfId="25965"/>
    <cellStyle name="Normal 2 24 9 11" xfId="25966"/>
    <cellStyle name="Normal 2 24 9 2" xfId="25967"/>
    <cellStyle name="Normal 2 24 9 2 2" xfId="25968"/>
    <cellStyle name="Normal 2 24 9 3" xfId="25969"/>
    <cellStyle name="Normal 2 24 9 3 2" xfId="25970"/>
    <cellStyle name="Normal 2 24 9 4" xfId="25971"/>
    <cellStyle name="Normal 2 24 9 4 2" xfId="25972"/>
    <cellStyle name="Normal 2 24 9 5" xfId="25973"/>
    <cellStyle name="Normal 2 24 9 5 2" xfId="25974"/>
    <cellStyle name="Normal 2 24 9 6" xfId="25975"/>
    <cellStyle name="Normal 2 24 9 6 2" xfId="25976"/>
    <cellStyle name="Normal 2 24 9 7" xfId="25977"/>
    <cellStyle name="Normal 2 24 9 7 2" xfId="25978"/>
    <cellStyle name="Normal 2 24 9 8" xfId="25979"/>
    <cellStyle name="Normal 2 24 9 8 2" xfId="25980"/>
    <cellStyle name="Normal 2 24 9 9" xfId="25981"/>
    <cellStyle name="Normal 2 24 9 9 2" xfId="25982"/>
    <cellStyle name="Normal 2 25" xfId="25983"/>
    <cellStyle name="Normal 2 25 10" xfId="25984"/>
    <cellStyle name="Normal 2 25 10 10" xfId="25985"/>
    <cellStyle name="Normal 2 25 10 10 2" xfId="25986"/>
    <cellStyle name="Normal 2 25 10 11" xfId="25987"/>
    <cellStyle name="Normal 2 25 10 2" xfId="25988"/>
    <cellStyle name="Normal 2 25 10 2 2" xfId="25989"/>
    <cellStyle name="Normal 2 25 10 3" xfId="25990"/>
    <cellStyle name="Normal 2 25 10 3 2" xfId="25991"/>
    <cellStyle name="Normal 2 25 10 4" xfId="25992"/>
    <cellStyle name="Normal 2 25 10 4 2" xfId="25993"/>
    <cellStyle name="Normal 2 25 10 5" xfId="25994"/>
    <cellStyle name="Normal 2 25 10 5 2" xfId="25995"/>
    <cellStyle name="Normal 2 25 10 6" xfId="25996"/>
    <cellStyle name="Normal 2 25 10 6 2" xfId="25997"/>
    <cellStyle name="Normal 2 25 10 7" xfId="25998"/>
    <cellStyle name="Normal 2 25 10 7 2" xfId="25999"/>
    <cellStyle name="Normal 2 25 10 8" xfId="26000"/>
    <cellStyle name="Normal 2 25 10 8 2" xfId="26001"/>
    <cellStyle name="Normal 2 25 10 9" xfId="26002"/>
    <cellStyle name="Normal 2 25 10 9 2" xfId="26003"/>
    <cellStyle name="Normal 2 25 11" xfId="26004"/>
    <cellStyle name="Normal 2 25 11 10" xfId="26005"/>
    <cellStyle name="Normal 2 25 11 10 2" xfId="26006"/>
    <cellStyle name="Normal 2 25 11 11" xfId="26007"/>
    <cellStyle name="Normal 2 25 11 2" xfId="26008"/>
    <cellStyle name="Normal 2 25 11 2 2" xfId="26009"/>
    <cellStyle name="Normal 2 25 11 3" xfId="26010"/>
    <cellStyle name="Normal 2 25 11 3 2" xfId="26011"/>
    <cellStyle name="Normal 2 25 11 4" xfId="26012"/>
    <cellStyle name="Normal 2 25 11 4 2" xfId="26013"/>
    <cellStyle name="Normal 2 25 11 5" xfId="26014"/>
    <cellStyle name="Normal 2 25 11 5 2" xfId="26015"/>
    <cellStyle name="Normal 2 25 11 6" xfId="26016"/>
    <cellStyle name="Normal 2 25 11 6 2" xfId="26017"/>
    <cellStyle name="Normal 2 25 11 7" xfId="26018"/>
    <cellStyle name="Normal 2 25 11 7 2" xfId="26019"/>
    <cellStyle name="Normal 2 25 11 8" xfId="26020"/>
    <cellStyle name="Normal 2 25 11 8 2" xfId="26021"/>
    <cellStyle name="Normal 2 25 11 9" xfId="26022"/>
    <cellStyle name="Normal 2 25 11 9 2" xfId="26023"/>
    <cellStyle name="Normal 2 25 12" xfId="26024"/>
    <cellStyle name="Normal 2 25 12 10" xfId="26025"/>
    <cellStyle name="Normal 2 25 12 10 2" xfId="26026"/>
    <cellStyle name="Normal 2 25 12 11" xfId="26027"/>
    <cellStyle name="Normal 2 25 12 2" xfId="26028"/>
    <cellStyle name="Normal 2 25 12 2 2" xfId="26029"/>
    <cellStyle name="Normal 2 25 12 3" xfId="26030"/>
    <cellStyle name="Normal 2 25 12 3 2" xfId="26031"/>
    <cellStyle name="Normal 2 25 12 4" xfId="26032"/>
    <cellStyle name="Normal 2 25 12 4 2" xfId="26033"/>
    <cellStyle name="Normal 2 25 12 5" xfId="26034"/>
    <cellStyle name="Normal 2 25 12 5 2" xfId="26035"/>
    <cellStyle name="Normal 2 25 12 6" xfId="26036"/>
    <cellStyle name="Normal 2 25 12 6 2" xfId="26037"/>
    <cellStyle name="Normal 2 25 12 7" xfId="26038"/>
    <cellStyle name="Normal 2 25 12 7 2" xfId="26039"/>
    <cellStyle name="Normal 2 25 12 8" xfId="26040"/>
    <cellStyle name="Normal 2 25 12 8 2" xfId="26041"/>
    <cellStyle name="Normal 2 25 12 9" xfId="26042"/>
    <cellStyle name="Normal 2 25 12 9 2" xfId="26043"/>
    <cellStyle name="Normal 2 25 13" xfId="26044"/>
    <cellStyle name="Normal 2 25 13 10" xfId="26045"/>
    <cellStyle name="Normal 2 25 13 10 2" xfId="26046"/>
    <cellStyle name="Normal 2 25 13 11" xfId="26047"/>
    <cellStyle name="Normal 2 25 13 2" xfId="26048"/>
    <cellStyle name="Normal 2 25 13 2 2" xfId="26049"/>
    <cellStyle name="Normal 2 25 13 3" xfId="26050"/>
    <cellStyle name="Normal 2 25 13 3 2" xfId="26051"/>
    <cellStyle name="Normal 2 25 13 4" xfId="26052"/>
    <cellStyle name="Normal 2 25 13 4 2" xfId="26053"/>
    <cellStyle name="Normal 2 25 13 5" xfId="26054"/>
    <cellStyle name="Normal 2 25 13 5 2" xfId="26055"/>
    <cellStyle name="Normal 2 25 13 6" xfId="26056"/>
    <cellStyle name="Normal 2 25 13 6 2" xfId="26057"/>
    <cellStyle name="Normal 2 25 13 7" xfId="26058"/>
    <cellStyle name="Normal 2 25 13 7 2" xfId="26059"/>
    <cellStyle name="Normal 2 25 13 8" xfId="26060"/>
    <cellStyle name="Normal 2 25 13 8 2" xfId="26061"/>
    <cellStyle name="Normal 2 25 13 9" xfId="26062"/>
    <cellStyle name="Normal 2 25 13 9 2" xfId="26063"/>
    <cellStyle name="Normal 2 25 14" xfId="26064"/>
    <cellStyle name="Normal 2 25 14 10" xfId="26065"/>
    <cellStyle name="Normal 2 25 14 10 2" xfId="26066"/>
    <cellStyle name="Normal 2 25 14 11" xfId="26067"/>
    <cellStyle name="Normal 2 25 14 2" xfId="26068"/>
    <cellStyle name="Normal 2 25 14 2 2" xfId="26069"/>
    <cellStyle name="Normal 2 25 14 3" xfId="26070"/>
    <cellStyle name="Normal 2 25 14 3 2" xfId="26071"/>
    <cellStyle name="Normal 2 25 14 4" xfId="26072"/>
    <cellStyle name="Normal 2 25 14 4 2" xfId="26073"/>
    <cellStyle name="Normal 2 25 14 5" xfId="26074"/>
    <cellStyle name="Normal 2 25 14 5 2" xfId="26075"/>
    <cellStyle name="Normal 2 25 14 6" xfId="26076"/>
    <cellStyle name="Normal 2 25 14 6 2" xfId="26077"/>
    <cellStyle name="Normal 2 25 14 7" xfId="26078"/>
    <cellStyle name="Normal 2 25 14 7 2" xfId="26079"/>
    <cellStyle name="Normal 2 25 14 8" xfId="26080"/>
    <cellStyle name="Normal 2 25 14 8 2" xfId="26081"/>
    <cellStyle name="Normal 2 25 14 9" xfId="26082"/>
    <cellStyle name="Normal 2 25 14 9 2" xfId="26083"/>
    <cellStyle name="Normal 2 25 15" xfId="26084"/>
    <cellStyle name="Normal 2 25 15 10" xfId="26085"/>
    <cellStyle name="Normal 2 25 15 10 2" xfId="26086"/>
    <cellStyle name="Normal 2 25 15 11" xfId="26087"/>
    <cellStyle name="Normal 2 25 15 2" xfId="26088"/>
    <cellStyle name="Normal 2 25 15 2 2" xfId="26089"/>
    <cellStyle name="Normal 2 25 15 3" xfId="26090"/>
    <cellStyle name="Normal 2 25 15 3 2" xfId="26091"/>
    <cellStyle name="Normal 2 25 15 4" xfId="26092"/>
    <cellStyle name="Normal 2 25 15 4 2" xfId="26093"/>
    <cellStyle name="Normal 2 25 15 5" xfId="26094"/>
    <cellStyle name="Normal 2 25 15 5 2" xfId="26095"/>
    <cellStyle name="Normal 2 25 15 6" xfId="26096"/>
    <cellStyle name="Normal 2 25 15 6 2" xfId="26097"/>
    <cellStyle name="Normal 2 25 15 7" xfId="26098"/>
    <cellStyle name="Normal 2 25 15 7 2" xfId="26099"/>
    <cellStyle name="Normal 2 25 15 8" xfId="26100"/>
    <cellStyle name="Normal 2 25 15 8 2" xfId="26101"/>
    <cellStyle name="Normal 2 25 15 9" xfId="26102"/>
    <cellStyle name="Normal 2 25 15 9 2" xfId="26103"/>
    <cellStyle name="Normal 2 25 16" xfId="26104"/>
    <cellStyle name="Normal 2 25 16 10" xfId="26105"/>
    <cellStyle name="Normal 2 25 16 10 2" xfId="26106"/>
    <cellStyle name="Normal 2 25 16 11" xfId="26107"/>
    <cellStyle name="Normal 2 25 16 2" xfId="26108"/>
    <cellStyle name="Normal 2 25 16 2 2" xfId="26109"/>
    <cellStyle name="Normal 2 25 16 3" xfId="26110"/>
    <cellStyle name="Normal 2 25 16 3 2" xfId="26111"/>
    <cellStyle name="Normal 2 25 16 4" xfId="26112"/>
    <cellStyle name="Normal 2 25 16 4 2" xfId="26113"/>
    <cellStyle name="Normal 2 25 16 5" xfId="26114"/>
    <cellStyle name="Normal 2 25 16 5 2" xfId="26115"/>
    <cellStyle name="Normal 2 25 16 6" xfId="26116"/>
    <cellStyle name="Normal 2 25 16 6 2" xfId="26117"/>
    <cellStyle name="Normal 2 25 16 7" xfId="26118"/>
    <cellStyle name="Normal 2 25 16 7 2" xfId="26119"/>
    <cellStyle name="Normal 2 25 16 8" xfId="26120"/>
    <cellStyle name="Normal 2 25 16 8 2" xfId="26121"/>
    <cellStyle name="Normal 2 25 16 9" xfId="26122"/>
    <cellStyle name="Normal 2 25 16 9 2" xfId="26123"/>
    <cellStyle name="Normal 2 25 17" xfId="26124"/>
    <cellStyle name="Normal 2 25 17 10" xfId="26125"/>
    <cellStyle name="Normal 2 25 17 10 2" xfId="26126"/>
    <cellStyle name="Normal 2 25 17 11" xfId="26127"/>
    <cellStyle name="Normal 2 25 17 2" xfId="26128"/>
    <cellStyle name="Normal 2 25 17 2 2" xfId="26129"/>
    <cellStyle name="Normal 2 25 17 3" xfId="26130"/>
    <cellStyle name="Normal 2 25 17 3 2" xfId="26131"/>
    <cellStyle name="Normal 2 25 17 4" xfId="26132"/>
    <cellStyle name="Normal 2 25 17 4 2" xfId="26133"/>
    <cellStyle name="Normal 2 25 17 5" xfId="26134"/>
    <cellStyle name="Normal 2 25 17 5 2" xfId="26135"/>
    <cellStyle name="Normal 2 25 17 6" xfId="26136"/>
    <cellStyle name="Normal 2 25 17 6 2" xfId="26137"/>
    <cellStyle name="Normal 2 25 17 7" xfId="26138"/>
    <cellStyle name="Normal 2 25 17 7 2" xfId="26139"/>
    <cellStyle name="Normal 2 25 17 8" xfId="26140"/>
    <cellStyle name="Normal 2 25 17 8 2" xfId="26141"/>
    <cellStyle name="Normal 2 25 17 9" xfId="26142"/>
    <cellStyle name="Normal 2 25 17 9 2" xfId="26143"/>
    <cellStyle name="Normal 2 25 18" xfId="26144"/>
    <cellStyle name="Normal 2 25 18 10" xfId="26145"/>
    <cellStyle name="Normal 2 25 18 10 2" xfId="26146"/>
    <cellStyle name="Normal 2 25 18 11" xfId="26147"/>
    <cellStyle name="Normal 2 25 18 2" xfId="26148"/>
    <cellStyle name="Normal 2 25 18 2 2" xfId="26149"/>
    <cellStyle name="Normal 2 25 18 3" xfId="26150"/>
    <cellStyle name="Normal 2 25 18 3 2" xfId="26151"/>
    <cellStyle name="Normal 2 25 18 4" xfId="26152"/>
    <cellStyle name="Normal 2 25 18 4 2" xfId="26153"/>
    <cellStyle name="Normal 2 25 18 5" xfId="26154"/>
    <cellStyle name="Normal 2 25 18 5 2" xfId="26155"/>
    <cellStyle name="Normal 2 25 18 6" xfId="26156"/>
    <cellStyle name="Normal 2 25 18 6 2" xfId="26157"/>
    <cellStyle name="Normal 2 25 18 7" xfId="26158"/>
    <cellStyle name="Normal 2 25 18 7 2" xfId="26159"/>
    <cellStyle name="Normal 2 25 18 8" xfId="26160"/>
    <cellStyle name="Normal 2 25 18 8 2" xfId="26161"/>
    <cellStyle name="Normal 2 25 18 9" xfId="26162"/>
    <cellStyle name="Normal 2 25 18 9 2" xfId="26163"/>
    <cellStyle name="Normal 2 25 19" xfId="26164"/>
    <cellStyle name="Normal 2 25 19 10" xfId="26165"/>
    <cellStyle name="Normal 2 25 19 10 2" xfId="26166"/>
    <cellStyle name="Normal 2 25 19 11" xfId="26167"/>
    <cellStyle name="Normal 2 25 19 2" xfId="26168"/>
    <cellStyle name="Normal 2 25 19 2 2" xfId="26169"/>
    <cellStyle name="Normal 2 25 19 3" xfId="26170"/>
    <cellStyle name="Normal 2 25 19 3 2" xfId="26171"/>
    <cellStyle name="Normal 2 25 19 4" xfId="26172"/>
    <cellStyle name="Normal 2 25 19 4 2" xfId="26173"/>
    <cellStyle name="Normal 2 25 19 5" xfId="26174"/>
    <cellStyle name="Normal 2 25 19 5 2" xfId="26175"/>
    <cellStyle name="Normal 2 25 19 6" xfId="26176"/>
    <cellStyle name="Normal 2 25 19 6 2" xfId="26177"/>
    <cellStyle name="Normal 2 25 19 7" xfId="26178"/>
    <cellStyle name="Normal 2 25 19 7 2" xfId="26179"/>
    <cellStyle name="Normal 2 25 19 8" xfId="26180"/>
    <cellStyle name="Normal 2 25 19 8 2" xfId="26181"/>
    <cellStyle name="Normal 2 25 19 9" xfId="26182"/>
    <cellStyle name="Normal 2 25 19 9 2" xfId="26183"/>
    <cellStyle name="Normal 2 25 2" xfId="26184"/>
    <cellStyle name="Normal 2 25 2 10" xfId="26185"/>
    <cellStyle name="Normal 2 25 2 10 2" xfId="26186"/>
    <cellStyle name="Normal 2 25 2 11" xfId="26187"/>
    <cellStyle name="Normal 2 25 2 2" xfId="26188"/>
    <cellStyle name="Normal 2 25 2 2 2" xfId="26189"/>
    <cellStyle name="Normal 2 25 2 3" xfId="26190"/>
    <cellStyle name="Normal 2 25 2 3 2" xfId="26191"/>
    <cellStyle name="Normal 2 25 2 4" xfId="26192"/>
    <cellStyle name="Normal 2 25 2 4 2" xfId="26193"/>
    <cellStyle name="Normal 2 25 2 5" xfId="26194"/>
    <cellStyle name="Normal 2 25 2 5 2" xfId="26195"/>
    <cellStyle name="Normal 2 25 2 6" xfId="26196"/>
    <cellStyle name="Normal 2 25 2 6 2" xfId="26197"/>
    <cellStyle name="Normal 2 25 2 7" xfId="26198"/>
    <cellStyle name="Normal 2 25 2 7 2" xfId="26199"/>
    <cellStyle name="Normal 2 25 2 8" xfId="26200"/>
    <cellStyle name="Normal 2 25 2 8 2" xfId="26201"/>
    <cellStyle name="Normal 2 25 2 9" xfId="26202"/>
    <cellStyle name="Normal 2 25 2 9 2" xfId="26203"/>
    <cellStyle name="Normal 2 25 20" xfId="26204"/>
    <cellStyle name="Normal 2 25 20 10" xfId="26205"/>
    <cellStyle name="Normal 2 25 20 10 2" xfId="26206"/>
    <cellStyle name="Normal 2 25 20 11" xfId="26207"/>
    <cellStyle name="Normal 2 25 20 2" xfId="26208"/>
    <cellStyle name="Normal 2 25 20 2 2" xfId="26209"/>
    <cellStyle name="Normal 2 25 20 3" xfId="26210"/>
    <cellStyle name="Normal 2 25 20 3 2" xfId="26211"/>
    <cellStyle name="Normal 2 25 20 4" xfId="26212"/>
    <cellStyle name="Normal 2 25 20 4 2" xfId="26213"/>
    <cellStyle name="Normal 2 25 20 5" xfId="26214"/>
    <cellStyle name="Normal 2 25 20 5 2" xfId="26215"/>
    <cellStyle name="Normal 2 25 20 6" xfId="26216"/>
    <cellStyle name="Normal 2 25 20 6 2" xfId="26217"/>
    <cellStyle name="Normal 2 25 20 7" xfId="26218"/>
    <cellStyle name="Normal 2 25 20 7 2" xfId="26219"/>
    <cellStyle name="Normal 2 25 20 8" xfId="26220"/>
    <cellStyle name="Normal 2 25 20 8 2" xfId="26221"/>
    <cellStyle name="Normal 2 25 20 9" xfId="26222"/>
    <cellStyle name="Normal 2 25 20 9 2" xfId="26223"/>
    <cellStyle name="Normal 2 25 21" xfId="26224"/>
    <cellStyle name="Normal 2 25 21 10" xfId="26225"/>
    <cellStyle name="Normal 2 25 21 10 2" xfId="26226"/>
    <cellStyle name="Normal 2 25 21 11" xfId="26227"/>
    <cellStyle name="Normal 2 25 21 2" xfId="26228"/>
    <cellStyle name="Normal 2 25 21 2 2" xfId="26229"/>
    <cellStyle name="Normal 2 25 21 3" xfId="26230"/>
    <cellStyle name="Normal 2 25 21 3 2" xfId="26231"/>
    <cellStyle name="Normal 2 25 21 4" xfId="26232"/>
    <cellStyle name="Normal 2 25 21 4 2" xfId="26233"/>
    <cellStyle name="Normal 2 25 21 5" xfId="26234"/>
    <cellStyle name="Normal 2 25 21 5 2" xfId="26235"/>
    <cellStyle name="Normal 2 25 21 6" xfId="26236"/>
    <cellStyle name="Normal 2 25 21 6 2" xfId="26237"/>
    <cellStyle name="Normal 2 25 21 7" xfId="26238"/>
    <cellStyle name="Normal 2 25 21 7 2" xfId="26239"/>
    <cellStyle name="Normal 2 25 21 8" xfId="26240"/>
    <cellStyle name="Normal 2 25 21 8 2" xfId="26241"/>
    <cellStyle name="Normal 2 25 21 9" xfId="26242"/>
    <cellStyle name="Normal 2 25 21 9 2" xfId="26243"/>
    <cellStyle name="Normal 2 25 22" xfId="26244"/>
    <cellStyle name="Normal 2 25 22 10" xfId="26245"/>
    <cellStyle name="Normal 2 25 22 10 2" xfId="26246"/>
    <cellStyle name="Normal 2 25 22 11" xfId="26247"/>
    <cellStyle name="Normal 2 25 22 2" xfId="26248"/>
    <cellStyle name="Normal 2 25 22 2 2" xfId="26249"/>
    <cellStyle name="Normal 2 25 22 3" xfId="26250"/>
    <cellStyle name="Normal 2 25 22 3 2" xfId="26251"/>
    <cellStyle name="Normal 2 25 22 4" xfId="26252"/>
    <cellStyle name="Normal 2 25 22 4 2" xfId="26253"/>
    <cellStyle name="Normal 2 25 22 5" xfId="26254"/>
    <cellStyle name="Normal 2 25 22 5 2" xfId="26255"/>
    <cellStyle name="Normal 2 25 22 6" xfId="26256"/>
    <cellStyle name="Normal 2 25 22 6 2" xfId="26257"/>
    <cellStyle name="Normal 2 25 22 7" xfId="26258"/>
    <cellStyle name="Normal 2 25 22 7 2" xfId="26259"/>
    <cellStyle name="Normal 2 25 22 8" xfId="26260"/>
    <cellStyle name="Normal 2 25 22 8 2" xfId="26261"/>
    <cellStyle name="Normal 2 25 22 9" xfId="26262"/>
    <cellStyle name="Normal 2 25 22 9 2" xfId="26263"/>
    <cellStyle name="Normal 2 25 23" xfId="26264"/>
    <cellStyle name="Normal 2 25 23 10" xfId="26265"/>
    <cellStyle name="Normal 2 25 23 10 2" xfId="26266"/>
    <cellStyle name="Normal 2 25 23 11" xfId="26267"/>
    <cellStyle name="Normal 2 25 23 2" xfId="26268"/>
    <cellStyle name="Normal 2 25 23 2 2" xfId="26269"/>
    <cellStyle name="Normal 2 25 23 3" xfId="26270"/>
    <cellStyle name="Normal 2 25 23 3 2" xfId="26271"/>
    <cellStyle name="Normal 2 25 23 4" xfId="26272"/>
    <cellStyle name="Normal 2 25 23 4 2" xfId="26273"/>
    <cellStyle name="Normal 2 25 23 5" xfId="26274"/>
    <cellStyle name="Normal 2 25 23 5 2" xfId="26275"/>
    <cellStyle name="Normal 2 25 23 6" xfId="26276"/>
    <cellStyle name="Normal 2 25 23 6 2" xfId="26277"/>
    <cellStyle name="Normal 2 25 23 7" xfId="26278"/>
    <cellStyle name="Normal 2 25 23 7 2" xfId="26279"/>
    <cellStyle name="Normal 2 25 23 8" xfId="26280"/>
    <cellStyle name="Normal 2 25 23 8 2" xfId="26281"/>
    <cellStyle name="Normal 2 25 23 9" xfId="26282"/>
    <cellStyle name="Normal 2 25 23 9 2" xfId="26283"/>
    <cellStyle name="Normal 2 25 24" xfId="26284"/>
    <cellStyle name="Normal 2 25 24 10" xfId="26285"/>
    <cellStyle name="Normal 2 25 24 10 2" xfId="26286"/>
    <cellStyle name="Normal 2 25 24 11" xfId="26287"/>
    <cellStyle name="Normal 2 25 24 2" xfId="26288"/>
    <cellStyle name="Normal 2 25 24 2 2" xfId="26289"/>
    <cellStyle name="Normal 2 25 24 3" xfId="26290"/>
    <cellStyle name="Normal 2 25 24 3 2" xfId="26291"/>
    <cellStyle name="Normal 2 25 24 4" xfId="26292"/>
    <cellStyle name="Normal 2 25 24 4 2" xfId="26293"/>
    <cellStyle name="Normal 2 25 24 5" xfId="26294"/>
    <cellStyle name="Normal 2 25 24 5 2" xfId="26295"/>
    <cellStyle name="Normal 2 25 24 6" xfId="26296"/>
    <cellStyle name="Normal 2 25 24 6 2" xfId="26297"/>
    <cellStyle name="Normal 2 25 24 7" xfId="26298"/>
    <cellStyle name="Normal 2 25 24 7 2" xfId="26299"/>
    <cellStyle name="Normal 2 25 24 8" xfId="26300"/>
    <cellStyle name="Normal 2 25 24 8 2" xfId="26301"/>
    <cellStyle name="Normal 2 25 24 9" xfId="26302"/>
    <cellStyle name="Normal 2 25 24 9 2" xfId="26303"/>
    <cellStyle name="Normal 2 25 25" xfId="26304"/>
    <cellStyle name="Normal 2 25 25 10" xfId="26305"/>
    <cellStyle name="Normal 2 25 25 10 2" xfId="26306"/>
    <cellStyle name="Normal 2 25 25 11" xfId="26307"/>
    <cellStyle name="Normal 2 25 25 2" xfId="26308"/>
    <cellStyle name="Normal 2 25 25 2 2" xfId="26309"/>
    <cellStyle name="Normal 2 25 25 3" xfId="26310"/>
    <cellStyle name="Normal 2 25 25 3 2" xfId="26311"/>
    <cellStyle name="Normal 2 25 25 4" xfId="26312"/>
    <cellStyle name="Normal 2 25 25 4 2" xfId="26313"/>
    <cellStyle name="Normal 2 25 25 5" xfId="26314"/>
    <cellStyle name="Normal 2 25 25 5 2" xfId="26315"/>
    <cellStyle name="Normal 2 25 25 6" xfId="26316"/>
    <cellStyle name="Normal 2 25 25 6 2" xfId="26317"/>
    <cellStyle name="Normal 2 25 25 7" xfId="26318"/>
    <cellStyle name="Normal 2 25 25 7 2" xfId="26319"/>
    <cellStyle name="Normal 2 25 25 8" xfId="26320"/>
    <cellStyle name="Normal 2 25 25 8 2" xfId="26321"/>
    <cellStyle name="Normal 2 25 25 9" xfId="26322"/>
    <cellStyle name="Normal 2 25 25 9 2" xfId="26323"/>
    <cellStyle name="Normal 2 25 26" xfId="26324"/>
    <cellStyle name="Normal 2 25 26 10" xfId="26325"/>
    <cellStyle name="Normal 2 25 26 10 2" xfId="26326"/>
    <cellStyle name="Normal 2 25 26 11" xfId="26327"/>
    <cellStyle name="Normal 2 25 26 2" xfId="26328"/>
    <cellStyle name="Normal 2 25 26 2 2" xfId="26329"/>
    <cellStyle name="Normal 2 25 26 3" xfId="26330"/>
    <cellStyle name="Normal 2 25 26 3 2" xfId="26331"/>
    <cellStyle name="Normal 2 25 26 4" xfId="26332"/>
    <cellStyle name="Normal 2 25 26 4 2" xfId="26333"/>
    <cellStyle name="Normal 2 25 26 5" xfId="26334"/>
    <cellStyle name="Normal 2 25 26 5 2" xfId="26335"/>
    <cellStyle name="Normal 2 25 26 6" xfId="26336"/>
    <cellStyle name="Normal 2 25 26 6 2" xfId="26337"/>
    <cellStyle name="Normal 2 25 26 7" xfId="26338"/>
    <cellStyle name="Normal 2 25 26 7 2" xfId="26339"/>
    <cellStyle name="Normal 2 25 26 8" xfId="26340"/>
    <cellStyle name="Normal 2 25 26 8 2" xfId="26341"/>
    <cellStyle name="Normal 2 25 26 9" xfId="26342"/>
    <cellStyle name="Normal 2 25 26 9 2" xfId="26343"/>
    <cellStyle name="Normal 2 25 27" xfId="26344"/>
    <cellStyle name="Normal 2 25 27 10" xfId="26345"/>
    <cellStyle name="Normal 2 25 27 10 2" xfId="26346"/>
    <cellStyle name="Normal 2 25 27 11" xfId="26347"/>
    <cellStyle name="Normal 2 25 27 2" xfId="26348"/>
    <cellStyle name="Normal 2 25 27 2 2" xfId="26349"/>
    <cellStyle name="Normal 2 25 27 3" xfId="26350"/>
    <cellStyle name="Normal 2 25 27 3 2" xfId="26351"/>
    <cellStyle name="Normal 2 25 27 4" xfId="26352"/>
    <cellStyle name="Normal 2 25 27 4 2" xfId="26353"/>
    <cellStyle name="Normal 2 25 27 5" xfId="26354"/>
    <cellStyle name="Normal 2 25 27 5 2" xfId="26355"/>
    <cellStyle name="Normal 2 25 27 6" xfId="26356"/>
    <cellStyle name="Normal 2 25 27 6 2" xfId="26357"/>
    <cellStyle name="Normal 2 25 27 7" xfId="26358"/>
    <cellStyle name="Normal 2 25 27 7 2" xfId="26359"/>
    <cellStyle name="Normal 2 25 27 8" xfId="26360"/>
    <cellStyle name="Normal 2 25 27 8 2" xfId="26361"/>
    <cellStyle name="Normal 2 25 27 9" xfId="26362"/>
    <cellStyle name="Normal 2 25 27 9 2" xfId="26363"/>
    <cellStyle name="Normal 2 25 28" xfId="26364"/>
    <cellStyle name="Normal 2 25 28 10" xfId="26365"/>
    <cellStyle name="Normal 2 25 28 10 2" xfId="26366"/>
    <cellStyle name="Normal 2 25 28 11" xfId="26367"/>
    <cellStyle name="Normal 2 25 28 2" xfId="26368"/>
    <cellStyle name="Normal 2 25 28 2 2" xfId="26369"/>
    <cellStyle name="Normal 2 25 28 3" xfId="26370"/>
    <cellStyle name="Normal 2 25 28 3 2" xfId="26371"/>
    <cellStyle name="Normal 2 25 28 4" xfId="26372"/>
    <cellStyle name="Normal 2 25 28 4 2" xfId="26373"/>
    <cellStyle name="Normal 2 25 28 5" xfId="26374"/>
    <cellStyle name="Normal 2 25 28 5 2" xfId="26375"/>
    <cellStyle name="Normal 2 25 28 6" xfId="26376"/>
    <cellStyle name="Normal 2 25 28 6 2" xfId="26377"/>
    <cellStyle name="Normal 2 25 28 7" xfId="26378"/>
    <cellStyle name="Normal 2 25 28 7 2" xfId="26379"/>
    <cellStyle name="Normal 2 25 28 8" xfId="26380"/>
    <cellStyle name="Normal 2 25 28 8 2" xfId="26381"/>
    <cellStyle name="Normal 2 25 28 9" xfId="26382"/>
    <cellStyle name="Normal 2 25 28 9 2" xfId="26383"/>
    <cellStyle name="Normal 2 25 29" xfId="26384"/>
    <cellStyle name="Normal 2 25 29 10" xfId="26385"/>
    <cellStyle name="Normal 2 25 29 10 2" xfId="26386"/>
    <cellStyle name="Normal 2 25 29 11" xfId="26387"/>
    <cellStyle name="Normal 2 25 29 2" xfId="26388"/>
    <cellStyle name="Normal 2 25 29 2 2" xfId="26389"/>
    <cellStyle name="Normal 2 25 29 3" xfId="26390"/>
    <cellStyle name="Normal 2 25 29 3 2" xfId="26391"/>
    <cellStyle name="Normal 2 25 29 4" xfId="26392"/>
    <cellStyle name="Normal 2 25 29 4 2" xfId="26393"/>
    <cellStyle name="Normal 2 25 29 5" xfId="26394"/>
    <cellStyle name="Normal 2 25 29 5 2" xfId="26395"/>
    <cellStyle name="Normal 2 25 29 6" xfId="26396"/>
    <cellStyle name="Normal 2 25 29 6 2" xfId="26397"/>
    <cellStyle name="Normal 2 25 29 7" xfId="26398"/>
    <cellStyle name="Normal 2 25 29 7 2" xfId="26399"/>
    <cellStyle name="Normal 2 25 29 8" xfId="26400"/>
    <cellStyle name="Normal 2 25 29 8 2" xfId="26401"/>
    <cellStyle name="Normal 2 25 29 9" xfId="26402"/>
    <cellStyle name="Normal 2 25 29 9 2" xfId="26403"/>
    <cellStyle name="Normal 2 25 3" xfId="26404"/>
    <cellStyle name="Normal 2 25 3 10" xfId="26405"/>
    <cellStyle name="Normal 2 25 3 10 2" xfId="26406"/>
    <cellStyle name="Normal 2 25 3 11" xfId="26407"/>
    <cellStyle name="Normal 2 25 3 2" xfId="26408"/>
    <cellStyle name="Normal 2 25 3 2 2" xfId="26409"/>
    <cellStyle name="Normal 2 25 3 3" xfId="26410"/>
    <cellStyle name="Normal 2 25 3 3 2" xfId="26411"/>
    <cellStyle name="Normal 2 25 3 4" xfId="26412"/>
    <cellStyle name="Normal 2 25 3 4 2" xfId="26413"/>
    <cellStyle name="Normal 2 25 3 5" xfId="26414"/>
    <cellStyle name="Normal 2 25 3 5 2" xfId="26415"/>
    <cellStyle name="Normal 2 25 3 6" xfId="26416"/>
    <cellStyle name="Normal 2 25 3 6 2" xfId="26417"/>
    <cellStyle name="Normal 2 25 3 7" xfId="26418"/>
    <cellStyle name="Normal 2 25 3 7 2" xfId="26419"/>
    <cellStyle name="Normal 2 25 3 8" xfId="26420"/>
    <cellStyle name="Normal 2 25 3 8 2" xfId="26421"/>
    <cellStyle name="Normal 2 25 3 9" xfId="26422"/>
    <cellStyle name="Normal 2 25 3 9 2" xfId="26423"/>
    <cellStyle name="Normal 2 25 30" xfId="26424"/>
    <cellStyle name="Normal 2 25 30 10" xfId="26425"/>
    <cellStyle name="Normal 2 25 30 10 2" xfId="26426"/>
    <cellStyle name="Normal 2 25 30 11" xfId="26427"/>
    <cellStyle name="Normal 2 25 30 2" xfId="26428"/>
    <cellStyle name="Normal 2 25 30 2 2" xfId="26429"/>
    <cellStyle name="Normal 2 25 30 3" xfId="26430"/>
    <cellStyle name="Normal 2 25 30 3 2" xfId="26431"/>
    <cellStyle name="Normal 2 25 30 4" xfId="26432"/>
    <cellStyle name="Normal 2 25 30 4 2" xfId="26433"/>
    <cellStyle name="Normal 2 25 30 5" xfId="26434"/>
    <cellStyle name="Normal 2 25 30 5 2" xfId="26435"/>
    <cellStyle name="Normal 2 25 30 6" xfId="26436"/>
    <cellStyle name="Normal 2 25 30 6 2" xfId="26437"/>
    <cellStyle name="Normal 2 25 30 7" xfId="26438"/>
    <cellStyle name="Normal 2 25 30 7 2" xfId="26439"/>
    <cellStyle name="Normal 2 25 30 8" xfId="26440"/>
    <cellStyle name="Normal 2 25 30 8 2" xfId="26441"/>
    <cellStyle name="Normal 2 25 30 9" xfId="26442"/>
    <cellStyle name="Normal 2 25 30 9 2" xfId="26443"/>
    <cellStyle name="Normal 2 25 31" xfId="26444"/>
    <cellStyle name="Normal 2 25 31 2" xfId="26445"/>
    <cellStyle name="Normal 2 25 31 2 2" xfId="26446"/>
    <cellStyle name="Normal 2 25 31 3" xfId="26447"/>
    <cellStyle name="Normal 2 25 31 3 2" xfId="26448"/>
    <cellStyle name="Normal 2 25 31 4" xfId="26449"/>
    <cellStyle name="Normal 2 25 31 4 2" xfId="26450"/>
    <cellStyle name="Normal 2 25 31 5" xfId="26451"/>
    <cellStyle name="Normal 2 25 32" xfId="26452"/>
    <cellStyle name="Normal 2 25 32 2" xfId="26453"/>
    <cellStyle name="Normal 2 25 32 2 2" xfId="26454"/>
    <cellStyle name="Normal 2 25 32 3" xfId="26455"/>
    <cellStyle name="Normal 2 25 32 3 2" xfId="26456"/>
    <cellStyle name="Normal 2 25 32 4" xfId="26457"/>
    <cellStyle name="Normal 2 25 32 4 2" xfId="26458"/>
    <cellStyle name="Normal 2 25 32 5" xfId="26459"/>
    <cellStyle name="Normal 2 25 33" xfId="26460"/>
    <cellStyle name="Normal 2 25 33 2" xfId="26461"/>
    <cellStyle name="Normal 2 25 33 2 2" xfId="26462"/>
    <cellStyle name="Normal 2 25 33 3" xfId="26463"/>
    <cellStyle name="Normal 2 25 33 3 2" xfId="26464"/>
    <cellStyle name="Normal 2 25 33 4" xfId="26465"/>
    <cellStyle name="Normal 2 25 33 4 2" xfId="26466"/>
    <cellStyle name="Normal 2 25 33 5" xfId="26467"/>
    <cellStyle name="Normal 2 25 34" xfId="26468"/>
    <cellStyle name="Normal 2 25 34 2" xfId="26469"/>
    <cellStyle name="Normal 2 25 34 2 2" xfId="26470"/>
    <cellStyle name="Normal 2 25 34 3" xfId="26471"/>
    <cellStyle name="Normal 2 25 34 3 2" xfId="26472"/>
    <cellStyle name="Normal 2 25 34 4" xfId="26473"/>
    <cellStyle name="Normal 2 25 34 4 2" xfId="26474"/>
    <cellStyle name="Normal 2 25 34 5" xfId="26475"/>
    <cellStyle name="Normal 2 25 35" xfId="26476"/>
    <cellStyle name="Normal 2 25 35 2" xfId="26477"/>
    <cellStyle name="Normal 2 25 35 2 2" xfId="26478"/>
    <cellStyle name="Normal 2 25 35 3" xfId="26479"/>
    <cellStyle name="Normal 2 25 35 3 2" xfId="26480"/>
    <cellStyle name="Normal 2 25 35 4" xfId="26481"/>
    <cellStyle name="Normal 2 25 35 4 2" xfId="26482"/>
    <cellStyle name="Normal 2 25 35 5" xfId="26483"/>
    <cellStyle name="Normal 2 25 36" xfId="26484"/>
    <cellStyle name="Normal 2 25 36 2" xfId="26485"/>
    <cellStyle name="Normal 2 25 36 2 2" xfId="26486"/>
    <cellStyle name="Normal 2 25 36 3" xfId="26487"/>
    <cellStyle name="Normal 2 25 36 3 2" xfId="26488"/>
    <cellStyle name="Normal 2 25 36 4" xfId="26489"/>
    <cellStyle name="Normal 2 25 36 4 2" xfId="26490"/>
    <cellStyle name="Normal 2 25 36 5" xfId="26491"/>
    <cellStyle name="Normal 2 25 37" xfId="26492"/>
    <cellStyle name="Normal 2 25 37 2" xfId="26493"/>
    <cellStyle name="Normal 2 25 37 2 2" xfId="26494"/>
    <cellStyle name="Normal 2 25 37 3" xfId="26495"/>
    <cellStyle name="Normal 2 25 37 3 2" xfId="26496"/>
    <cellStyle name="Normal 2 25 37 4" xfId="26497"/>
    <cellStyle name="Normal 2 25 37 4 2" xfId="26498"/>
    <cellStyle name="Normal 2 25 37 5" xfId="26499"/>
    <cellStyle name="Normal 2 25 38" xfId="26500"/>
    <cellStyle name="Normal 2 25 38 2" xfId="26501"/>
    <cellStyle name="Normal 2 25 38 2 2" xfId="26502"/>
    <cellStyle name="Normal 2 25 38 3" xfId="26503"/>
    <cellStyle name="Normal 2 25 38 3 2" xfId="26504"/>
    <cellStyle name="Normal 2 25 38 4" xfId="26505"/>
    <cellStyle name="Normal 2 25 38 4 2" xfId="26506"/>
    <cellStyle name="Normal 2 25 38 5" xfId="26507"/>
    <cellStyle name="Normal 2 25 39" xfId="26508"/>
    <cellStyle name="Normal 2 25 39 2" xfId="26509"/>
    <cellStyle name="Normal 2 25 39 2 2" xfId="26510"/>
    <cellStyle name="Normal 2 25 39 3" xfId="26511"/>
    <cellStyle name="Normal 2 25 39 3 2" xfId="26512"/>
    <cellStyle name="Normal 2 25 39 4" xfId="26513"/>
    <cellStyle name="Normal 2 25 39 4 2" xfId="26514"/>
    <cellStyle name="Normal 2 25 39 5" xfId="26515"/>
    <cellStyle name="Normal 2 25 4" xfId="26516"/>
    <cellStyle name="Normal 2 25 4 10" xfId="26517"/>
    <cellStyle name="Normal 2 25 4 10 2" xfId="26518"/>
    <cellStyle name="Normal 2 25 4 11" xfId="26519"/>
    <cellStyle name="Normal 2 25 4 2" xfId="26520"/>
    <cellStyle name="Normal 2 25 4 2 2" xfId="26521"/>
    <cellStyle name="Normal 2 25 4 3" xfId="26522"/>
    <cellStyle name="Normal 2 25 4 3 2" xfId="26523"/>
    <cellStyle name="Normal 2 25 4 4" xfId="26524"/>
    <cellStyle name="Normal 2 25 4 4 2" xfId="26525"/>
    <cellStyle name="Normal 2 25 4 5" xfId="26526"/>
    <cellStyle name="Normal 2 25 4 5 2" xfId="26527"/>
    <cellStyle name="Normal 2 25 4 6" xfId="26528"/>
    <cellStyle name="Normal 2 25 4 6 2" xfId="26529"/>
    <cellStyle name="Normal 2 25 4 7" xfId="26530"/>
    <cellStyle name="Normal 2 25 4 7 2" xfId="26531"/>
    <cellStyle name="Normal 2 25 4 8" xfId="26532"/>
    <cellStyle name="Normal 2 25 4 8 2" xfId="26533"/>
    <cellStyle name="Normal 2 25 4 9" xfId="26534"/>
    <cellStyle name="Normal 2 25 4 9 2" xfId="26535"/>
    <cellStyle name="Normal 2 25 40" xfId="26536"/>
    <cellStyle name="Normal 2 25 40 2" xfId="26537"/>
    <cellStyle name="Normal 2 25 40 2 2" xfId="26538"/>
    <cellStyle name="Normal 2 25 40 3" xfId="26539"/>
    <cellStyle name="Normal 2 25 40 3 2" xfId="26540"/>
    <cellStyle name="Normal 2 25 40 4" xfId="26541"/>
    <cellStyle name="Normal 2 25 40 4 2" xfId="26542"/>
    <cellStyle name="Normal 2 25 40 5" xfId="26543"/>
    <cellStyle name="Normal 2 25 41" xfId="26544"/>
    <cellStyle name="Normal 2 25 41 2" xfId="26545"/>
    <cellStyle name="Normal 2 25 41 2 2" xfId="26546"/>
    <cellStyle name="Normal 2 25 41 3" xfId="26547"/>
    <cellStyle name="Normal 2 25 41 3 2" xfId="26548"/>
    <cellStyle name="Normal 2 25 41 4" xfId="26549"/>
    <cellStyle name="Normal 2 25 41 4 2" xfId="26550"/>
    <cellStyle name="Normal 2 25 41 5" xfId="26551"/>
    <cellStyle name="Normal 2 25 42" xfId="26552"/>
    <cellStyle name="Normal 2 25 42 2" xfId="26553"/>
    <cellStyle name="Normal 2 25 42 2 2" xfId="26554"/>
    <cellStyle name="Normal 2 25 42 3" xfId="26555"/>
    <cellStyle name="Normal 2 25 42 3 2" xfId="26556"/>
    <cellStyle name="Normal 2 25 42 4" xfId="26557"/>
    <cellStyle name="Normal 2 25 42 4 2" xfId="26558"/>
    <cellStyle name="Normal 2 25 42 5" xfId="26559"/>
    <cellStyle name="Normal 2 25 43" xfId="26560"/>
    <cellStyle name="Normal 2 25 43 2" xfId="26561"/>
    <cellStyle name="Normal 2 25 43 2 2" xfId="26562"/>
    <cellStyle name="Normal 2 25 43 3" xfId="26563"/>
    <cellStyle name="Normal 2 25 43 3 2" xfId="26564"/>
    <cellStyle name="Normal 2 25 43 4" xfId="26565"/>
    <cellStyle name="Normal 2 25 43 4 2" xfId="26566"/>
    <cellStyle name="Normal 2 25 43 5" xfId="26567"/>
    <cellStyle name="Normal 2 25 44" xfId="26568"/>
    <cellStyle name="Normal 2 25 44 2" xfId="26569"/>
    <cellStyle name="Normal 2 25 44 2 2" xfId="26570"/>
    <cellStyle name="Normal 2 25 44 3" xfId="26571"/>
    <cellStyle name="Normal 2 25 44 3 2" xfId="26572"/>
    <cellStyle name="Normal 2 25 44 4" xfId="26573"/>
    <cellStyle name="Normal 2 25 44 4 2" xfId="26574"/>
    <cellStyle name="Normal 2 25 44 5" xfId="26575"/>
    <cellStyle name="Normal 2 25 45" xfId="26576"/>
    <cellStyle name="Normal 2 25 45 2" xfId="26577"/>
    <cellStyle name="Normal 2 25 45 2 2" xfId="26578"/>
    <cellStyle name="Normal 2 25 45 3" xfId="26579"/>
    <cellStyle name="Normal 2 25 45 3 2" xfId="26580"/>
    <cellStyle name="Normal 2 25 45 4" xfId="26581"/>
    <cellStyle name="Normal 2 25 45 4 2" xfId="26582"/>
    <cellStyle name="Normal 2 25 45 5" xfId="26583"/>
    <cellStyle name="Normal 2 25 46" xfId="26584"/>
    <cellStyle name="Normal 2 25 46 2" xfId="26585"/>
    <cellStyle name="Normal 2 25 46 2 2" xfId="26586"/>
    <cellStyle name="Normal 2 25 46 3" xfId="26587"/>
    <cellStyle name="Normal 2 25 46 3 2" xfId="26588"/>
    <cellStyle name="Normal 2 25 46 4" xfId="26589"/>
    <cellStyle name="Normal 2 25 46 4 2" xfId="26590"/>
    <cellStyle name="Normal 2 25 46 5" xfId="26591"/>
    <cellStyle name="Normal 2 25 47" xfId="26592"/>
    <cellStyle name="Normal 2 25 47 2" xfId="26593"/>
    <cellStyle name="Normal 2 25 47 2 2" xfId="26594"/>
    <cellStyle name="Normal 2 25 47 3" xfId="26595"/>
    <cellStyle name="Normal 2 25 47 3 2" xfId="26596"/>
    <cellStyle name="Normal 2 25 47 4" xfId="26597"/>
    <cellStyle name="Normal 2 25 47 4 2" xfId="26598"/>
    <cellStyle name="Normal 2 25 47 5" xfId="26599"/>
    <cellStyle name="Normal 2 25 48" xfId="26600"/>
    <cellStyle name="Normal 2 25 48 2" xfId="26601"/>
    <cellStyle name="Normal 2 25 48 2 2" xfId="26602"/>
    <cellStyle name="Normal 2 25 48 3" xfId="26603"/>
    <cellStyle name="Normal 2 25 48 3 2" xfId="26604"/>
    <cellStyle name="Normal 2 25 48 4" xfId="26605"/>
    <cellStyle name="Normal 2 25 48 4 2" xfId="26606"/>
    <cellStyle name="Normal 2 25 48 5" xfId="26607"/>
    <cellStyle name="Normal 2 25 49" xfId="26608"/>
    <cellStyle name="Normal 2 25 49 2" xfId="26609"/>
    <cellStyle name="Normal 2 25 49 2 2" xfId="26610"/>
    <cellStyle name="Normal 2 25 49 3" xfId="26611"/>
    <cellStyle name="Normal 2 25 49 3 2" xfId="26612"/>
    <cellStyle name="Normal 2 25 49 4" xfId="26613"/>
    <cellStyle name="Normal 2 25 49 4 2" xfId="26614"/>
    <cellStyle name="Normal 2 25 49 5" xfId="26615"/>
    <cellStyle name="Normal 2 25 5" xfId="26616"/>
    <cellStyle name="Normal 2 25 5 10" xfId="26617"/>
    <cellStyle name="Normal 2 25 5 10 2" xfId="26618"/>
    <cellStyle name="Normal 2 25 5 11" xfId="26619"/>
    <cellStyle name="Normal 2 25 5 2" xfId="26620"/>
    <cellStyle name="Normal 2 25 5 2 2" xfId="26621"/>
    <cellStyle name="Normal 2 25 5 3" xfId="26622"/>
    <cellStyle name="Normal 2 25 5 3 2" xfId="26623"/>
    <cellStyle name="Normal 2 25 5 4" xfId="26624"/>
    <cellStyle name="Normal 2 25 5 4 2" xfId="26625"/>
    <cellStyle name="Normal 2 25 5 5" xfId="26626"/>
    <cellStyle name="Normal 2 25 5 5 2" xfId="26627"/>
    <cellStyle name="Normal 2 25 5 6" xfId="26628"/>
    <cellStyle name="Normal 2 25 5 6 2" xfId="26629"/>
    <cellStyle name="Normal 2 25 5 7" xfId="26630"/>
    <cellStyle name="Normal 2 25 5 7 2" xfId="26631"/>
    <cellStyle name="Normal 2 25 5 8" xfId="26632"/>
    <cellStyle name="Normal 2 25 5 8 2" xfId="26633"/>
    <cellStyle name="Normal 2 25 5 9" xfId="26634"/>
    <cellStyle name="Normal 2 25 5 9 2" xfId="26635"/>
    <cellStyle name="Normal 2 25 50" xfId="26636"/>
    <cellStyle name="Normal 2 25 50 2" xfId="26637"/>
    <cellStyle name="Normal 2 25 51" xfId="26638"/>
    <cellStyle name="Normal 2 25 51 2" xfId="26639"/>
    <cellStyle name="Normal 2 25 52" xfId="26640"/>
    <cellStyle name="Normal 2 25 52 2" xfId="26641"/>
    <cellStyle name="Normal 2 25 53" xfId="26642"/>
    <cellStyle name="Normal 2 25 53 2" xfId="26643"/>
    <cellStyle name="Normal 2 25 54" xfId="26644"/>
    <cellStyle name="Normal 2 25 54 2" xfId="26645"/>
    <cellStyle name="Normal 2 25 55" xfId="26646"/>
    <cellStyle name="Normal 2 25 55 2" xfId="26647"/>
    <cellStyle name="Normal 2 25 56" xfId="26648"/>
    <cellStyle name="Normal 2 25 56 2" xfId="26649"/>
    <cellStyle name="Normal 2 25 57" xfId="26650"/>
    <cellStyle name="Normal 2 25 57 2" xfId="26651"/>
    <cellStyle name="Normal 2 25 58" xfId="26652"/>
    <cellStyle name="Normal 2 25 58 2" xfId="26653"/>
    <cellStyle name="Normal 2 25 59" xfId="26654"/>
    <cellStyle name="Normal 2 25 59 2" xfId="26655"/>
    <cellStyle name="Normal 2 25 6" xfId="26656"/>
    <cellStyle name="Normal 2 25 6 10" xfId="26657"/>
    <cellStyle name="Normal 2 25 6 10 2" xfId="26658"/>
    <cellStyle name="Normal 2 25 6 11" xfId="26659"/>
    <cellStyle name="Normal 2 25 6 2" xfId="26660"/>
    <cellStyle name="Normal 2 25 6 2 2" xfId="26661"/>
    <cellStyle name="Normal 2 25 6 3" xfId="26662"/>
    <cellStyle name="Normal 2 25 6 3 2" xfId="26663"/>
    <cellStyle name="Normal 2 25 6 4" xfId="26664"/>
    <cellStyle name="Normal 2 25 6 4 2" xfId="26665"/>
    <cellStyle name="Normal 2 25 6 5" xfId="26666"/>
    <cellStyle name="Normal 2 25 6 5 2" xfId="26667"/>
    <cellStyle name="Normal 2 25 6 6" xfId="26668"/>
    <cellStyle name="Normal 2 25 6 6 2" xfId="26669"/>
    <cellStyle name="Normal 2 25 6 7" xfId="26670"/>
    <cellStyle name="Normal 2 25 6 7 2" xfId="26671"/>
    <cellStyle name="Normal 2 25 6 8" xfId="26672"/>
    <cellStyle name="Normal 2 25 6 8 2" xfId="26673"/>
    <cellStyle name="Normal 2 25 6 9" xfId="26674"/>
    <cellStyle name="Normal 2 25 6 9 2" xfId="26675"/>
    <cellStyle name="Normal 2 25 60" xfId="26676"/>
    <cellStyle name="Normal 2 25 60 2" xfId="26677"/>
    <cellStyle name="Normal 2 25 61" xfId="26678"/>
    <cellStyle name="Normal 2 25 61 2" xfId="26679"/>
    <cellStyle name="Normal 2 25 62" xfId="26680"/>
    <cellStyle name="Normal 2 25 62 2" xfId="26681"/>
    <cellStyle name="Normal 2 25 63" xfId="26682"/>
    <cellStyle name="Normal 2 25 63 2" xfId="26683"/>
    <cellStyle name="Normal 2 25 64" xfId="26684"/>
    <cellStyle name="Normal 2 25 64 2" xfId="26685"/>
    <cellStyle name="Normal 2 25 65" xfId="26686"/>
    <cellStyle name="Normal 2 25 65 2" xfId="26687"/>
    <cellStyle name="Normal 2 25 66" xfId="26688"/>
    <cellStyle name="Normal 2 25 66 2" xfId="26689"/>
    <cellStyle name="Normal 2 25 67" xfId="26690"/>
    <cellStyle name="Normal 2 25 67 2" xfId="26691"/>
    <cellStyle name="Normal 2 25 68" xfId="26692"/>
    <cellStyle name="Normal 2 25 68 2" xfId="26693"/>
    <cellStyle name="Normal 2 25 69" xfId="26694"/>
    <cellStyle name="Normal 2 25 69 2" xfId="26695"/>
    <cellStyle name="Normal 2 25 7" xfId="26696"/>
    <cellStyle name="Normal 2 25 7 10" xfId="26697"/>
    <cellStyle name="Normal 2 25 7 10 2" xfId="26698"/>
    <cellStyle name="Normal 2 25 7 11" xfId="26699"/>
    <cellStyle name="Normal 2 25 7 2" xfId="26700"/>
    <cellStyle name="Normal 2 25 7 2 2" xfId="26701"/>
    <cellStyle name="Normal 2 25 7 3" xfId="26702"/>
    <cellStyle name="Normal 2 25 7 3 2" xfId="26703"/>
    <cellStyle name="Normal 2 25 7 4" xfId="26704"/>
    <cellStyle name="Normal 2 25 7 4 2" xfId="26705"/>
    <cellStyle name="Normal 2 25 7 5" xfId="26706"/>
    <cellStyle name="Normal 2 25 7 5 2" xfId="26707"/>
    <cellStyle name="Normal 2 25 7 6" xfId="26708"/>
    <cellStyle name="Normal 2 25 7 6 2" xfId="26709"/>
    <cellStyle name="Normal 2 25 7 7" xfId="26710"/>
    <cellStyle name="Normal 2 25 7 7 2" xfId="26711"/>
    <cellStyle name="Normal 2 25 7 8" xfId="26712"/>
    <cellStyle name="Normal 2 25 7 8 2" xfId="26713"/>
    <cellStyle name="Normal 2 25 7 9" xfId="26714"/>
    <cellStyle name="Normal 2 25 7 9 2" xfId="26715"/>
    <cellStyle name="Normal 2 25 70" xfId="26716"/>
    <cellStyle name="Normal 2 25 70 2" xfId="26717"/>
    <cellStyle name="Normal 2 25 71" xfId="26718"/>
    <cellStyle name="Normal 2 25 71 2" xfId="26719"/>
    <cellStyle name="Normal 2 25 72" xfId="26720"/>
    <cellStyle name="Normal 2 25 72 2" xfId="26721"/>
    <cellStyle name="Normal 2 25 73" xfId="26722"/>
    <cellStyle name="Normal 2 25 73 2" xfId="26723"/>
    <cellStyle name="Normal 2 25 74" xfId="26724"/>
    <cellStyle name="Normal 2 25 75" xfId="26725"/>
    <cellStyle name="Normal 2 25 76" xfId="26726"/>
    <cellStyle name="Normal 2 25 77" xfId="26727"/>
    <cellStyle name="Normal 2 25 8" xfId="26728"/>
    <cellStyle name="Normal 2 25 8 10" xfId="26729"/>
    <cellStyle name="Normal 2 25 8 10 2" xfId="26730"/>
    <cellStyle name="Normal 2 25 8 11" xfId="26731"/>
    <cellStyle name="Normal 2 25 8 2" xfId="26732"/>
    <cellStyle name="Normal 2 25 8 2 2" xfId="26733"/>
    <cellStyle name="Normal 2 25 8 3" xfId="26734"/>
    <cellStyle name="Normal 2 25 8 3 2" xfId="26735"/>
    <cellStyle name="Normal 2 25 8 4" xfId="26736"/>
    <cellStyle name="Normal 2 25 8 4 2" xfId="26737"/>
    <cellStyle name="Normal 2 25 8 5" xfId="26738"/>
    <cellStyle name="Normal 2 25 8 5 2" xfId="26739"/>
    <cellStyle name="Normal 2 25 8 6" xfId="26740"/>
    <cellStyle name="Normal 2 25 8 6 2" xfId="26741"/>
    <cellStyle name="Normal 2 25 8 7" xfId="26742"/>
    <cellStyle name="Normal 2 25 8 7 2" xfId="26743"/>
    <cellStyle name="Normal 2 25 8 8" xfId="26744"/>
    <cellStyle name="Normal 2 25 8 8 2" xfId="26745"/>
    <cellStyle name="Normal 2 25 8 9" xfId="26746"/>
    <cellStyle name="Normal 2 25 8 9 2" xfId="26747"/>
    <cellStyle name="Normal 2 25 9" xfId="26748"/>
    <cellStyle name="Normal 2 25 9 10" xfId="26749"/>
    <cellStyle name="Normal 2 25 9 10 2" xfId="26750"/>
    <cellStyle name="Normal 2 25 9 11" xfId="26751"/>
    <cellStyle name="Normal 2 25 9 2" xfId="26752"/>
    <cellStyle name="Normal 2 25 9 2 2" xfId="26753"/>
    <cellStyle name="Normal 2 25 9 3" xfId="26754"/>
    <cellStyle name="Normal 2 25 9 3 2" xfId="26755"/>
    <cellStyle name="Normal 2 25 9 4" xfId="26756"/>
    <cellStyle name="Normal 2 25 9 4 2" xfId="26757"/>
    <cellStyle name="Normal 2 25 9 5" xfId="26758"/>
    <cellStyle name="Normal 2 25 9 5 2" xfId="26759"/>
    <cellStyle name="Normal 2 25 9 6" xfId="26760"/>
    <cellStyle name="Normal 2 25 9 6 2" xfId="26761"/>
    <cellStyle name="Normal 2 25 9 7" xfId="26762"/>
    <cellStyle name="Normal 2 25 9 7 2" xfId="26763"/>
    <cellStyle name="Normal 2 25 9 8" xfId="26764"/>
    <cellStyle name="Normal 2 25 9 8 2" xfId="26765"/>
    <cellStyle name="Normal 2 25 9 9" xfId="26766"/>
    <cellStyle name="Normal 2 25 9 9 2" xfId="26767"/>
    <cellStyle name="Normal 2 26" xfId="26768"/>
    <cellStyle name="Normal 2 26 10" xfId="26769"/>
    <cellStyle name="Normal 2 26 10 10" xfId="26770"/>
    <cellStyle name="Normal 2 26 10 10 2" xfId="26771"/>
    <cellStyle name="Normal 2 26 10 11" xfId="26772"/>
    <cellStyle name="Normal 2 26 10 2" xfId="26773"/>
    <cellStyle name="Normal 2 26 10 2 2" xfId="26774"/>
    <cellStyle name="Normal 2 26 10 3" xfId="26775"/>
    <cellStyle name="Normal 2 26 10 3 2" xfId="26776"/>
    <cellStyle name="Normal 2 26 10 4" xfId="26777"/>
    <cellStyle name="Normal 2 26 10 4 2" xfId="26778"/>
    <cellStyle name="Normal 2 26 10 5" xfId="26779"/>
    <cellStyle name="Normal 2 26 10 5 2" xfId="26780"/>
    <cellStyle name="Normal 2 26 10 6" xfId="26781"/>
    <cellStyle name="Normal 2 26 10 6 2" xfId="26782"/>
    <cellStyle name="Normal 2 26 10 7" xfId="26783"/>
    <cellStyle name="Normal 2 26 10 7 2" xfId="26784"/>
    <cellStyle name="Normal 2 26 10 8" xfId="26785"/>
    <cellStyle name="Normal 2 26 10 8 2" xfId="26786"/>
    <cellStyle name="Normal 2 26 10 9" xfId="26787"/>
    <cellStyle name="Normal 2 26 10 9 2" xfId="26788"/>
    <cellStyle name="Normal 2 26 11" xfId="26789"/>
    <cellStyle name="Normal 2 26 11 10" xfId="26790"/>
    <cellStyle name="Normal 2 26 11 10 2" xfId="26791"/>
    <cellStyle name="Normal 2 26 11 11" xfId="26792"/>
    <cellStyle name="Normal 2 26 11 2" xfId="26793"/>
    <cellStyle name="Normal 2 26 11 2 2" xfId="26794"/>
    <cellStyle name="Normal 2 26 11 3" xfId="26795"/>
    <cellStyle name="Normal 2 26 11 3 2" xfId="26796"/>
    <cellStyle name="Normal 2 26 11 4" xfId="26797"/>
    <cellStyle name="Normal 2 26 11 4 2" xfId="26798"/>
    <cellStyle name="Normal 2 26 11 5" xfId="26799"/>
    <cellStyle name="Normal 2 26 11 5 2" xfId="26800"/>
    <cellStyle name="Normal 2 26 11 6" xfId="26801"/>
    <cellStyle name="Normal 2 26 11 6 2" xfId="26802"/>
    <cellStyle name="Normal 2 26 11 7" xfId="26803"/>
    <cellStyle name="Normal 2 26 11 7 2" xfId="26804"/>
    <cellStyle name="Normal 2 26 11 8" xfId="26805"/>
    <cellStyle name="Normal 2 26 11 8 2" xfId="26806"/>
    <cellStyle name="Normal 2 26 11 9" xfId="26807"/>
    <cellStyle name="Normal 2 26 11 9 2" xfId="26808"/>
    <cellStyle name="Normal 2 26 12" xfId="26809"/>
    <cellStyle name="Normal 2 26 12 10" xfId="26810"/>
    <cellStyle name="Normal 2 26 12 10 2" xfId="26811"/>
    <cellStyle name="Normal 2 26 12 11" xfId="26812"/>
    <cellStyle name="Normal 2 26 12 2" xfId="26813"/>
    <cellStyle name="Normal 2 26 12 2 2" xfId="26814"/>
    <cellStyle name="Normal 2 26 12 3" xfId="26815"/>
    <cellStyle name="Normal 2 26 12 3 2" xfId="26816"/>
    <cellStyle name="Normal 2 26 12 4" xfId="26817"/>
    <cellStyle name="Normal 2 26 12 4 2" xfId="26818"/>
    <cellStyle name="Normal 2 26 12 5" xfId="26819"/>
    <cellStyle name="Normal 2 26 12 5 2" xfId="26820"/>
    <cellStyle name="Normal 2 26 12 6" xfId="26821"/>
    <cellStyle name="Normal 2 26 12 6 2" xfId="26822"/>
    <cellStyle name="Normal 2 26 12 7" xfId="26823"/>
    <cellStyle name="Normal 2 26 12 7 2" xfId="26824"/>
    <cellStyle name="Normal 2 26 12 8" xfId="26825"/>
    <cellStyle name="Normal 2 26 12 8 2" xfId="26826"/>
    <cellStyle name="Normal 2 26 12 9" xfId="26827"/>
    <cellStyle name="Normal 2 26 12 9 2" xfId="26828"/>
    <cellStyle name="Normal 2 26 13" xfId="26829"/>
    <cellStyle name="Normal 2 26 13 10" xfId="26830"/>
    <cellStyle name="Normal 2 26 13 10 2" xfId="26831"/>
    <cellStyle name="Normal 2 26 13 11" xfId="26832"/>
    <cellStyle name="Normal 2 26 13 2" xfId="26833"/>
    <cellStyle name="Normal 2 26 13 2 2" xfId="26834"/>
    <cellStyle name="Normal 2 26 13 3" xfId="26835"/>
    <cellStyle name="Normal 2 26 13 3 2" xfId="26836"/>
    <cellStyle name="Normal 2 26 13 4" xfId="26837"/>
    <cellStyle name="Normal 2 26 13 4 2" xfId="26838"/>
    <cellStyle name="Normal 2 26 13 5" xfId="26839"/>
    <cellStyle name="Normal 2 26 13 5 2" xfId="26840"/>
    <cellStyle name="Normal 2 26 13 6" xfId="26841"/>
    <cellStyle name="Normal 2 26 13 6 2" xfId="26842"/>
    <cellStyle name="Normal 2 26 13 7" xfId="26843"/>
    <cellStyle name="Normal 2 26 13 7 2" xfId="26844"/>
    <cellStyle name="Normal 2 26 13 8" xfId="26845"/>
    <cellStyle name="Normal 2 26 13 8 2" xfId="26846"/>
    <cellStyle name="Normal 2 26 13 9" xfId="26847"/>
    <cellStyle name="Normal 2 26 13 9 2" xfId="26848"/>
    <cellStyle name="Normal 2 26 14" xfId="26849"/>
    <cellStyle name="Normal 2 26 14 10" xfId="26850"/>
    <cellStyle name="Normal 2 26 14 10 2" xfId="26851"/>
    <cellStyle name="Normal 2 26 14 11" xfId="26852"/>
    <cellStyle name="Normal 2 26 14 2" xfId="26853"/>
    <cellStyle name="Normal 2 26 14 2 2" xfId="26854"/>
    <cellStyle name="Normal 2 26 14 3" xfId="26855"/>
    <cellStyle name="Normal 2 26 14 3 2" xfId="26856"/>
    <cellStyle name="Normal 2 26 14 4" xfId="26857"/>
    <cellStyle name="Normal 2 26 14 4 2" xfId="26858"/>
    <cellStyle name="Normal 2 26 14 5" xfId="26859"/>
    <cellStyle name="Normal 2 26 14 5 2" xfId="26860"/>
    <cellStyle name="Normal 2 26 14 6" xfId="26861"/>
    <cellStyle name="Normal 2 26 14 6 2" xfId="26862"/>
    <cellStyle name="Normal 2 26 14 7" xfId="26863"/>
    <cellStyle name="Normal 2 26 14 7 2" xfId="26864"/>
    <cellStyle name="Normal 2 26 14 8" xfId="26865"/>
    <cellStyle name="Normal 2 26 14 8 2" xfId="26866"/>
    <cellStyle name="Normal 2 26 14 9" xfId="26867"/>
    <cellStyle name="Normal 2 26 14 9 2" xfId="26868"/>
    <cellStyle name="Normal 2 26 15" xfId="26869"/>
    <cellStyle name="Normal 2 26 15 10" xfId="26870"/>
    <cellStyle name="Normal 2 26 15 10 2" xfId="26871"/>
    <cellStyle name="Normal 2 26 15 11" xfId="26872"/>
    <cellStyle name="Normal 2 26 15 2" xfId="26873"/>
    <cellStyle name="Normal 2 26 15 2 2" xfId="26874"/>
    <cellStyle name="Normal 2 26 15 3" xfId="26875"/>
    <cellStyle name="Normal 2 26 15 3 2" xfId="26876"/>
    <cellStyle name="Normal 2 26 15 4" xfId="26877"/>
    <cellStyle name="Normal 2 26 15 4 2" xfId="26878"/>
    <cellStyle name="Normal 2 26 15 5" xfId="26879"/>
    <cellStyle name="Normal 2 26 15 5 2" xfId="26880"/>
    <cellStyle name="Normal 2 26 15 6" xfId="26881"/>
    <cellStyle name="Normal 2 26 15 6 2" xfId="26882"/>
    <cellStyle name="Normal 2 26 15 7" xfId="26883"/>
    <cellStyle name="Normal 2 26 15 7 2" xfId="26884"/>
    <cellStyle name="Normal 2 26 15 8" xfId="26885"/>
    <cellStyle name="Normal 2 26 15 8 2" xfId="26886"/>
    <cellStyle name="Normal 2 26 15 9" xfId="26887"/>
    <cellStyle name="Normal 2 26 15 9 2" xfId="26888"/>
    <cellStyle name="Normal 2 26 16" xfId="26889"/>
    <cellStyle name="Normal 2 26 16 10" xfId="26890"/>
    <cellStyle name="Normal 2 26 16 10 2" xfId="26891"/>
    <cellStyle name="Normal 2 26 16 11" xfId="26892"/>
    <cellStyle name="Normal 2 26 16 2" xfId="26893"/>
    <cellStyle name="Normal 2 26 16 2 2" xfId="26894"/>
    <cellStyle name="Normal 2 26 16 3" xfId="26895"/>
    <cellStyle name="Normal 2 26 16 3 2" xfId="26896"/>
    <cellStyle name="Normal 2 26 16 4" xfId="26897"/>
    <cellStyle name="Normal 2 26 16 4 2" xfId="26898"/>
    <cellStyle name="Normal 2 26 16 5" xfId="26899"/>
    <cellStyle name="Normal 2 26 16 5 2" xfId="26900"/>
    <cellStyle name="Normal 2 26 16 6" xfId="26901"/>
    <cellStyle name="Normal 2 26 16 6 2" xfId="26902"/>
    <cellStyle name="Normal 2 26 16 7" xfId="26903"/>
    <cellStyle name="Normal 2 26 16 7 2" xfId="26904"/>
    <cellStyle name="Normal 2 26 16 8" xfId="26905"/>
    <cellStyle name="Normal 2 26 16 8 2" xfId="26906"/>
    <cellStyle name="Normal 2 26 16 9" xfId="26907"/>
    <cellStyle name="Normal 2 26 16 9 2" xfId="26908"/>
    <cellStyle name="Normal 2 26 17" xfId="26909"/>
    <cellStyle name="Normal 2 26 17 10" xfId="26910"/>
    <cellStyle name="Normal 2 26 17 10 2" xfId="26911"/>
    <cellStyle name="Normal 2 26 17 11" xfId="26912"/>
    <cellStyle name="Normal 2 26 17 2" xfId="26913"/>
    <cellStyle name="Normal 2 26 17 2 2" xfId="26914"/>
    <cellStyle name="Normal 2 26 17 3" xfId="26915"/>
    <cellStyle name="Normal 2 26 17 3 2" xfId="26916"/>
    <cellStyle name="Normal 2 26 17 4" xfId="26917"/>
    <cellStyle name="Normal 2 26 17 4 2" xfId="26918"/>
    <cellStyle name="Normal 2 26 17 5" xfId="26919"/>
    <cellStyle name="Normal 2 26 17 5 2" xfId="26920"/>
    <cellStyle name="Normal 2 26 17 6" xfId="26921"/>
    <cellStyle name="Normal 2 26 17 6 2" xfId="26922"/>
    <cellStyle name="Normal 2 26 17 7" xfId="26923"/>
    <cellStyle name="Normal 2 26 17 7 2" xfId="26924"/>
    <cellStyle name="Normal 2 26 17 8" xfId="26925"/>
    <cellStyle name="Normal 2 26 17 8 2" xfId="26926"/>
    <cellStyle name="Normal 2 26 17 9" xfId="26927"/>
    <cellStyle name="Normal 2 26 17 9 2" xfId="26928"/>
    <cellStyle name="Normal 2 26 18" xfId="26929"/>
    <cellStyle name="Normal 2 26 18 10" xfId="26930"/>
    <cellStyle name="Normal 2 26 18 10 2" xfId="26931"/>
    <cellStyle name="Normal 2 26 18 11" xfId="26932"/>
    <cellStyle name="Normal 2 26 18 2" xfId="26933"/>
    <cellStyle name="Normal 2 26 18 2 2" xfId="26934"/>
    <cellStyle name="Normal 2 26 18 3" xfId="26935"/>
    <cellStyle name="Normal 2 26 18 3 2" xfId="26936"/>
    <cellStyle name="Normal 2 26 18 4" xfId="26937"/>
    <cellStyle name="Normal 2 26 18 4 2" xfId="26938"/>
    <cellStyle name="Normal 2 26 18 5" xfId="26939"/>
    <cellStyle name="Normal 2 26 18 5 2" xfId="26940"/>
    <cellStyle name="Normal 2 26 18 6" xfId="26941"/>
    <cellStyle name="Normal 2 26 18 6 2" xfId="26942"/>
    <cellStyle name="Normal 2 26 18 7" xfId="26943"/>
    <cellStyle name="Normal 2 26 18 7 2" xfId="26944"/>
    <cellStyle name="Normal 2 26 18 8" xfId="26945"/>
    <cellStyle name="Normal 2 26 18 8 2" xfId="26946"/>
    <cellStyle name="Normal 2 26 18 9" xfId="26947"/>
    <cellStyle name="Normal 2 26 18 9 2" xfId="26948"/>
    <cellStyle name="Normal 2 26 19" xfId="26949"/>
    <cellStyle name="Normal 2 26 19 10" xfId="26950"/>
    <cellStyle name="Normal 2 26 19 10 2" xfId="26951"/>
    <cellStyle name="Normal 2 26 19 11" xfId="26952"/>
    <cellStyle name="Normal 2 26 19 2" xfId="26953"/>
    <cellStyle name="Normal 2 26 19 2 2" xfId="26954"/>
    <cellStyle name="Normal 2 26 19 3" xfId="26955"/>
    <cellStyle name="Normal 2 26 19 3 2" xfId="26956"/>
    <cellStyle name="Normal 2 26 19 4" xfId="26957"/>
    <cellStyle name="Normal 2 26 19 4 2" xfId="26958"/>
    <cellStyle name="Normal 2 26 19 5" xfId="26959"/>
    <cellStyle name="Normal 2 26 19 5 2" xfId="26960"/>
    <cellStyle name="Normal 2 26 19 6" xfId="26961"/>
    <cellStyle name="Normal 2 26 19 6 2" xfId="26962"/>
    <cellStyle name="Normal 2 26 19 7" xfId="26963"/>
    <cellStyle name="Normal 2 26 19 7 2" xfId="26964"/>
    <cellStyle name="Normal 2 26 19 8" xfId="26965"/>
    <cellStyle name="Normal 2 26 19 8 2" xfId="26966"/>
    <cellStyle name="Normal 2 26 19 9" xfId="26967"/>
    <cellStyle name="Normal 2 26 19 9 2" xfId="26968"/>
    <cellStyle name="Normal 2 26 2" xfId="26969"/>
    <cellStyle name="Normal 2 26 2 10" xfId="26970"/>
    <cellStyle name="Normal 2 26 2 10 2" xfId="26971"/>
    <cellStyle name="Normal 2 26 2 11" xfId="26972"/>
    <cellStyle name="Normal 2 26 2 2" xfId="26973"/>
    <cellStyle name="Normal 2 26 2 2 2" xfId="26974"/>
    <cellStyle name="Normal 2 26 2 3" xfId="26975"/>
    <cellStyle name="Normal 2 26 2 3 2" xfId="26976"/>
    <cellStyle name="Normal 2 26 2 4" xfId="26977"/>
    <cellStyle name="Normal 2 26 2 4 2" xfId="26978"/>
    <cellStyle name="Normal 2 26 2 5" xfId="26979"/>
    <cellStyle name="Normal 2 26 2 5 2" xfId="26980"/>
    <cellStyle name="Normal 2 26 2 6" xfId="26981"/>
    <cellStyle name="Normal 2 26 2 6 2" xfId="26982"/>
    <cellStyle name="Normal 2 26 2 7" xfId="26983"/>
    <cellStyle name="Normal 2 26 2 7 2" xfId="26984"/>
    <cellStyle name="Normal 2 26 2 8" xfId="26985"/>
    <cellStyle name="Normal 2 26 2 8 2" xfId="26986"/>
    <cellStyle name="Normal 2 26 2 9" xfId="26987"/>
    <cellStyle name="Normal 2 26 2 9 2" xfId="26988"/>
    <cellStyle name="Normal 2 26 20" xfId="26989"/>
    <cellStyle name="Normal 2 26 20 10" xfId="26990"/>
    <cellStyle name="Normal 2 26 20 10 2" xfId="26991"/>
    <cellStyle name="Normal 2 26 20 11" xfId="26992"/>
    <cellStyle name="Normal 2 26 20 2" xfId="26993"/>
    <cellStyle name="Normal 2 26 20 2 2" xfId="26994"/>
    <cellStyle name="Normal 2 26 20 3" xfId="26995"/>
    <cellStyle name="Normal 2 26 20 3 2" xfId="26996"/>
    <cellStyle name="Normal 2 26 20 4" xfId="26997"/>
    <cellStyle name="Normal 2 26 20 4 2" xfId="26998"/>
    <cellStyle name="Normal 2 26 20 5" xfId="26999"/>
    <cellStyle name="Normal 2 26 20 5 2" xfId="27000"/>
    <cellStyle name="Normal 2 26 20 6" xfId="27001"/>
    <cellStyle name="Normal 2 26 20 6 2" xfId="27002"/>
    <cellStyle name="Normal 2 26 20 7" xfId="27003"/>
    <cellStyle name="Normal 2 26 20 7 2" xfId="27004"/>
    <cellStyle name="Normal 2 26 20 8" xfId="27005"/>
    <cellStyle name="Normal 2 26 20 8 2" xfId="27006"/>
    <cellStyle name="Normal 2 26 20 9" xfId="27007"/>
    <cellStyle name="Normal 2 26 20 9 2" xfId="27008"/>
    <cellStyle name="Normal 2 26 21" xfId="27009"/>
    <cellStyle name="Normal 2 26 21 10" xfId="27010"/>
    <cellStyle name="Normal 2 26 21 10 2" xfId="27011"/>
    <cellStyle name="Normal 2 26 21 11" xfId="27012"/>
    <cellStyle name="Normal 2 26 21 2" xfId="27013"/>
    <cellStyle name="Normal 2 26 21 2 2" xfId="27014"/>
    <cellStyle name="Normal 2 26 21 3" xfId="27015"/>
    <cellStyle name="Normal 2 26 21 3 2" xfId="27016"/>
    <cellStyle name="Normal 2 26 21 4" xfId="27017"/>
    <cellStyle name="Normal 2 26 21 4 2" xfId="27018"/>
    <cellStyle name="Normal 2 26 21 5" xfId="27019"/>
    <cellStyle name="Normal 2 26 21 5 2" xfId="27020"/>
    <cellStyle name="Normal 2 26 21 6" xfId="27021"/>
    <cellStyle name="Normal 2 26 21 6 2" xfId="27022"/>
    <cellStyle name="Normal 2 26 21 7" xfId="27023"/>
    <cellStyle name="Normal 2 26 21 7 2" xfId="27024"/>
    <cellStyle name="Normal 2 26 21 8" xfId="27025"/>
    <cellStyle name="Normal 2 26 21 8 2" xfId="27026"/>
    <cellStyle name="Normal 2 26 21 9" xfId="27027"/>
    <cellStyle name="Normal 2 26 21 9 2" xfId="27028"/>
    <cellStyle name="Normal 2 26 22" xfId="27029"/>
    <cellStyle name="Normal 2 26 22 10" xfId="27030"/>
    <cellStyle name="Normal 2 26 22 10 2" xfId="27031"/>
    <cellStyle name="Normal 2 26 22 11" xfId="27032"/>
    <cellStyle name="Normal 2 26 22 2" xfId="27033"/>
    <cellStyle name="Normal 2 26 22 2 2" xfId="27034"/>
    <cellStyle name="Normal 2 26 22 3" xfId="27035"/>
    <cellStyle name="Normal 2 26 22 3 2" xfId="27036"/>
    <cellStyle name="Normal 2 26 22 4" xfId="27037"/>
    <cellStyle name="Normal 2 26 22 4 2" xfId="27038"/>
    <cellStyle name="Normal 2 26 22 5" xfId="27039"/>
    <cellStyle name="Normal 2 26 22 5 2" xfId="27040"/>
    <cellStyle name="Normal 2 26 22 6" xfId="27041"/>
    <cellStyle name="Normal 2 26 22 6 2" xfId="27042"/>
    <cellStyle name="Normal 2 26 22 7" xfId="27043"/>
    <cellStyle name="Normal 2 26 22 7 2" xfId="27044"/>
    <cellStyle name="Normal 2 26 22 8" xfId="27045"/>
    <cellStyle name="Normal 2 26 22 8 2" xfId="27046"/>
    <cellStyle name="Normal 2 26 22 9" xfId="27047"/>
    <cellStyle name="Normal 2 26 22 9 2" xfId="27048"/>
    <cellStyle name="Normal 2 26 23" xfId="27049"/>
    <cellStyle name="Normal 2 26 23 10" xfId="27050"/>
    <cellStyle name="Normal 2 26 23 10 2" xfId="27051"/>
    <cellStyle name="Normal 2 26 23 11" xfId="27052"/>
    <cellStyle name="Normal 2 26 23 2" xfId="27053"/>
    <cellStyle name="Normal 2 26 23 2 2" xfId="27054"/>
    <cellStyle name="Normal 2 26 23 3" xfId="27055"/>
    <cellStyle name="Normal 2 26 23 3 2" xfId="27056"/>
    <cellStyle name="Normal 2 26 23 4" xfId="27057"/>
    <cellStyle name="Normal 2 26 23 4 2" xfId="27058"/>
    <cellStyle name="Normal 2 26 23 5" xfId="27059"/>
    <cellStyle name="Normal 2 26 23 5 2" xfId="27060"/>
    <cellStyle name="Normal 2 26 23 6" xfId="27061"/>
    <cellStyle name="Normal 2 26 23 6 2" xfId="27062"/>
    <cellStyle name="Normal 2 26 23 7" xfId="27063"/>
    <cellStyle name="Normal 2 26 23 7 2" xfId="27064"/>
    <cellStyle name="Normal 2 26 23 8" xfId="27065"/>
    <cellStyle name="Normal 2 26 23 8 2" xfId="27066"/>
    <cellStyle name="Normal 2 26 23 9" xfId="27067"/>
    <cellStyle name="Normal 2 26 23 9 2" xfId="27068"/>
    <cellStyle name="Normal 2 26 24" xfId="27069"/>
    <cellStyle name="Normal 2 26 24 10" xfId="27070"/>
    <cellStyle name="Normal 2 26 24 10 2" xfId="27071"/>
    <cellStyle name="Normal 2 26 24 11" xfId="27072"/>
    <cellStyle name="Normal 2 26 24 2" xfId="27073"/>
    <cellStyle name="Normal 2 26 24 2 2" xfId="27074"/>
    <cellStyle name="Normal 2 26 24 3" xfId="27075"/>
    <cellStyle name="Normal 2 26 24 3 2" xfId="27076"/>
    <cellStyle name="Normal 2 26 24 4" xfId="27077"/>
    <cellStyle name="Normal 2 26 24 4 2" xfId="27078"/>
    <cellStyle name="Normal 2 26 24 5" xfId="27079"/>
    <cellStyle name="Normal 2 26 24 5 2" xfId="27080"/>
    <cellStyle name="Normal 2 26 24 6" xfId="27081"/>
    <cellStyle name="Normal 2 26 24 6 2" xfId="27082"/>
    <cellStyle name="Normal 2 26 24 7" xfId="27083"/>
    <cellStyle name="Normal 2 26 24 7 2" xfId="27084"/>
    <cellStyle name="Normal 2 26 24 8" xfId="27085"/>
    <cellStyle name="Normal 2 26 24 8 2" xfId="27086"/>
    <cellStyle name="Normal 2 26 24 9" xfId="27087"/>
    <cellStyle name="Normal 2 26 24 9 2" xfId="27088"/>
    <cellStyle name="Normal 2 26 25" xfId="27089"/>
    <cellStyle name="Normal 2 26 25 10" xfId="27090"/>
    <cellStyle name="Normal 2 26 25 10 2" xfId="27091"/>
    <cellStyle name="Normal 2 26 25 11" xfId="27092"/>
    <cellStyle name="Normal 2 26 25 2" xfId="27093"/>
    <cellStyle name="Normal 2 26 25 2 2" xfId="27094"/>
    <cellStyle name="Normal 2 26 25 3" xfId="27095"/>
    <cellStyle name="Normal 2 26 25 3 2" xfId="27096"/>
    <cellStyle name="Normal 2 26 25 4" xfId="27097"/>
    <cellStyle name="Normal 2 26 25 4 2" xfId="27098"/>
    <cellStyle name="Normal 2 26 25 5" xfId="27099"/>
    <cellStyle name="Normal 2 26 25 5 2" xfId="27100"/>
    <cellStyle name="Normal 2 26 25 6" xfId="27101"/>
    <cellStyle name="Normal 2 26 25 6 2" xfId="27102"/>
    <cellStyle name="Normal 2 26 25 7" xfId="27103"/>
    <cellStyle name="Normal 2 26 25 7 2" xfId="27104"/>
    <cellStyle name="Normal 2 26 25 8" xfId="27105"/>
    <cellStyle name="Normal 2 26 25 8 2" xfId="27106"/>
    <cellStyle name="Normal 2 26 25 9" xfId="27107"/>
    <cellStyle name="Normal 2 26 25 9 2" xfId="27108"/>
    <cellStyle name="Normal 2 26 26" xfId="27109"/>
    <cellStyle name="Normal 2 26 26 10" xfId="27110"/>
    <cellStyle name="Normal 2 26 26 10 2" xfId="27111"/>
    <cellStyle name="Normal 2 26 26 11" xfId="27112"/>
    <cellStyle name="Normal 2 26 26 2" xfId="27113"/>
    <cellStyle name="Normal 2 26 26 2 2" xfId="27114"/>
    <cellStyle name="Normal 2 26 26 3" xfId="27115"/>
    <cellStyle name="Normal 2 26 26 3 2" xfId="27116"/>
    <cellStyle name="Normal 2 26 26 4" xfId="27117"/>
    <cellStyle name="Normal 2 26 26 4 2" xfId="27118"/>
    <cellStyle name="Normal 2 26 26 5" xfId="27119"/>
    <cellStyle name="Normal 2 26 26 5 2" xfId="27120"/>
    <cellStyle name="Normal 2 26 26 6" xfId="27121"/>
    <cellStyle name="Normal 2 26 26 6 2" xfId="27122"/>
    <cellStyle name="Normal 2 26 26 7" xfId="27123"/>
    <cellStyle name="Normal 2 26 26 7 2" xfId="27124"/>
    <cellStyle name="Normal 2 26 26 8" xfId="27125"/>
    <cellStyle name="Normal 2 26 26 8 2" xfId="27126"/>
    <cellStyle name="Normal 2 26 26 9" xfId="27127"/>
    <cellStyle name="Normal 2 26 26 9 2" xfId="27128"/>
    <cellStyle name="Normal 2 26 27" xfId="27129"/>
    <cellStyle name="Normal 2 26 27 10" xfId="27130"/>
    <cellStyle name="Normal 2 26 27 10 2" xfId="27131"/>
    <cellStyle name="Normal 2 26 27 11" xfId="27132"/>
    <cellStyle name="Normal 2 26 27 2" xfId="27133"/>
    <cellStyle name="Normal 2 26 27 2 2" xfId="27134"/>
    <cellStyle name="Normal 2 26 27 3" xfId="27135"/>
    <cellStyle name="Normal 2 26 27 3 2" xfId="27136"/>
    <cellStyle name="Normal 2 26 27 4" xfId="27137"/>
    <cellStyle name="Normal 2 26 27 4 2" xfId="27138"/>
    <cellStyle name="Normal 2 26 27 5" xfId="27139"/>
    <cellStyle name="Normal 2 26 27 5 2" xfId="27140"/>
    <cellStyle name="Normal 2 26 27 6" xfId="27141"/>
    <cellStyle name="Normal 2 26 27 6 2" xfId="27142"/>
    <cellStyle name="Normal 2 26 27 7" xfId="27143"/>
    <cellStyle name="Normal 2 26 27 7 2" xfId="27144"/>
    <cellStyle name="Normal 2 26 27 8" xfId="27145"/>
    <cellStyle name="Normal 2 26 27 8 2" xfId="27146"/>
    <cellStyle name="Normal 2 26 27 9" xfId="27147"/>
    <cellStyle name="Normal 2 26 27 9 2" xfId="27148"/>
    <cellStyle name="Normal 2 26 28" xfId="27149"/>
    <cellStyle name="Normal 2 26 28 10" xfId="27150"/>
    <cellStyle name="Normal 2 26 28 10 2" xfId="27151"/>
    <cellStyle name="Normal 2 26 28 11" xfId="27152"/>
    <cellStyle name="Normal 2 26 28 2" xfId="27153"/>
    <cellStyle name="Normal 2 26 28 2 2" xfId="27154"/>
    <cellStyle name="Normal 2 26 28 3" xfId="27155"/>
    <cellStyle name="Normal 2 26 28 3 2" xfId="27156"/>
    <cellStyle name="Normal 2 26 28 4" xfId="27157"/>
    <cellStyle name="Normal 2 26 28 4 2" xfId="27158"/>
    <cellStyle name="Normal 2 26 28 5" xfId="27159"/>
    <cellStyle name="Normal 2 26 28 5 2" xfId="27160"/>
    <cellStyle name="Normal 2 26 28 6" xfId="27161"/>
    <cellStyle name="Normal 2 26 28 6 2" xfId="27162"/>
    <cellStyle name="Normal 2 26 28 7" xfId="27163"/>
    <cellStyle name="Normal 2 26 28 7 2" xfId="27164"/>
    <cellStyle name="Normal 2 26 28 8" xfId="27165"/>
    <cellStyle name="Normal 2 26 28 8 2" xfId="27166"/>
    <cellStyle name="Normal 2 26 28 9" xfId="27167"/>
    <cellStyle name="Normal 2 26 28 9 2" xfId="27168"/>
    <cellStyle name="Normal 2 26 29" xfId="27169"/>
    <cellStyle name="Normal 2 26 29 10" xfId="27170"/>
    <cellStyle name="Normal 2 26 29 10 2" xfId="27171"/>
    <cellStyle name="Normal 2 26 29 11" xfId="27172"/>
    <cellStyle name="Normal 2 26 29 2" xfId="27173"/>
    <cellStyle name="Normal 2 26 29 2 2" xfId="27174"/>
    <cellStyle name="Normal 2 26 29 3" xfId="27175"/>
    <cellStyle name="Normal 2 26 29 3 2" xfId="27176"/>
    <cellStyle name="Normal 2 26 29 4" xfId="27177"/>
    <cellStyle name="Normal 2 26 29 4 2" xfId="27178"/>
    <cellStyle name="Normal 2 26 29 5" xfId="27179"/>
    <cellStyle name="Normal 2 26 29 5 2" xfId="27180"/>
    <cellStyle name="Normal 2 26 29 6" xfId="27181"/>
    <cellStyle name="Normal 2 26 29 6 2" xfId="27182"/>
    <cellStyle name="Normal 2 26 29 7" xfId="27183"/>
    <cellStyle name="Normal 2 26 29 7 2" xfId="27184"/>
    <cellStyle name="Normal 2 26 29 8" xfId="27185"/>
    <cellStyle name="Normal 2 26 29 8 2" xfId="27186"/>
    <cellStyle name="Normal 2 26 29 9" xfId="27187"/>
    <cellStyle name="Normal 2 26 29 9 2" xfId="27188"/>
    <cellStyle name="Normal 2 26 3" xfId="27189"/>
    <cellStyle name="Normal 2 26 3 10" xfId="27190"/>
    <cellStyle name="Normal 2 26 3 10 2" xfId="27191"/>
    <cellStyle name="Normal 2 26 3 11" xfId="27192"/>
    <cellStyle name="Normal 2 26 3 2" xfId="27193"/>
    <cellStyle name="Normal 2 26 3 2 2" xfId="27194"/>
    <cellStyle name="Normal 2 26 3 3" xfId="27195"/>
    <cellStyle name="Normal 2 26 3 3 2" xfId="27196"/>
    <cellStyle name="Normal 2 26 3 4" xfId="27197"/>
    <cellStyle name="Normal 2 26 3 4 2" xfId="27198"/>
    <cellStyle name="Normal 2 26 3 5" xfId="27199"/>
    <cellStyle name="Normal 2 26 3 5 2" xfId="27200"/>
    <cellStyle name="Normal 2 26 3 6" xfId="27201"/>
    <cellStyle name="Normal 2 26 3 6 2" xfId="27202"/>
    <cellStyle name="Normal 2 26 3 7" xfId="27203"/>
    <cellStyle name="Normal 2 26 3 7 2" xfId="27204"/>
    <cellStyle name="Normal 2 26 3 8" xfId="27205"/>
    <cellStyle name="Normal 2 26 3 8 2" xfId="27206"/>
    <cellStyle name="Normal 2 26 3 9" xfId="27207"/>
    <cellStyle name="Normal 2 26 3 9 2" xfId="27208"/>
    <cellStyle name="Normal 2 26 30" xfId="27209"/>
    <cellStyle name="Normal 2 26 30 10" xfId="27210"/>
    <cellStyle name="Normal 2 26 30 10 2" xfId="27211"/>
    <cellStyle name="Normal 2 26 30 11" xfId="27212"/>
    <cellStyle name="Normal 2 26 30 2" xfId="27213"/>
    <cellStyle name="Normal 2 26 30 2 2" xfId="27214"/>
    <cellStyle name="Normal 2 26 30 3" xfId="27215"/>
    <cellStyle name="Normal 2 26 30 3 2" xfId="27216"/>
    <cellStyle name="Normal 2 26 30 4" xfId="27217"/>
    <cellStyle name="Normal 2 26 30 4 2" xfId="27218"/>
    <cellStyle name="Normal 2 26 30 5" xfId="27219"/>
    <cellStyle name="Normal 2 26 30 5 2" xfId="27220"/>
    <cellStyle name="Normal 2 26 30 6" xfId="27221"/>
    <cellStyle name="Normal 2 26 30 6 2" xfId="27222"/>
    <cellStyle name="Normal 2 26 30 7" xfId="27223"/>
    <cellStyle name="Normal 2 26 30 7 2" xfId="27224"/>
    <cellStyle name="Normal 2 26 30 8" xfId="27225"/>
    <cellStyle name="Normal 2 26 30 8 2" xfId="27226"/>
    <cellStyle name="Normal 2 26 30 9" xfId="27227"/>
    <cellStyle name="Normal 2 26 30 9 2" xfId="27228"/>
    <cellStyle name="Normal 2 26 31" xfId="27229"/>
    <cellStyle name="Normal 2 26 31 2" xfId="27230"/>
    <cellStyle name="Normal 2 26 31 2 2" xfId="27231"/>
    <cellStyle name="Normal 2 26 31 3" xfId="27232"/>
    <cellStyle name="Normal 2 26 31 3 2" xfId="27233"/>
    <cellStyle name="Normal 2 26 31 4" xfId="27234"/>
    <cellStyle name="Normal 2 26 31 4 2" xfId="27235"/>
    <cellStyle name="Normal 2 26 31 5" xfId="27236"/>
    <cellStyle name="Normal 2 26 32" xfId="27237"/>
    <cellStyle name="Normal 2 26 32 2" xfId="27238"/>
    <cellStyle name="Normal 2 26 32 2 2" xfId="27239"/>
    <cellStyle name="Normal 2 26 32 3" xfId="27240"/>
    <cellStyle name="Normal 2 26 32 3 2" xfId="27241"/>
    <cellStyle name="Normal 2 26 32 4" xfId="27242"/>
    <cellStyle name="Normal 2 26 32 4 2" xfId="27243"/>
    <cellStyle name="Normal 2 26 32 5" xfId="27244"/>
    <cellStyle name="Normal 2 26 33" xfId="27245"/>
    <cellStyle name="Normal 2 26 33 2" xfId="27246"/>
    <cellStyle name="Normal 2 26 33 2 2" xfId="27247"/>
    <cellStyle name="Normal 2 26 33 3" xfId="27248"/>
    <cellStyle name="Normal 2 26 33 3 2" xfId="27249"/>
    <cellStyle name="Normal 2 26 33 4" xfId="27250"/>
    <cellStyle name="Normal 2 26 33 4 2" xfId="27251"/>
    <cellStyle name="Normal 2 26 33 5" xfId="27252"/>
    <cellStyle name="Normal 2 26 34" xfId="27253"/>
    <cellStyle name="Normal 2 26 34 2" xfId="27254"/>
    <cellStyle name="Normal 2 26 34 2 2" xfId="27255"/>
    <cellStyle name="Normal 2 26 34 3" xfId="27256"/>
    <cellStyle name="Normal 2 26 34 3 2" xfId="27257"/>
    <cellStyle name="Normal 2 26 34 4" xfId="27258"/>
    <cellStyle name="Normal 2 26 34 4 2" xfId="27259"/>
    <cellStyle name="Normal 2 26 34 5" xfId="27260"/>
    <cellStyle name="Normal 2 26 35" xfId="27261"/>
    <cellStyle name="Normal 2 26 35 2" xfId="27262"/>
    <cellStyle name="Normal 2 26 35 2 2" xfId="27263"/>
    <cellStyle name="Normal 2 26 35 3" xfId="27264"/>
    <cellStyle name="Normal 2 26 35 3 2" xfId="27265"/>
    <cellStyle name="Normal 2 26 35 4" xfId="27266"/>
    <cellStyle name="Normal 2 26 35 4 2" xfId="27267"/>
    <cellStyle name="Normal 2 26 35 5" xfId="27268"/>
    <cellStyle name="Normal 2 26 36" xfId="27269"/>
    <cellStyle name="Normal 2 26 36 2" xfId="27270"/>
    <cellStyle name="Normal 2 26 36 2 2" xfId="27271"/>
    <cellStyle name="Normal 2 26 36 3" xfId="27272"/>
    <cellStyle name="Normal 2 26 36 3 2" xfId="27273"/>
    <cellStyle name="Normal 2 26 36 4" xfId="27274"/>
    <cellStyle name="Normal 2 26 36 4 2" xfId="27275"/>
    <cellStyle name="Normal 2 26 36 5" xfId="27276"/>
    <cellStyle name="Normal 2 26 37" xfId="27277"/>
    <cellStyle name="Normal 2 26 37 2" xfId="27278"/>
    <cellStyle name="Normal 2 26 37 2 2" xfId="27279"/>
    <cellStyle name="Normal 2 26 37 3" xfId="27280"/>
    <cellStyle name="Normal 2 26 37 3 2" xfId="27281"/>
    <cellStyle name="Normal 2 26 37 4" xfId="27282"/>
    <cellStyle name="Normal 2 26 37 4 2" xfId="27283"/>
    <cellStyle name="Normal 2 26 37 5" xfId="27284"/>
    <cellStyle name="Normal 2 26 38" xfId="27285"/>
    <cellStyle name="Normal 2 26 38 2" xfId="27286"/>
    <cellStyle name="Normal 2 26 38 2 2" xfId="27287"/>
    <cellStyle name="Normal 2 26 38 3" xfId="27288"/>
    <cellStyle name="Normal 2 26 38 3 2" xfId="27289"/>
    <cellStyle name="Normal 2 26 38 4" xfId="27290"/>
    <cellStyle name="Normal 2 26 38 4 2" xfId="27291"/>
    <cellStyle name="Normal 2 26 38 5" xfId="27292"/>
    <cellStyle name="Normal 2 26 39" xfId="27293"/>
    <cellStyle name="Normal 2 26 39 2" xfId="27294"/>
    <cellStyle name="Normal 2 26 39 2 2" xfId="27295"/>
    <cellStyle name="Normal 2 26 39 3" xfId="27296"/>
    <cellStyle name="Normal 2 26 39 3 2" xfId="27297"/>
    <cellStyle name="Normal 2 26 39 4" xfId="27298"/>
    <cellStyle name="Normal 2 26 39 4 2" xfId="27299"/>
    <cellStyle name="Normal 2 26 39 5" xfId="27300"/>
    <cellStyle name="Normal 2 26 4" xfId="27301"/>
    <cellStyle name="Normal 2 26 4 10" xfId="27302"/>
    <cellStyle name="Normal 2 26 4 10 2" xfId="27303"/>
    <cellStyle name="Normal 2 26 4 11" xfId="27304"/>
    <cellStyle name="Normal 2 26 4 2" xfId="27305"/>
    <cellStyle name="Normal 2 26 4 2 2" xfId="27306"/>
    <cellStyle name="Normal 2 26 4 3" xfId="27307"/>
    <cellStyle name="Normal 2 26 4 3 2" xfId="27308"/>
    <cellStyle name="Normal 2 26 4 4" xfId="27309"/>
    <cellStyle name="Normal 2 26 4 4 2" xfId="27310"/>
    <cellStyle name="Normal 2 26 4 5" xfId="27311"/>
    <cellStyle name="Normal 2 26 4 5 2" xfId="27312"/>
    <cellStyle name="Normal 2 26 4 6" xfId="27313"/>
    <cellStyle name="Normal 2 26 4 6 2" xfId="27314"/>
    <cellStyle name="Normal 2 26 4 7" xfId="27315"/>
    <cellStyle name="Normal 2 26 4 7 2" xfId="27316"/>
    <cellStyle name="Normal 2 26 4 8" xfId="27317"/>
    <cellStyle name="Normal 2 26 4 8 2" xfId="27318"/>
    <cellStyle name="Normal 2 26 4 9" xfId="27319"/>
    <cellStyle name="Normal 2 26 4 9 2" xfId="27320"/>
    <cellStyle name="Normal 2 26 40" xfId="27321"/>
    <cellStyle name="Normal 2 26 40 2" xfId="27322"/>
    <cellStyle name="Normal 2 26 40 2 2" xfId="27323"/>
    <cellStyle name="Normal 2 26 40 3" xfId="27324"/>
    <cellStyle name="Normal 2 26 40 3 2" xfId="27325"/>
    <cellStyle name="Normal 2 26 40 4" xfId="27326"/>
    <cellStyle name="Normal 2 26 40 4 2" xfId="27327"/>
    <cellStyle name="Normal 2 26 40 5" xfId="27328"/>
    <cellStyle name="Normal 2 26 41" xfId="27329"/>
    <cellStyle name="Normal 2 26 41 2" xfId="27330"/>
    <cellStyle name="Normal 2 26 41 2 2" xfId="27331"/>
    <cellStyle name="Normal 2 26 41 3" xfId="27332"/>
    <cellStyle name="Normal 2 26 41 3 2" xfId="27333"/>
    <cellStyle name="Normal 2 26 41 4" xfId="27334"/>
    <cellStyle name="Normal 2 26 41 4 2" xfId="27335"/>
    <cellStyle name="Normal 2 26 41 5" xfId="27336"/>
    <cellStyle name="Normal 2 26 42" xfId="27337"/>
    <cellStyle name="Normal 2 26 42 2" xfId="27338"/>
    <cellStyle name="Normal 2 26 42 2 2" xfId="27339"/>
    <cellStyle name="Normal 2 26 42 3" xfId="27340"/>
    <cellStyle name="Normal 2 26 42 3 2" xfId="27341"/>
    <cellStyle name="Normal 2 26 42 4" xfId="27342"/>
    <cellStyle name="Normal 2 26 42 4 2" xfId="27343"/>
    <cellStyle name="Normal 2 26 42 5" xfId="27344"/>
    <cellStyle name="Normal 2 26 43" xfId="27345"/>
    <cellStyle name="Normal 2 26 43 2" xfId="27346"/>
    <cellStyle name="Normal 2 26 43 2 2" xfId="27347"/>
    <cellStyle name="Normal 2 26 43 3" xfId="27348"/>
    <cellStyle name="Normal 2 26 43 3 2" xfId="27349"/>
    <cellStyle name="Normal 2 26 43 4" xfId="27350"/>
    <cellStyle name="Normal 2 26 43 4 2" xfId="27351"/>
    <cellStyle name="Normal 2 26 43 5" xfId="27352"/>
    <cellStyle name="Normal 2 26 44" xfId="27353"/>
    <cellStyle name="Normal 2 26 44 2" xfId="27354"/>
    <cellStyle name="Normal 2 26 44 2 2" xfId="27355"/>
    <cellStyle name="Normal 2 26 44 3" xfId="27356"/>
    <cellStyle name="Normal 2 26 44 3 2" xfId="27357"/>
    <cellStyle name="Normal 2 26 44 4" xfId="27358"/>
    <cellStyle name="Normal 2 26 44 4 2" xfId="27359"/>
    <cellStyle name="Normal 2 26 44 5" xfId="27360"/>
    <cellStyle name="Normal 2 26 45" xfId="27361"/>
    <cellStyle name="Normal 2 26 45 2" xfId="27362"/>
    <cellStyle name="Normal 2 26 45 2 2" xfId="27363"/>
    <cellStyle name="Normal 2 26 45 3" xfId="27364"/>
    <cellStyle name="Normal 2 26 45 3 2" xfId="27365"/>
    <cellStyle name="Normal 2 26 45 4" xfId="27366"/>
    <cellStyle name="Normal 2 26 45 4 2" xfId="27367"/>
    <cellStyle name="Normal 2 26 45 5" xfId="27368"/>
    <cellStyle name="Normal 2 26 46" xfId="27369"/>
    <cellStyle name="Normal 2 26 46 2" xfId="27370"/>
    <cellStyle name="Normal 2 26 46 2 2" xfId="27371"/>
    <cellStyle name="Normal 2 26 46 3" xfId="27372"/>
    <cellStyle name="Normal 2 26 46 3 2" xfId="27373"/>
    <cellStyle name="Normal 2 26 46 4" xfId="27374"/>
    <cellStyle name="Normal 2 26 46 4 2" xfId="27375"/>
    <cellStyle name="Normal 2 26 46 5" xfId="27376"/>
    <cellStyle name="Normal 2 26 47" xfId="27377"/>
    <cellStyle name="Normal 2 26 47 2" xfId="27378"/>
    <cellStyle name="Normal 2 26 47 2 2" xfId="27379"/>
    <cellStyle name="Normal 2 26 47 3" xfId="27380"/>
    <cellStyle name="Normal 2 26 47 3 2" xfId="27381"/>
    <cellStyle name="Normal 2 26 47 4" xfId="27382"/>
    <cellStyle name="Normal 2 26 47 4 2" xfId="27383"/>
    <cellStyle name="Normal 2 26 47 5" xfId="27384"/>
    <cellStyle name="Normal 2 26 48" xfId="27385"/>
    <cellStyle name="Normal 2 26 48 2" xfId="27386"/>
    <cellStyle name="Normal 2 26 48 2 2" xfId="27387"/>
    <cellStyle name="Normal 2 26 48 3" xfId="27388"/>
    <cellStyle name="Normal 2 26 48 3 2" xfId="27389"/>
    <cellStyle name="Normal 2 26 48 4" xfId="27390"/>
    <cellStyle name="Normal 2 26 48 4 2" xfId="27391"/>
    <cellStyle name="Normal 2 26 48 5" xfId="27392"/>
    <cellStyle name="Normal 2 26 49" xfId="27393"/>
    <cellStyle name="Normal 2 26 49 2" xfId="27394"/>
    <cellStyle name="Normal 2 26 49 2 2" xfId="27395"/>
    <cellStyle name="Normal 2 26 49 3" xfId="27396"/>
    <cellStyle name="Normal 2 26 49 3 2" xfId="27397"/>
    <cellStyle name="Normal 2 26 49 4" xfId="27398"/>
    <cellStyle name="Normal 2 26 49 4 2" xfId="27399"/>
    <cellStyle name="Normal 2 26 49 5" xfId="27400"/>
    <cellStyle name="Normal 2 26 5" xfId="27401"/>
    <cellStyle name="Normal 2 26 5 10" xfId="27402"/>
    <cellStyle name="Normal 2 26 5 10 2" xfId="27403"/>
    <cellStyle name="Normal 2 26 5 11" xfId="27404"/>
    <cellStyle name="Normal 2 26 5 2" xfId="27405"/>
    <cellStyle name="Normal 2 26 5 2 2" xfId="27406"/>
    <cellStyle name="Normal 2 26 5 3" xfId="27407"/>
    <cellStyle name="Normal 2 26 5 3 2" xfId="27408"/>
    <cellStyle name="Normal 2 26 5 4" xfId="27409"/>
    <cellStyle name="Normal 2 26 5 4 2" xfId="27410"/>
    <cellStyle name="Normal 2 26 5 5" xfId="27411"/>
    <cellStyle name="Normal 2 26 5 5 2" xfId="27412"/>
    <cellStyle name="Normal 2 26 5 6" xfId="27413"/>
    <cellStyle name="Normal 2 26 5 6 2" xfId="27414"/>
    <cellStyle name="Normal 2 26 5 7" xfId="27415"/>
    <cellStyle name="Normal 2 26 5 7 2" xfId="27416"/>
    <cellStyle name="Normal 2 26 5 8" xfId="27417"/>
    <cellStyle name="Normal 2 26 5 8 2" xfId="27418"/>
    <cellStyle name="Normal 2 26 5 9" xfId="27419"/>
    <cellStyle name="Normal 2 26 5 9 2" xfId="27420"/>
    <cellStyle name="Normal 2 26 50" xfId="27421"/>
    <cellStyle name="Normal 2 26 50 2" xfId="27422"/>
    <cellStyle name="Normal 2 26 51" xfId="27423"/>
    <cellStyle name="Normal 2 26 51 2" xfId="27424"/>
    <cellStyle name="Normal 2 26 52" xfId="27425"/>
    <cellStyle name="Normal 2 26 52 2" xfId="27426"/>
    <cellStyle name="Normal 2 26 53" xfId="27427"/>
    <cellStyle name="Normal 2 26 53 2" xfId="27428"/>
    <cellStyle name="Normal 2 26 54" xfId="27429"/>
    <cellStyle name="Normal 2 26 54 2" xfId="27430"/>
    <cellStyle name="Normal 2 26 55" xfId="27431"/>
    <cellStyle name="Normal 2 26 55 2" xfId="27432"/>
    <cellStyle name="Normal 2 26 56" xfId="27433"/>
    <cellStyle name="Normal 2 26 56 2" xfId="27434"/>
    <cellStyle name="Normal 2 26 57" xfId="27435"/>
    <cellStyle name="Normal 2 26 57 2" xfId="27436"/>
    <cellStyle name="Normal 2 26 58" xfId="27437"/>
    <cellStyle name="Normal 2 26 58 2" xfId="27438"/>
    <cellStyle name="Normal 2 26 59" xfId="27439"/>
    <cellStyle name="Normal 2 26 59 2" xfId="27440"/>
    <cellStyle name="Normal 2 26 6" xfId="27441"/>
    <cellStyle name="Normal 2 26 6 10" xfId="27442"/>
    <cellStyle name="Normal 2 26 6 10 2" xfId="27443"/>
    <cellStyle name="Normal 2 26 6 11" xfId="27444"/>
    <cellStyle name="Normal 2 26 6 2" xfId="27445"/>
    <cellStyle name="Normal 2 26 6 2 2" xfId="27446"/>
    <cellStyle name="Normal 2 26 6 3" xfId="27447"/>
    <cellStyle name="Normal 2 26 6 3 2" xfId="27448"/>
    <cellStyle name="Normal 2 26 6 4" xfId="27449"/>
    <cellStyle name="Normal 2 26 6 4 2" xfId="27450"/>
    <cellStyle name="Normal 2 26 6 5" xfId="27451"/>
    <cellStyle name="Normal 2 26 6 5 2" xfId="27452"/>
    <cellStyle name="Normal 2 26 6 6" xfId="27453"/>
    <cellStyle name="Normal 2 26 6 6 2" xfId="27454"/>
    <cellStyle name="Normal 2 26 6 7" xfId="27455"/>
    <cellStyle name="Normal 2 26 6 7 2" xfId="27456"/>
    <cellStyle name="Normal 2 26 6 8" xfId="27457"/>
    <cellStyle name="Normal 2 26 6 8 2" xfId="27458"/>
    <cellStyle name="Normal 2 26 6 9" xfId="27459"/>
    <cellStyle name="Normal 2 26 6 9 2" xfId="27460"/>
    <cellStyle name="Normal 2 26 60" xfId="27461"/>
    <cellStyle name="Normal 2 26 60 2" xfId="27462"/>
    <cellStyle name="Normal 2 26 61" xfId="27463"/>
    <cellStyle name="Normal 2 26 61 2" xfId="27464"/>
    <cellStyle name="Normal 2 26 62" xfId="27465"/>
    <cellStyle name="Normal 2 26 62 2" xfId="27466"/>
    <cellStyle name="Normal 2 26 63" xfId="27467"/>
    <cellStyle name="Normal 2 26 63 2" xfId="27468"/>
    <cellStyle name="Normal 2 26 64" xfId="27469"/>
    <cellStyle name="Normal 2 26 64 2" xfId="27470"/>
    <cellStyle name="Normal 2 26 65" xfId="27471"/>
    <cellStyle name="Normal 2 26 65 2" xfId="27472"/>
    <cellStyle name="Normal 2 26 66" xfId="27473"/>
    <cellStyle name="Normal 2 26 66 2" xfId="27474"/>
    <cellStyle name="Normal 2 26 67" xfId="27475"/>
    <cellStyle name="Normal 2 26 67 2" xfId="27476"/>
    <cellStyle name="Normal 2 26 68" xfId="27477"/>
    <cellStyle name="Normal 2 26 68 2" xfId="27478"/>
    <cellStyle name="Normal 2 26 69" xfId="27479"/>
    <cellStyle name="Normal 2 26 69 2" xfId="27480"/>
    <cellStyle name="Normal 2 26 7" xfId="27481"/>
    <cellStyle name="Normal 2 26 7 10" xfId="27482"/>
    <cellStyle name="Normal 2 26 7 10 2" xfId="27483"/>
    <cellStyle name="Normal 2 26 7 11" xfId="27484"/>
    <cellStyle name="Normal 2 26 7 2" xfId="27485"/>
    <cellStyle name="Normal 2 26 7 2 2" xfId="27486"/>
    <cellStyle name="Normal 2 26 7 3" xfId="27487"/>
    <cellStyle name="Normal 2 26 7 3 2" xfId="27488"/>
    <cellStyle name="Normal 2 26 7 4" xfId="27489"/>
    <cellStyle name="Normal 2 26 7 4 2" xfId="27490"/>
    <cellStyle name="Normal 2 26 7 5" xfId="27491"/>
    <cellStyle name="Normal 2 26 7 5 2" xfId="27492"/>
    <cellStyle name="Normal 2 26 7 6" xfId="27493"/>
    <cellStyle name="Normal 2 26 7 6 2" xfId="27494"/>
    <cellStyle name="Normal 2 26 7 7" xfId="27495"/>
    <cellStyle name="Normal 2 26 7 7 2" xfId="27496"/>
    <cellStyle name="Normal 2 26 7 8" xfId="27497"/>
    <cellStyle name="Normal 2 26 7 8 2" xfId="27498"/>
    <cellStyle name="Normal 2 26 7 9" xfId="27499"/>
    <cellStyle name="Normal 2 26 7 9 2" xfId="27500"/>
    <cellStyle name="Normal 2 26 70" xfId="27501"/>
    <cellStyle name="Normal 2 26 70 2" xfId="27502"/>
    <cellStyle name="Normal 2 26 71" xfId="27503"/>
    <cellStyle name="Normal 2 26 71 2" xfId="27504"/>
    <cellStyle name="Normal 2 26 72" xfId="27505"/>
    <cellStyle name="Normal 2 26 72 2" xfId="27506"/>
    <cellStyle name="Normal 2 26 73" xfId="27507"/>
    <cellStyle name="Normal 2 26 73 2" xfId="27508"/>
    <cellStyle name="Normal 2 26 74" xfId="27509"/>
    <cellStyle name="Normal 2 26 75" xfId="27510"/>
    <cellStyle name="Normal 2 26 76" xfId="27511"/>
    <cellStyle name="Normal 2 26 77" xfId="27512"/>
    <cellStyle name="Normal 2 26 8" xfId="27513"/>
    <cellStyle name="Normal 2 26 8 10" xfId="27514"/>
    <cellStyle name="Normal 2 26 8 10 2" xfId="27515"/>
    <cellStyle name="Normal 2 26 8 11" xfId="27516"/>
    <cellStyle name="Normal 2 26 8 2" xfId="27517"/>
    <cellStyle name="Normal 2 26 8 2 2" xfId="27518"/>
    <cellStyle name="Normal 2 26 8 3" xfId="27519"/>
    <cellStyle name="Normal 2 26 8 3 2" xfId="27520"/>
    <cellStyle name="Normal 2 26 8 4" xfId="27521"/>
    <cellStyle name="Normal 2 26 8 4 2" xfId="27522"/>
    <cellStyle name="Normal 2 26 8 5" xfId="27523"/>
    <cellStyle name="Normal 2 26 8 5 2" xfId="27524"/>
    <cellStyle name="Normal 2 26 8 6" xfId="27525"/>
    <cellStyle name="Normal 2 26 8 6 2" xfId="27526"/>
    <cellStyle name="Normal 2 26 8 7" xfId="27527"/>
    <cellStyle name="Normal 2 26 8 7 2" xfId="27528"/>
    <cellStyle name="Normal 2 26 8 8" xfId="27529"/>
    <cellStyle name="Normal 2 26 8 8 2" xfId="27530"/>
    <cellStyle name="Normal 2 26 8 9" xfId="27531"/>
    <cellStyle name="Normal 2 26 8 9 2" xfId="27532"/>
    <cellStyle name="Normal 2 26 9" xfId="27533"/>
    <cellStyle name="Normal 2 26 9 10" xfId="27534"/>
    <cellStyle name="Normal 2 26 9 10 2" xfId="27535"/>
    <cellStyle name="Normal 2 26 9 11" xfId="27536"/>
    <cellStyle name="Normal 2 26 9 2" xfId="27537"/>
    <cellStyle name="Normal 2 26 9 2 2" xfId="27538"/>
    <cellStyle name="Normal 2 26 9 3" xfId="27539"/>
    <cellStyle name="Normal 2 26 9 3 2" xfId="27540"/>
    <cellStyle name="Normal 2 26 9 4" xfId="27541"/>
    <cellStyle name="Normal 2 26 9 4 2" xfId="27542"/>
    <cellStyle name="Normal 2 26 9 5" xfId="27543"/>
    <cellStyle name="Normal 2 26 9 5 2" xfId="27544"/>
    <cellStyle name="Normal 2 26 9 6" xfId="27545"/>
    <cellStyle name="Normal 2 26 9 6 2" xfId="27546"/>
    <cellStyle name="Normal 2 26 9 7" xfId="27547"/>
    <cellStyle name="Normal 2 26 9 7 2" xfId="27548"/>
    <cellStyle name="Normal 2 26 9 8" xfId="27549"/>
    <cellStyle name="Normal 2 26 9 8 2" xfId="27550"/>
    <cellStyle name="Normal 2 26 9 9" xfId="27551"/>
    <cellStyle name="Normal 2 26 9 9 2" xfId="27552"/>
    <cellStyle name="Normal 2 27" xfId="27553"/>
    <cellStyle name="Normal 2 27 10" xfId="27554"/>
    <cellStyle name="Normal 2 27 10 10" xfId="27555"/>
    <cellStyle name="Normal 2 27 10 10 2" xfId="27556"/>
    <cellStyle name="Normal 2 27 10 11" xfId="27557"/>
    <cellStyle name="Normal 2 27 10 2" xfId="27558"/>
    <cellStyle name="Normal 2 27 10 2 2" xfId="27559"/>
    <cellStyle name="Normal 2 27 10 3" xfId="27560"/>
    <cellStyle name="Normal 2 27 10 3 2" xfId="27561"/>
    <cellStyle name="Normal 2 27 10 4" xfId="27562"/>
    <cellStyle name="Normal 2 27 10 4 2" xfId="27563"/>
    <cellStyle name="Normal 2 27 10 5" xfId="27564"/>
    <cellStyle name="Normal 2 27 10 5 2" xfId="27565"/>
    <cellStyle name="Normal 2 27 10 6" xfId="27566"/>
    <cellStyle name="Normal 2 27 10 6 2" xfId="27567"/>
    <cellStyle name="Normal 2 27 10 7" xfId="27568"/>
    <cellStyle name="Normal 2 27 10 7 2" xfId="27569"/>
    <cellStyle name="Normal 2 27 10 8" xfId="27570"/>
    <cellStyle name="Normal 2 27 10 8 2" xfId="27571"/>
    <cellStyle name="Normal 2 27 10 9" xfId="27572"/>
    <cellStyle name="Normal 2 27 10 9 2" xfId="27573"/>
    <cellStyle name="Normal 2 27 11" xfId="27574"/>
    <cellStyle name="Normal 2 27 11 10" xfId="27575"/>
    <cellStyle name="Normal 2 27 11 10 2" xfId="27576"/>
    <cellStyle name="Normal 2 27 11 11" xfId="27577"/>
    <cellStyle name="Normal 2 27 11 2" xfId="27578"/>
    <cellStyle name="Normal 2 27 11 2 2" xfId="27579"/>
    <cellStyle name="Normal 2 27 11 3" xfId="27580"/>
    <cellStyle name="Normal 2 27 11 3 2" xfId="27581"/>
    <cellStyle name="Normal 2 27 11 4" xfId="27582"/>
    <cellStyle name="Normal 2 27 11 4 2" xfId="27583"/>
    <cellStyle name="Normal 2 27 11 5" xfId="27584"/>
    <cellStyle name="Normal 2 27 11 5 2" xfId="27585"/>
    <cellStyle name="Normal 2 27 11 6" xfId="27586"/>
    <cellStyle name="Normal 2 27 11 6 2" xfId="27587"/>
    <cellStyle name="Normal 2 27 11 7" xfId="27588"/>
    <cellStyle name="Normal 2 27 11 7 2" xfId="27589"/>
    <cellStyle name="Normal 2 27 11 8" xfId="27590"/>
    <cellStyle name="Normal 2 27 11 8 2" xfId="27591"/>
    <cellStyle name="Normal 2 27 11 9" xfId="27592"/>
    <cellStyle name="Normal 2 27 11 9 2" xfId="27593"/>
    <cellStyle name="Normal 2 27 12" xfId="27594"/>
    <cellStyle name="Normal 2 27 12 10" xfId="27595"/>
    <cellStyle name="Normal 2 27 12 10 2" xfId="27596"/>
    <cellStyle name="Normal 2 27 12 11" xfId="27597"/>
    <cellStyle name="Normal 2 27 12 2" xfId="27598"/>
    <cellStyle name="Normal 2 27 12 2 2" xfId="27599"/>
    <cellStyle name="Normal 2 27 12 3" xfId="27600"/>
    <cellStyle name="Normal 2 27 12 3 2" xfId="27601"/>
    <cellStyle name="Normal 2 27 12 4" xfId="27602"/>
    <cellStyle name="Normal 2 27 12 4 2" xfId="27603"/>
    <cellStyle name="Normal 2 27 12 5" xfId="27604"/>
    <cellStyle name="Normal 2 27 12 5 2" xfId="27605"/>
    <cellStyle name="Normal 2 27 12 6" xfId="27606"/>
    <cellStyle name="Normal 2 27 12 6 2" xfId="27607"/>
    <cellStyle name="Normal 2 27 12 7" xfId="27608"/>
    <cellStyle name="Normal 2 27 12 7 2" xfId="27609"/>
    <cellStyle name="Normal 2 27 12 8" xfId="27610"/>
    <cellStyle name="Normal 2 27 12 8 2" xfId="27611"/>
    <cellStyle name="Normal 2 27 12 9" xfId="27612"/>
    <cellStyle name="Normal 2 27 12 9 2" xfId="27613"/>
    <cellStyle name="Normal 2 27 13" xfId="27614"/>
    <cellStyle name="Normal 2 27 13 10" xfId="27615"/>
    <cellStyle name="Normal 2 27 13 10 2" xfId="27616"/>
    <cellStyle name="Normal 2 27 13 11" xfId="27617"/>
    <cellStyle name="Normal 2 27 13 2" xfId="27618"/>
    <cellStyle name="Normal 2 27 13 2 2" xfId="27619"/>
    <cellStyle name="Normal 2 27 13 3" xfId="27620"/>
    <cellStyle name="Normal 2 27 13 3 2" xfId="27621"/>
    <cellStyle name="Normal 2 27 13 4" xfId="27622"/>
    <cellStyle name="Normal 2 27 13 4 2" xfId="27623"/>
    <cellStyle name="Normal 2 27 13 5" xfId="27624"/>
    <cellStyle name="Normal 2 27 13 5 2" xfId="27625"/>
    <cellStyle name="Normal 2 27 13 6" xfId="27626"/>
    <cellStyle name="Normal 2 27 13 6 2" xfId="27627"/>
    <cellStyle name="Normal 2 27 13 7" xfId="27628"/>
    <cellStyle name="Normal 2 27 13 7 2" xfId="27629"/>
    <cellStyle name="Normal 2 27 13 8" xfId="27630"/>
    <cellStyle name="Normal 2 27 13 8 2" xfId="27631"/>
    <cellStyle name="Normal 2 27 13 9" xfId="27632"/>
    <cellStyle name="Normal 2 27 13 9 2" xfId="27633"/>
    <cellStyle name="Normal 2 27 14" xfId="27634"/>
    <cellStyle name="Normal 2 27 14 10" xfId="27635"/>
    <cellStyle name="Normal 2 27 14 10 2" xfId="27636"/>
    <cellStyle name="Normal 2 27 14 11" xfId="27637"/>
    <cellStyle name="Normal 2 27 14 2" xfId="27638"/>
    <cellStyle name="Normal 2 27 14 2 2" xfId="27639"/>
    <cellStyle name="Normal 2 27 14 3" xfId="27640"/>
    <cellStyle name="Normal 2 27 14 3 2" xfId="27641"/>
    <cellStyle name="Normal 2 27 14 4" xfId="27642"/>
    <cellStyle name="Normal 2 27 14 4 2" xfId="27643"/>
    <cellStyle name="Normal 2 27 14 5" xfId="27644"/>
    <cellStyle name="Normal 2 27 14 5 2" xfId="27645"/>
    <cellStyle name="Normal 2 27 14 6" xfId="27646"/>
    <cellStyle name="Normal 2 27 14 6 2" xfId="27647"/>
    <cellStyle name="Normal 2 27 14 7" xfId="27648"/>
    <cellStyle name="Normal 2 27 14 7 2" xfId="27649"/>
    <cellStyle name="Normal 2 27 14 8" xfId="27650"/>
    <cellStyle name="Normal 2 27 14 8 2" xfId="27651"/>
    <cellStyle name="Normal 2 27 14 9" xfId="27652"/>
    <cellStyle name="Normal 2 27 14 9 2" xfId="27653"/>
    <cellStyle name="Normal 2 27 15" xfId="27654"/>
    <cellStyle name="Normal 2 27 15 10" xfId="27655"/>
    <cellStyle name="Normal 2 27 15 10 2" xfId="27656"/>
    <cellStyle name="Normal 2 27 15 11" xfId="27657"/>
    <cellStyle name="Normal 2 27 15 2" xfId="27658"/>
    <cellStyle name="Normal 2 27 15 2 2" xfId="27659"/>
    <cellStyle name="Normal 2 27 15 3" xfId="27660"/>
    <cellStyle name="Normal 2 27 15 3 2" xfId="27661"/>
    <cellStyle name="Normal 2 27 15 4" xfId="27662"/>
    <cellStyle name="Normal 2 27 15 4 2" xfId="27663"/>
    <cellStyle name="Normal 2 27 15 5" xfId="27664"/>
    <cellStyle name="Normal 2 27 15 5 2" xfId="27665"/>
    <cellStyle name="Normal 2 27 15 6" xfId="27666"/>
    <cellStyle name="Normal 2 27 15 6 2" xfId="27667"/>
    <cellStyle name="Normal 2 27 15 7" xfId="27668"/>
    <cellStyle name="Normal 2 27 15 7 2" xfId="27669"/>
    <cellStyle name="Normal 2 27 15 8" xfId="27670"/>
    <cellStyle name="Normal 2 27 15 8 2" xfId="27671"/>
    <cellStyle name="Normal 2 27 15 9" xfId="27672"/>
    <cellStyle name="Normal 2 27 15 9 2" xfId="27673"/>
    <cellStyle name="Normal 2 27 16" xfId="27674"/>
    <cellStyle name="Normal 2 27 16 10" xfId="27675"/>
    <cellStyle name="Normal 2 27 16 10 2" xfId="27676"/>
    <cellStyle name="Normal 2 27 16 11" xfId="27677"/>
    <cellStyle name="Normal 2 27 16 2" xfId="27678"/>
    <cellStyle name="Normal 2 27 16 2 2" xfId="27679"/>
    <cellStyle name="Normal 2 27 16 3" xfId="27680"/>
    <cellStyle name="Normal 2 27 16 3 2" xfId="27681"/>
    <cellStyle name="Normal 2 27 16 4" xfId="27682"/>
    <cellStyle name="Normal 2 27 16 4 2" xfId="27683"/>
    <cellStyle name="Normal 2 27 16 5" xfId="27684"/>
    <cellStyle name="Normal 2 27 16 5 2" xfId="27685"/>
    <cellStyle name="Normal 2 27 16 6" xfId="27686"/>
    <cellStyle name="Normal 2 27 16 6 2" xfId="27687"/>
    <cellStyle name="Normal 2 27 16 7" xfId="27688"/>
    <cellStyle name="Normal 2 27 16 7 2" xfId="27689"/>
    <cellStyle name="Normal 2 27 16 8" xfId="27690"/>
    <cellStyle name="Normal 2 27 16 8 2" xfId="27691"/>
    <cellStyle name="Normal 2 27 16 9" xfId="27692"/>
    <cellStyle name="Normal 2 27 16 9 2" xfId="27693"/>
    <cellStyle name="Normal 2 27 17" xfId="27694"/>
    <cellStyle name="Normal 2 27 17 10" xfId="27695"/>
    <cellStyle name="Normal 2 27 17 10 2" xfId="27696"/>
    <cellStyle name="Normal 2 27 17 11" xfId="27697"/>
    <cellStyle name="Normal 2 27 17 2" xfId="27698"/>
    <cellStyle name="Normal 2 27 17 2 2" xfId="27699"/>
    <cellStyle name="Normal 2 27 17 3" xfId="27700"/>
    <cellStyle name="Normal 2 27 17 3 2" xfId="27701"/>
    <cellStyle name="Normal 2 27 17 4" xfId="27702"/>
    <cellStyle name="Normal 2 27 17 4 2" xfId="27703"/>
    <cellStyle name="Normal 2 27 17 5" xfId="27704"/>
    <cellStyle name="Normal 2 27 17 5 2" xfId="27705"/>
    <cellStyle name="Normal 2 27 17 6" xfId="27706"/>
    <cellStyle name="Normal 2 27 17 6 2" xfId="27707"/>
    <cellStyle name="Normal 2 27 17 7" xfId="27708"/>
    <cellStyle name="Normal 2 27 17 7 2" xfId="27709"/>
    <cellStyle name="Normal 2 27 17 8" xfId="27710"/>
    <cellStyle name="Normal 2 27 17 8 2" xfId="27711"/>
    <cellStyle name="Normal 2 27 17 9" xfId="27712"/>
    <cellStyle name="Normal 2 27 17 9 2" xfId="27713"/>
    <cellStyle name="Normal 2 27 18" xfId="27714"/>
    <cellStyle name="Normal 2 27 18 10" xfId="27715"/>
    <cellStyle name="Normal 2 27 18 10 2" xfId="27716"/>
    <cellStyle name="Normal 2 27 18 11" xfId="27717"/>
    <cellStyle name="Normal 2 27 18 2" xfId="27718"/>
    <cellStyle name="Normal 2 27 18 2 2" xfId="27719"/>
    <cellStyle name="Normal 2 27 18 3" xfId="27720"/>
    <cellStyle name="Normal 2 27 18 3 2" xfId="27721"/>
    <cellStyle name="Normal 2 27 18 4" xfId="27722"/>
    <cellStyle name="Normal 2 27 18 4 2" xfId="27723"/>
    <cellStyle name="Normal 2 27 18 5" xfId="27724"/>
    <cellStyle name="Normal 2 27 18 5 2" xfId="27725"/>
    <cellStyle name="Normal 2 27 18 6" xfId="27726"/>
    <cellStyle name="Normal 2 27 18 6 2" xfId="27727"/>
    <cellStyle name="Normal 2 27 18 7" xfId="27728"/>
    <cellStyle name="Normal 2 27 18 7 2" xfId="27729"/>
    <cellStyle name="Normal 2 27 18 8" xfId="27730"/>
    <cellStyle name="Normal 2 27 18 8 2" xfId="27731"/>
    <cellStyle name="Normal 2 27 18 9" xfId="27732"/>
    <cellStyle name="Normal 2 27 18 9 2" xfId="27733"/>
    <cellStyle name="Normal 2 27 19" xfId="27734"/>
    <cellStyle name="Normal 2 27 19 10" xfId="27735"/>
    <cellStyle name="Normal 2 27 19 10 2" xfId="27736"/>
    <cellStyle name="Normal 2 27 19 11" xfId="27737"/>
    <cellStyle name="Normal 2 27 19 2" xfId="27738"/>
    <cellStyle name="Normal 2 27 19 2 2" xfId="27739"/>
    <cellStyle name="Normal 2 27 19 3" xfId="27740"/>
    <cellStyle name="Normal 2 27 19 3 2" xfId="27741"/>
    <cellStyle name="Normal 2 27 19 4" xfId="27742"/>
    <cellStyle name="Normal 2 27 19 4 2" xfId="27743"/>
    <cellStyle name="Normal 2 27 19 5" xfId="27744"/>
    <cellStyle name="Normal 2 27 19 5 2" xfId="27745"/>
    <cellStyle name="Normal 2 27 19 6" xfId="27746"/>
    <cellStyle name="Normal 2 27 19 6 2" xfId="27747"/>
    <cellStyle name="Normal 2 27 19 7" xfId="27748"/>
    <cellStyle name="Normal 2 27 19 7 2" xfId="27749"/>
    <cellStyle name="Normal 2 27 19 8" xfId="27750"/>
    <cellStyle name="Normal 2 27 19 8 2" xfId="27751"/>
    <cellStyle name="Normal 2 27 19 9" xfId="27752"/>
    <cellStyle name="Normal 2 27 19 9 2" xfId="27753"/>
    <cellStyle name="Normal 2 27 2" xfId="27754"/>
    <cellStyle name="Normal 2 27 2 10" xfId="27755"/>
    <cellStyle name="Normal 2 27 2 10 2" xfId="27756"/>
    <cellStyle name="Normal 2 27 2 11" xfId="27757"/>
    <cellStyle name="Normal 2 27 2 2" xfId="27758"/>
    <cellStyle name="Normal 2 27 2 2 2" xfId="27759"/>
    <cellStyle name="Normal 2 27 2 3" xfId="27760"/>
    <cellStyle name="Normal 2 27 2 3 2" xfId="27761"/>
    <cellStyle name="Normal 2 27 2 4" xfId="27762"/>
    <cellStyle name="Normal 2 27 2 4 2" xfId="27763"/>
    <cellStyle name="Normal 2 27 2 5" xfId="27764"/>
    <cellStyle name="Normal 2 27 2 5 2" xfId="27765"/>
    <cellStyle name="Normal 2 27 2 6" xfId="27766"/>
    <cellStyle name="Normal 2 27 2 6 2" xfId="27767"/>
    <cellStyle name="Normal 2 27 2 7" xfId="27768"/>
    <cellStyle name="Normal 2 27 2 7 2" xfId="27769"/>
    <cellStyle name="Normal 2 27 2 8" xfId="27770"/>
    <cellStyle name="Normal 2 27 2 8 2" xfId="27771"/>
    <cellStyle name="Normal 2 27 2 9" xfId="27772"/>
    <cellStyle name="Normal 2 27 2 9 2" xfId="27773"/>
    <cellStyle name="Normal 2 27 20" xfId="27774"/>
    <cellStyle name="Normal 2 27 20 10" xfId="27775"/>
    <cellStyle name="Normal 2 27 20 10 2" xfId="27776"/>
    <cellStyle name="Normal 2 27 20 11" xfId="27777"/>
    <cellStyle name="Normal 2 27 20 2" xfId="27778"/>
    <cellStyle name="Normal 2 27 20 2 2" xfId="27779"/>
    <cellStyle name="Normal 2 27 20 3" xfId="27780"/>
    <cellStyle name="Normal 2 27 20 3 2" xfId="27781"/>
    <cellStyle name="Normal 2 27 20 4" xfId="27782"/>
    <cellStyle name="Normal 2 27 20 4 2" xfId="27783"/>
    <cellStyle name="Normal 2 27 20 5" xfId="27784"/>
    <cellStyle name="Normal 2 27 20 5 2" xfId="27785"/>
    <cellStyle name="Normal 2 27 20 6" xfId="27786"/>
    <cellStyle name="Normal 2 27 20 6 2" xfId="27787"/>
    <cellStyle name="Normal 2 27 20 7" xfId="27788"/>
    <cellStyle name="Normal 2 27 20 7 2" xfId="27789"/>
    <cellStyle name="Normal 2 27 20 8" xfId="27790"/>
    <cellStyle name="Normal 2 27 20 8 2" xfId="27791"/>
    <cellStyle name="Normal 2 27 20 9" xfId="27792"/>
    <cellStyle name="Normal 2 27 20 9 2" xfId="27793"/>
    <cellStyle name="Normal 2 27 21" xfId="27794"/>
    <cellStyle name="Normal 2 27 21 10" xfId="27795"/>
    <cellStyle name="Normal 2 27 21 10 2" xfId="27796"/>
    <cellStyle name="Normal 2 27 21 11" xfId="27797"/>
    <cellStyle name="Normal 2 27 21 2" xfId="27798"/>
    <cellStyle name="Normal 2 27 21 2 2" xfId="27799"/>
    <cellStyle name="Normal 2 27 21 3" xfId="27800"/>
    <cellStyle name="Normal 2 27 21 3 2" xfId="27801"/>
    <cellStyle name="Normal 2 27 21 4" xfId="27802"/>
    <cellStyle name="Normal 2 27 21 4 2" xfId="27803"/>
    <cellStyle name="Normal 2 27 21 5" xfId="27804"/>
    <cellStyle name="Normal 2 27 21 5 2" xfId="27805"/>
    <cellStyle name="Normal 2 27 21 6" xfId="27806"/>
    <cellStyle name="Normal 2 27 21 6 2" xfId="27807"/>
    <cellStyle name="Normal 2 27 21 7" xfId="27808"/>
    <cellStyle name="Normal 2 27 21 7 2" xfId="27809"/>
    <cellStyle name="Normal 2 27 21 8" xfId="27810"/>
    <cellStyle name="Normal 2 27 21 8 2" xfId="27811"/>
    <cellStyle name="Normal 2 27 21 9" xfId="27812"/>
    <cellStyle name="Normal 2 27 21 9 2" xfId="27813"/>
    <cellStyle name="Normal 2 27 22" xfId="27814"/>
    <cellStyle name="Normal 2 27 22 10" xfId="27815"/>
    <cellStyle name="Normal 2 27 22 10 2" xfId="27816"/>
    <cellStyle name="Normal 2 27 22 11" xfId="27817"/>
    <cellStyle name="Normal 2 27 22 2" xfId="27818"/>
    <cellStyle name="Normal 2 27 22 2 2" xfId="27819"/>
    <cellStyle name="Normal 2 27 22 3" xfId="27820"/>
    <cellStyle name="Normal 2 27 22 3 2" xfId="27821"/>
    <cellStyle name="Normal 2 27 22 4" xfId="27822"/>
    <cellStyle name="Normal 2 27 22 4 2" xfId="27823"/>
    <cellStyle name="Normal 2 27 22 5" xfId="27824"/>
    <cellStyle name="Normal 2 27 22 5 2" xfId="27825"/>
    <cellStyle name="Normal 2 27 22 6" xfId="27826"/>
    <cellStyle name="Normal 2 27 22 6 2" xfId="27827"/>
    <cellStyle name="Normal 2 27 22 7" xfId="27828"/>
    <cellStyle name="Normal 2 27 22 7 2" xfId="27829"/>
    <cellStyle name="Normal 2 27 22 8" xfId="27830"/>
    <cellStyle name="Normal 2 27 22 8 2" xfId="27831"/>
    <cellStyle name="Normal 2 27 22 9" xfId="27832"/>
    <cellStyle name="Normal 2 27 22 9 2" xfId="27833"/>
    <cellStyle name="Normal 2 27 23" xfId="27834"/>
    <cellStyle name="Normal 2 27 23 10" xfId="27835"/>
    <cellStyle name="Normal 2 27 23 10 2" xfId="27836"/>
    <cellStyle name="Normal 2 27 23 11" xfId="27837"/>
    <cellStyle name="Normal 2 27 23 2" xfId="27838"/>
    <cellStyle name="Normal 2 27 23 2 2" xfId="27839"/>
    <cellStyle name="Normal 2 27 23 3" xfId="27840"/>
    <cellStyle name="Normal 2 27 23 3 2" xfId="27841"/>
    <cellStyle name="Normal 2 27 23 4" xfId="27842"/>
    <cellStyle name="Normal 2 27 23 4 2" xfId="27843"/>
    <cellStyle name="Normal 2 27 23 5" xfId="27844"/>
    <cellStyle name="Normal 2 27 23 5 2" xfId="27845"/>
    <cellStyle name="Normal 2 27 23 6" xfId="27846"/>
    <cellStyle name="Normal 2 27 23 6 2" xfId="27847"/>
    <cellStyle name="Normal 2 27 23 7" xfId="27848"/>
    <cellStyle name="Normal 2 27 23 7 2" xfId="27849"/>
    <cellStyle name="Normal 2 27 23 8" xfId="27850"/>
    <cellStyle name="Normal 2 27 23 8 2" xfId="27851"/>
    <cellStyle name="Normal 2 27 23 9" xfId="27852"/>
    <cellStyle name="Normal 2 27 23 9 2" xfId="27853"/>
    <cellStyle name="Normal 2 27 24" xfId="27854"/>
    <cellStyle name="Normal 2 27 24 10" xfId="27855"/>
    <cellStyle name="Normal 2 27 24 10 2" xfId="27856"/>
    <cellStyle name="Normal 2 27 24 11" xfId="27857"/>
    <cellStyle name="Normal 2 27 24 2" xfId="27858"/>
    <cellStyle name="Normal 2 27 24 2 2" xfId="27859"/>
    <cellStyle name="Normal 2 27 24 3" xfId="27860"/>
    <cellStyle name="Normal 2 27 24 3 2" xfId="27861"/>
    <cellStyle name="Normal 2 27 24 4" xfId="27862"/>
    <cellStyle name="Normal 2 27 24 4 2" xfId="27863"/>
    <cellStyle name="Normal 2 27 24 5" xfId="27864"/>
    <cellStyle name="Normal 2 27 24 5 2" xfId="27865"/>
    <cellStyle name="Normal 2 27 24 6" xfId="27866"/>
    <cellStyle name="Normal 2 27 24 6 2" xfId="27867"/>
    <cellStyle name="Normal 2 27 24 7" xfId="27868"/>
    <cellStyle name="Normal 2 27 24 7 2" xfId="27869"/>
    <cellStyle name="Normal 2 27 24 8" xfId="27870"/>
    <cellStyle name="Normal 2 27 24 8 2" xfId="27871"/>
    <cellStyle name="Normal 2 27 24 9" xfId="27872"/>
    <cellStyle name="Normal 2 27 24 9 2" xfId="27873"/>
    <cellStyle name="Normal 2 27 25" xfId="27874"/>
    <cellStyle name="Normal 2 27 25 10" xfId="27875"/>
    <cellStyle name="Normal 2 27 25 10 2" xfId="27876"/>
    <cellStyle name="Normal 2 27 25 11" xfId="27877"/>
    <cellStyle name="Normal 2 27 25 2" xfId="27878"/>
    <cellStyle name="Normal 2 27 25 2 2" xfId="27879"/>
    <cellStyle name="Normal 2 27 25 3" xfId="27880"/>
    <cellStyle name="Normal 2 27 25 3 2" xfId="27881"/>
    <cellStyle name="Normal 2 27 25 4" xfId="27882"/>
    <cellStyle name="Normal 2 27 25 4 2" xfId="27883"/>
    <cellStyle name="Normal 2 27 25 5" xfId="27884"/>
    <cellStyle name="Normal 2 27 25 5 2" xfId="27885"/>
    <cellStyle name="Normal 2 27 25 6" xfId="27886"/>
    <cellStyle name="Normal 2 27 25 6 2" xfId="27887"/>
    <cellStyle name="Normal 2 27 25 7" xfId="27888"/>
    <cellStyle name="Normal 2 27 25 7 2" xfId="27889"/>
    <cellStyle name="Normal 2 27 25 8" xfId="27890"/>
    <cellStyle name="Normal 2 27 25 8 2" xfId="27891"/>
    <cellStyle name="Normal 2 27 25 9" xfId="27892"/>
    <cellStyle name="Normal 2 27 25 9 2" xfId="27893"/>
    <cellStyle name="Normal 2 27 26" xfId="27894"/>
    <cellStyle name="Normal 2 27 26 10" xfId="27895"/>
    <cellStyle name="Normal 2 27 26 10 2" xfId="27896"/>
    <cellStyle name="Normal 2 27 26 11" xfId="27897"/>
    <cellStyle name="Normal 2 27 26 2" xfId="27898"/>
    <cellStyle name="Normal 2 27 26 2 2" xfId="27899"/>
    <cellStyle name="Normal 2 27 26 3" xfId="27900"/>
    <cellStyle name="Normal 2 27 26 3 2" xfId="27901"/>
    <cellStyle name="Normal 2 27 26 4" xfId="27902"/>
    <cellStyle name="Normal 2 27 26 4 2" xfId="27903"/>
    <cellStyle name="Normal 2 27 26 5" xfId="27904"/>
    <cellStyle name="Normal 2 27 26 5 2" xfId="27905"/>
    <cellStyle name="Normal 2 27 26 6" xfId="27906"/>
    <cellStyle name="Normal 2 27 26 6 2" xfId="27907"/>
    <cellStyle name="Normal 2 27 26 7" xfId="27908"/>
    <cellStyle name="Normal 2 27 26 7 2" xfId="27909"/>
    <cellStyle name="Normal 2 27 26 8" xfId="27910"/>
    <cellStyle name="Normal 2 27 26 8 2" xfId="27911"/>
    <cellStyle name="Normal 2 27 26 9" xfId="27912"/>
    <cellStyle name="Normal 2 27 26 9 2" xfId="27913"/>
    <cellStyle name="Normal 2 27 27" xfId="27914"/>
    <cellStyle name="Normal 2 27 27 10" xfId="27915"/>
    <cellStyle name="Normal 2 27 27 10 2" xfId="27916"/>
    <cellStyle name="Normal 2 27 27 11" xfId="27917"/>
    <cellStyle name="Normal 2 27 27 2" xfId="27918"/>
    <cellStyle name="Normal 2 27 27 2 2" xfId="27919"/>
    <cellStyle name="Normal 2 27 27 3" xfId="27920"/>
    <cellStyle name="Normal 2 27 27 3 2" xfId="27921"/>
    <cellStyle name="Normal 2 27 27 4" xfId="27922"/>
    <cellStyle name="Normal 2 27 27 4 2" xfId="27923"/>
    <cellStyle name="Normal 2 27 27 5" xfId="27924"/>
    <cellStyle name="Normal 2 27 27 5 2" xfId="27925"/>
    <cellStyle name="Normal 2 27 27 6" xfId="27926"/>
    <cellStyle name="Normal 2 27 27 6 2" xfId="27927"/>
    <cellStyle name="Normal 2 27 27 7" xfId="27928"/>
    <cellStyle name="Normal 2 27 27 7 2" xfId="27929"/>
    <cellStyle name="Normal 2 27 27 8" xfId="27930"/>
    <cellStyle name="Normal 2 27 27 8 2" xfId="27931"/>
    <cellStyle name="Normal 2 27 27 9" xfId="27932"/>
    <cellStyle name="Normal 2 27 27 9 2" xfId="27933"/>
    <cellStyle name="Normal 2 27 28" xfId="27934"/>
    <cellStyle name="Normal 2 27 28 10" xfId="27935"/>
    <cellStyle name="Normal 2 27 28 10 2" xfId="27936"/>
    <cellStyle name="Normal 2 27 28 11" xfId="27937"/>
    <cellStyle name="Normal 2 27 28 2" xfId="27938"/>
    <cellStyle name="Normal 2 27 28 2 2" xfId="27939"/>
    <cellStyle name="Normal 2 27 28 3" xfId="27940"/>
    <cellStyle name="Normal 2 27 28 3 2" xfId="27941"/>
    <cellStyle name="Normal 2 27 28 4" xfId="27942"/>
    <cellStyle name="Normal 2 27 28 4 2" xfId="27943"/>
    <cellStyle name="Normal 2 27 28 5" xfId="27944"/>
    <cellStyle name="Normal 2 27 28 5 2" xfId="27945"/>
    <cellStyle name="Normal 2 27 28 6" xfId="27946"/>
    <cellStyle name="Normal 2 27 28 6 2" xfId="27947"/>
    <cellStyle name="Normal 2 27 28 7" xfId="27948"/>
    <cellStyle name="Normal 2 27 28 7 2" xfId="27949"/>
    <cellStyle name="Normal 2 27 28 8" xfId="27950"/>
    <cellStyle name="Normal 2 27 28 8 2" xfId="27951"/>
    <cellStyle name="Normal 2 27 28 9" xfId="27952"/>
    <cellStyle name="Normal 2 27 28 9 2" xfId="27953"/>
    <cellStyle name="Normal 2 27 29" xfId="27954"/>
    <cellStyle name="Normal 2 27 29 10" xfId="27955"/>
    <cellStyle name="Normal 2 27 29 10 2" xfId="27956"/>
    <cellStyle name="Normal 2 27 29 11" xfId="27957"/>
    <cellStyle name="Normal 2 27 29 2" xfId="27958"/>
    <cellStyle name="Normal 2 27 29 2 2" xfId="27959"/>
    <cellStyle name="Normal 2 27 29 3" xfId="27960"/>
    <cellStyle name="Normal 2 27 29 3 2" xfId="27961"/>
    <cellStyle name="Normal 2 27 29 4" xfId="27962"/>
    <cellStyle name="Normal 2 27 29 4 2" xfId="27963"/>
    <cellStyle name="Normal 2 27 29 5" xfId="27964"/>
    <cellStyle name="Normal 2 27 29 5 2" xfId="27965"/>
    <cellStyle name="Normal 2 27 29 6" xfId="27966"/>
    <cellStyle name="Normal 2 27 29 6 2" xfId="27967"/>
    <cellStyle name="Normal 2 27 29 7" xfId="27968"/>
    <cellStyle name="Normal 2 27 29 7 2" xfId="27969"/>
    <cellStyle name="Normal 2 27 29 8" xfId="27970"/>
    <cellStyle name="Normal 2 27 29 8 2" xfId="27971"/>
    <cellStyle name="Normal 2 27 29 9" xfId="27972"/>
    <cellStyle name="Normal 2 27 29 9 2" xfId="27973"/>
    <cellStyle name="Normal 2 27 3" xfId="27974"/>
    <cellStyle name="Normal 2 27 3 10" xfId="27975"/>
    <cellStyle name="Normal 2 27 3 10 2" xfId="27976"/>
    <cellStyle name="Normal 2 27 3 11" xfId="27977"/>
    <cellStyle name="Normal 2 27 3 2" xfId="27978"/>
    <cellStyle name="Normal 2 27 3 2 2" xfId="27979"/>
    <cellStyle name="Normal 2 27 3 3" xfId="27980"/>
    <cellStyle name="Normal 2 27 3 3 2" xfId="27981"/>
    <cellStyle name="Normal 2 27 3 4" xfId="27982"/>
    <cellStyle name="Normal 2 27 3 4 2" xfId="27983"/>
    <cellStyle name="Normal 2 27 3 5" xfId="27984"/>
    <cellStyle name="Normal 2 27 3 5 2" xfId="27985"/>
    <cellStyle name="Normal 2 27 3 6" xfId="27986"/>
    <cellStyle name="Normal 2 27 3 6 2" xfId="27987"/>
    <cellStyle name="Normal 2 27 3 7" xfId="27988"/>
    <cellStyle name="Normal 2 27 3 7 2" xfId="27989"/>
    <cellStyle name="Normal 2 27 3 8" xfId="27990"/>
    <cellStyle name="Normal 2 27 3 8 2" xfId="27991"/>
    <cellStyle name="Normal 2 27 3 9" xfId="27992"/>
    <cellStyle name="Normal 2 27 3 9 2" xfId="27993"/>
    <cellStyle name="Normal 2 27 30" xfId="27994"/>
    <cellStyle name="Normal 2 27 30 10" xfId="27995"/>
    <cellStyle name="Normal 2 27 30 10 2" xfId="27996"/>
    <cellStyle name="Normal 2 27 30 11" xfId="27997"/>
    <cellStyle name="Normal 2 27 30 2" xfId="27998"/>
    <cellStyle name="Normal 2 27 30 2 2" xfId="27999"/>
    <cellStyle name="Normal 2 27 30 3" xfId="28000"/>
    <cellStyle name="Normal 2 27 30 3 2" xfId="28001"/>
    <cellStyle name="Normal 2 27 30 4" xfId="28002"/>
    <cellStyle name="Normal 2 27 30 4 2" xfId="28003"/>
    <cellStyle name="Normal 2 27 30 5" xfId="28004"/>
    <cellStyle name="Normal 2 27 30 5 2" xfId="28005"/>
    <cellStyle name="Normal 2 27 30 6" xfId="28006"/>
    <cellStyle name="Normal 2 27 30 6 2" xfId="28007"/>
    <cellStyle name="Normal 2 27 30 7" xfId="28008"/>
    <cellStyle name="Normal 2 27 30 7 2" xfId="28009"/>
    <cellStyle name="Normal 2 27 30 8" xfId="28010"/>
    <cellStyle name="Normal 2 27 30 8 2" xfId="28011"/>
    <cellStyle name="Normal 2 27 30 9" xfId="28012"/>
    <cellStyle name="Normal 2 27 30 9 2" xfId="28013"/>
    <cellStyle name="Normal 2 27 31" xfId="28014"/>
    <cellStyle name="Normal 2 27 31 2" xfId="28015"/>
    <cellStyle name="Normal 2 27 31 2 2" xfId="28016"/>
    <cellStyle name="Normal 2 27 31 3" xfId="28017"/>
    <cellStyle name="Normal 2 27 31 3 2" xfId="28018"/>
    <cellStyle name="Normal 2 27 31 4" xfId="28019"/>
    <cellStyle name="Normal 2 27 31 4 2" xfId="28020"/>
    <cellStyle name="Normal 2 27 31 5" xfId="28021"/>
    <cellStyle name="Normal 2 27 32" xfId="28022"/>
    <cellStyle name="Normal 2 27 32 2" xfId="28023"/>
    <cellStyle name="Normal 2 27 32 2 2" xfId="28024"/>
    <cellStyle name="Normal 2 27 32 3" xfId="28025"/>
    <cellStyle name="Normal 2 27 32 3 2" xfId="28026"/>
    <cellStyle name="Normal 2 27 32 4" xfId="28027"/>
    <cellStyle name="Normal 2 27 32 4 2" xfId="28028"/>
    <cellStyle name="Normal 2 27 32 5" xfId="28029"/>
    <cellStyle name="Normal 2 27 33" xfId="28030"/>
    <cellStyle name="Normal 2 27 33 2" xfId="28031"/>
    <cellStyle name="Normal 2 27 33 2 2" xfId="28032"/>
    <cellStyle name="Normal 2 27 33 3" xfId="28033"/>
    <cellStyle name="Normal 2 27 33 3 2" xfId="28034"/>
    <cellStyle name="Normal 2 27 33 4" xfId="28035"/>
    <cellStyle name="Normal 2 27 33 4 2" xfId="28036"/>
    <cellStyle name="Normal 2 27 33 5" xfId="28037"/>
    <cellStyle name="Normal 2 27 34" xfId="28038"/>
    <cellStyle name="Normal 2 27 34 2" xfId="28039"/>
    <cellStyle name="Normal 2 27 34 2 2" xfId="28040"/>
    <cellStyle name="Normal 2 27 34 3" xfId="28041"/>
    <cellStyle name="Normal 2 27 34 3 2" xfId="28042"/>
    <cellStyle name="Normal 2 27 34 4" xfId="28043"/>
    <cellStyle name="Normal 2 27 34 4 2" xfId="28044"/>
    <cellStyle name="Normal 2 27 34 5" xfId="28045"/>
    <cellStyle name="Normal 2 27 35" xfId="28046"/>
    <cellStyle name="Normal 2 27 35 2" xfId="28047"/>
    <cellStyle name="Normal 2 27 35 2 2" xfId="28048"/>
    <cellStyle name="Normal 2 27 35 3" xfId="28049"/>
    <cellStyle name="Normal 2 27 35 3 2" xfId="28050"/>
    <cellStyle name="Normal 2 27 35 4" xfId="28051"/>
    <cellStyle name="Normal 2 27 35 4 2" xfId="28052"/>
    <cellStyle name="Normal 2 27 35 5" xfId="28053"/>
    <cellStyle name="Normal 2 27 36" xfId="28054"/>
    <cellStyle name="Normal 2 27 36 2" xfId="28055"/>
    <cellStyle name="Normal 2 27 36 2 2" xfId="28056"/>
    <cellStyle name="Normal 2 27 36 3" xfId="28057"/>
    <cellStyle name="Normal 2 27 36 3 2" xfId="28058"/>
    <cellStyle name="Normal 2 27 36 4" xfId="28059"/>
    <cellStyle name="Normal 2 27 36 4 2" xfId="28060"/>
    <cellStyle name="Normal 2 27 36 5" xfId="28061"/>
    <cellStyle name="Normal 2 27 37" xfId="28062"/>
    <cellStyle name="Normal 2 27 37 2" xfId="28063"/>
    <cellStyle name="Normal 2 27 37 2 2" xfId="28064"/>
    <cellStyle name="Normal 2 27 37 3" xfId="28065"/>
    <cellStyle name="Normal 2 27 37 3 2" xfId="28066"/>
    <cellStyle name="Normal 2 27 37 4" xfId="28067"/>
    <cellStyle name="Normal 2 27 37 4 2" xfId="28068"/>
    <cellStyle name="Normal 2 27 37 5" xfId="28069"/>
    <cellStyle name="Normal 2 27 38" xfId="28070"/>
    <cellStyle name="Normal 2 27 38 2" xfId="28071"/>
    <cellStyle name="Normal 2 27 38 2 2" xfId="28072"/>
    <cellStyle name="Normal 2 27 38 3" xfId="28073"/>
    <cellStyle name="Normal 2 27 38 3 2" xfId="28074"/>
    <cellStyle name="Normal 2 27 38 4" xfId="28075"/>
    <cellStyle name="Normal 2 27 38 4 2" xfId="28076"/>
    <cellStyle name="Normal 2 27 38 5" xfId="28077"/>
    <cellStyle name="Normal 2 27 39" xfId="28078"/>
    <cellStyle name="Normal 2 27 39 2" xfId="28079"/>
    <cellStyle name="Normal 2 27 39 2 2" xfId="28080"/>
    <cellStyle name="Normal 2 27 39 3" xfId="28081"/>
    <cellStyle name="Normal 2 27 39 3 2" xfId="28082"/>
    <cellStyle name="Normal 2 27 39 4" xfId="28083"/>
    <cellStyle name="Normal 2 27 39 4 2" xfId="28084"/>
    <cellStyle name="Normal 2 27 39 5" xfId="28085"/>
    <cellStyle name="Normal 2 27 4" xfId="28086"/>
    <cellStyle name="Normal 2 27 4 10" xfId="28087"/>
    <cellStyle name="Normal 2 27 4 10 2" xfId="28088"/>
    <cellStyle name="Normal 2 27 4 11" xfId="28089"/>
    <cellStyle name="Normal 2 27 4 2" xfId="28090"/>
    <cellStyle name="Normal 2 27 4 2 2" xfId="28091"/>
    <cellStyle name="Normal 2 27 4 3" xfId="28092"/>
    <cellStyle name="Normal 2 27 4 3 2" xfId="28093"/>
    <cellStyle name="Normal 2 27 4 4" xfId="28094"/>
    <cellStyle name="Normal 2 27 4 4 2" xfId="28095"/>
    <cellStyle name="Normal 2 27 4 5" xfId="28096"/>
    <cellStyle name="Normal 2 27 4 5 2" xfId="28097"/>
    <cellStyle name="Normal 2 27 4 6" xfId="28098"/>
    <cellStyle name="Normal 2 27 4 6 2" xfId="28099"/>
    <cellStyle name="Normal 2 27 4 7" xfId="28100"/>
    <cellStyle name="Normal 2 27 4 7 2" xfId="28101"/>
    <cellStyle name="Normal 2 27 4 8" xfId="28102"/>
    <cellStyle name="Normal 2 27 4 8 2" xfId="28103"/>
    <cellStyle name="Normal 2 27 4 9" xfId="28104"/>
    <cellStyle name="Normal 2 27 4 9 2" xfId="28105"/>
    <cellStyle name="Normal 2 27 40" xfId="28106"/>
    <cellStyle name="Normal 2 27 40 2" xfId="28107"/>
    <cellStyle name="Normal 2 27 40 2 2" xfId="28108"/>
    <cellStyle name="Normal 2 27 40 3" xfId="28109"/>
    <cellStyle name="Normal 2 27 40 3 2" xfId="28110"/>
    <cellStyle name="Normal 2 27 40 4" xfId="28111"/>
    <cellStyle name="Normal 2 27 40 4 2" xfId="28112"/>
    <cellStyle name="Normal 2 27 40 5" xfId="28113"/>
    <cellStyle name="Normal 2 27 41" xfId="28114"/>
    <cellStyle name="Normal 2 27 41 2" xfId="28115"/>
    <cellStyle name="Normal 2 27 41 2 2" xfId="28116"/>
    <cellStyle name="Normal 2 27 41 3" xfId="28117"/>
    <cellStyle name="Normal 2 27 41 3 2" xfId="28118"/>
    <cellStyle name="Normal 2 27 41 4" xfId="28119"/>
    <cellStyle name="Normal 2 27 41 4 2" xfId="28120"/>
    <cellStyle name="Normal 2 27 41 5" xfId="28121"/>
    <cellStyle name="Normal 2 27 42" xfId="28122"/>
    <cellStyle name="Normal 2 27 42 2" xfId="28123"/>
    <cellStyle name="Normal 2 27 42 2 2" xfId="28124"/>
    <cellStyle name="Normal 2 27 42 3" xfId="28125"/>
    <cellStyle name="Normal 2 27 42 3 2" xfId="28126"/>
    <cellStyle name="Normal 2 27 42 4" xfId="28127"/>
    <cellStyle name="Normal 2 27 42 4 2" xfId="28128"/>
    <cellStyle name="Normal 2 27 42 5" xfId="28129"/>
    <cellStyle name="Normal 2 27 43" xfId="28130"/>
    <cellStyle name="Normal 2 27 43 2" xfId="28131"/>
    <cellStyle name="Normal 2 27 43 2 2" xfId="28132"/>
    <cellStyle name="Normal 2 27 43 3" xfId="28133"/>
    <cellStyle name="Normal 2 27 43 3 2" xfId="28134"/>
    <cellStyle name="Normal 2 27 43 4" xfId="28135"/>
    <cellStyle name="Normal 2 27 43 4 2" xfId="28136"/>
    <cellStyle name="Normal 2 27 43 5" xfId="28137"/>
    <cellStyle name="Normal 2 27 44" xfId="28138"/>
    <cellStyle name="Normal 2 27 44 2" xfId="28139"/>
    <cellStyle name="Normal 2 27 44 2 2" xfId="28140"/>
    <cellStyle name="Normal 2 27 44 3" xfId="28141"/>
    <cellStyle name="Normal 2 27 44 3 2" xfId="28142"/>
    <cellStyle name="Normal 2 27 44 4" xfId="28143"/>
    <cellStyle name="Normal 2 27 44 4 2" xfId="28144"/>
    <cellStyle name="Normal 2 27 44 5" xfId="28145"/>
    <cellStyle name="Normal 2 27 45" xfId="28146"/>
    <cellStyle name="Normal 2 27 45 2" xfId="28147"/>
    <cellStyle name="Normal 2 27 45 2 2" xfId="28148"/>
    <cellStyle name="Normal 2 27 45 3" xfId="28149"/>
    <cellStyle name="Normal 2 27 45 3 2" xfId="28150"/>
    <cellStyle name="Normal 2 27 45 4" xfId="28151"/>
    <cellStyle name="Normal 2 27 45 4 2" xfId="28152"/>
    <cellStyle name="Normal 2 27 45 5" xfId="28153"/>
    <cellStyle name="Normal 2 27 46" xfId="28154"/>
    <cellStyle name="Normal 2 27 46 2" xfId="28155"/>
    <cellStyle name="Normal 2 27 46 2 2" xfId="28156"/>
    <cellStyle name="Normal 2 27 46 3" xfId="28157"/>
    <cellStyle name="Normal 2 27 46 3 2" xfId="28158"/>
    <cellStyle name="Normal 2 27 46 4" xfId="28159"/>
    <cellStyle name="Normal 2 27 46 4 2" xfId="28160"/>
    <cellStyle name="Normal 2 27 46 5" xfId="28161"/>
    <cellStyle name="Normal 2 27 47" xfId="28162"/>
    <cellStyle name="Normal 2 27 47 2" xfId="28163"/>
    <cellStyle name="Normal 2 27 47 2 2" xfId="28164"/>
    <cellStyle name="Normal 2 27 47 3" xfId="28165"/>
    <cellStyle name="Normal 2 27 47 3 2" xfId="28166"/>
    <cellStyle name="Normal 2 27 47 4" xfId="28167"/>
    <cellStyle name="Normal 2 27 47 4 2" xfId="28168"/>
    <cellStyle name="Normal 2 27 47 5" xfId="28169"/>
    <cellStyle name="Normal 2 27 48" xfId="28170"/>
    <cellStyle name="Normal 2 27 48 2" xfId="28171"/>
    <cellStyle name="Normal 2 27 48 2 2" xfId="28172"/>
    <cellStyle name="Normal 2 27 48 3" xfId="28173"/>
    <cellStyle name="Normal 2 27 48 3 2" xfId="28174"/>
    <cellStyle name="Normal 2 27 48 4" xfId="28175"/>
    <cellStyle name="Normal 2 27 48 4 2" xfId="28176"/>
    <cellStyle name="Normal 2 27 48 5" xfId="28177"/>
    <cellStyle name="Normal 2 27 49" xfId="28178"/>
    <cellStyle name="Normal 2 27 49 2" xfId="28179"/>
    <cellStyle name="Normal 2 27 49 2 2" xfId="28180"/>
    <cellStyle name="Normal 2 27 49 3" xfId="28181"/>
    <cellStyle name="Normal 2 27 49 3 2" xfId="28182"/>
    <cellStyle name="Normal 2 27 49 4" xfId="28183"/>
    <cellStyle name="Normal 2 27 49 4 2" xfId="28184"/>
    <cellStyle name="Normal 2 27 49 5" xfId="28185"/>
    <cellStyle name="Normal 2 27 5" xfId="28186"/>
    <cellStyle name="Normal 2 27 5 10" xfId="28187"/>
    <cellStyle name="Normal 2 27 5 10 2" xfId="28188"/>
    <cellStyle name="Normal 2 27 5 11" xfId="28189"/>
    <cellStyle name="Normal 2 27 5 2" xfId="28190"/>
    <cellStyle name="Normal 2 27 5 2 2" xfId="28191"/>
    <cellStyle name="Normal 2 27 5 3" xfId="28192"/>
    <cellStyle name="Normal 2 27 5 3 2" xfId="28193"/>
    <cellStyle name="Normal 2 27 5 4" xfId="28194"/>
    <cellStyle name="Normal 2 27 5 4 2" xfId="28195"/>
    <cellStyle name="Normal 2 27 5 5" xfId="28196"/>
    <cellStyle name="Normal 2 27 5 5 2" xfId="28197"/>
    <cellStyle name="Normal 2 27 5 6" xfId="28198"/>
    <cellStyle name="Normal 2 27 5 6 2" xfId="28199"/>
    <cellStyle name="Normal 2 27 5 7" xfId="28200"/>
    <cellStyle name="Normal 2 27 5 7 2" xfId="28201"/>
    <cellStyle name="Normal 2 27 5 8" xfId="28202"/>
    <cellStyle name="Normal 2 27 5 8 2" xfId="28203"/>
    <cellStyle name="Normal 2 27 5 9" xfId="28204"/>
    <cellStyle name="Normal 2 27 5 9 2" xfId="28205"/>
    <cellStyle name="Normal 2 27 50" xfId="28206"/>
    <cellStyle name="Normal 2 27 50 2" xfId="28207"/>
    <cellStyle name="Normal 2 27 51" xfId="28208"/>
    <cellStyle name="Normal 2 27 51 2" xfId="28209"/>
    <cellStyle name="Normal 2 27 52" xfId="28210"/>
    <cellStyle name="Normal 2 27 52 2" xfId="28211"/>
    <cellStyle name="Normal 2 27 53" xfId="28212"/>
    <cellStyle name="Normal 2 27 53 2" xfId="28213"/>
    <cellStyle name="Normal 2 27 54" xfId="28214"/>
    <cellStyle name="Normal 2 27 54 2" xfId="28215"/>
    <cellStyle name="Normal 2 27 55" xfId="28216"/>
    <cellStyle name="Normal 2 27 55 2" xfId="28217"/>
    <cellStyle name="Normal 2 27 56" xfId="28218"/>
    <cellStyle name="Normal 2 27 56 2" xfId="28219"/>
    <cellStyle name="Normal 2 27 57" xfId="28220"/>
    <cellStyle name="Normal 2 27 57 2" xfId="28221"/>
    <cellStyle name="Normal 2 27 58" xfId="28222"/>
    <cellStyle name="Normal 2 27 58 2" xfId="28223"/>
    <cellStyle name="Normal 2 27 59" xfId="28224"/>
    <cellStyle name="Normal 2 27 59 2" xfId="28225"/>
    <cellStyle name="Normal 2 27 6" xfId="28226"/>
    <cellStyle name="Normal 2 27 6 10" xfId="28227"/>
    <cellStyle name="Normal 2 27 6 10 2" xfId="28228"/>
    <cellStyle name="Normal 2 27 6 11" xfId="28229"/>
    <cellStyle name="Normal 2 27 6 2" xfId="28230"/>
    <cellStyle name="Normal 2 27 6 2 2" xfId="28231"/>
    <cellStyle name="Normal 2 27 6 3" xfId="28232"/>
    <cellStyle name="Normal 2 27 6 3 2" xfId="28233"/>
    <cellStyle name="Normal 2 27 6 4" xfId="28234"/>
    <cellStyle name="Normal 2 27 6 4 2" xfId="28235"/>
    <cellStyle name="Normal 2 27 6 5" xfId="28236"/>
    <cellStyle name="Normal 2 27 6 5 2" xfId="28237"/>
    <cellStyle name="Normal 2 27 6 6" xfId="28238"/>
    <cellStyle name="Normal 2 27 6 6 2" xfId="28239"/>
    <cellStyle name="Normal 2 27 6 7" xfId="28240"/>
    <cellStyle name="Normal 2 27 6 7 2" xfId="28241"/>
    <cellStyle name="Normal 2 27 6 8" xfId="28242"/>
    <cellStyle name="Normal 2 27 6 8 2" xfId="28243"/>
    <cellStyle name="Normal 2 27 6 9" xfId="28244"/>
    <cellStyle name="Normal 2 27 6 9 2" xfId="28245"/>
    <cellStyle name="Normal 2 27 60" xfId="28246"/>
    <cellStyle name="Normal 2 27 60 2" xfId="28247"/>
    <cellStyle name="Normal 2 27 61" xfId="28248"/>
    <cellStyle name="Normal 2 27 61 2" xfId="28249"/>
    <cellStyle name="Normal 2 27 62" xfId="28250"/>
    <cellStyle name="Normal 2 27 62 2" xfId="28251"/>
    <cellStyle name="Normal 2 27 63" xfId="28252"/>
    <cellStyle name="Normal 2 27 63 2" xfId="28253"/>
    <cellStyle name="Normal 2 27 64" xfId="28254"/>
    <cellStyle name="Normal 2 27 64 2" xfId="28255"/>
    <cellStyle name="Normal 2 27 65" xfId="28256"/>
    <cellStyle name="Normal 2 27 65 2" xfId="28257"/>
    <cellStyle name="Normal 2 27 66" xfId="28258"/>
    <cellStyle name="Normal 2 27 66 2" xfId="28259"/>
    <cellStyle name="Normal 2 27 67" xfId="28260"/>
    <cellStyle name="Normal 2 27 67 2" xfId="28261"/>
    <cellStyle name="Normal 2 27 68" xfId="28262"/>
    <cellStyle name="Normal 2 27 68 2" xfId="28263"/>
    <cellStyle name="Normal 2 27 69" xfId="28264"/>
    <cellStyle name="Normal 2 27 69 2" xfId="28265"/>
    <cellStyle name="Normal 2 27 7" xfId="28266"/>
    <cellStyle name="Normal 2 27 7 10" xfId="28267"/>
    <cellStyle name="Normal 2 27 7 10 2" xfId="28268"/>
    <cellStyle name="Normal 2 27 7 11" xfId="28269"/>
    <cellStyle name="Normal 2 27 7 2" xfId="28270"/>
    <cellStyle name="Normal 2 27 7 2 2" xfId="28271"/>
    <cellStyle name="Normal 2 27 7 3" xfId="28272"/>
    <cellStyle name="Normal 2 27 7 3 2" xfId="28273"/>
    <cellStyle name="Normal 2 27 7 4" xfId="28274"/>
    <cellStyle name="Normal 2 27 7 4 2" xfId="28275"/>
    <cellStyle name="Normal 2 27 7 5" xfId="28276"/>
    <cellStyle name="Normal 2 27 7 5 2" xfId="28277"/>
    <cellStyle name="Normal 2 27 7 6" xfId="28278"/>
    <cellStyle name="Normal 2 27 7 6 2" xfId="28279"/>
    <cellStyle name="Normal 2 27 7 7" xfId="28280"/>
    <cellStyle name="Normal 2 27 7 7 2" xfId="28281"/>
    <cellStyle name="Normal 2 27 7 8" xfId="28282"/>
    <cellStyle name="Normal 2 27 7 8 2" xfId="28283"/>
    <cellStyle name="Normal 2 27 7 9" xfId="28284"/>
    <cellStyle name="Normal 2 27 7 9 2" xfId="28285"/>
    <cellStyle name="Normal 2 27 70" xfId="28286"/>
    <cellStyle name="Normal 2 27 70 2" xfId="28287"/>
    <cellStyle name="Normal 2 27 71" xfId="28288"/>
    <cellStyle name="Normal 2 27 71 2" xfId="28289"/>
    <cellStyle name="Normal 2 27 72" xfId="28290"/>
    <cellStyle name="Normal 2 27 72 2" xfId="28291"/>
    <cellStyle name="Normal 2 27 73" xfId="28292"/>
    <cellStyle name="Normal 2 27 73 2" xfId="28293"/>
    <cellStyle name="Normal 2 27 74" xfId="28294"/>
    <cellStyle name="Normal 2 27 75" xfId="28295"/>
    <cellStyle name="Normal 2 27 76" xfId="28296"/>
    <cellStyle name="Normal 2 27 77" xfId="28297"/>
    <cellStyle name="Normal 2 27 8" xfId="28298"/>
    <cellStyle name="Normal 2 27 8 10" xfId="28299"/>
    <cellStyle name="Normal 2 27 8 10 2" xfId="28300"/>
    <cellStyle name="Normal 2 27 8 11" xfId="28301"/>
    <cellStyle name="Normal 2 27 8 2" xfId="28302"/>
    <cellStyle name="Normal 2 27 8 2 2" xfId="28303"/>
    <cellStyle name="Normal 2 27 8 3" xfId="28304"/>
    <cellStyle name="Normal 2 27 8 3 2" xfId="28305"/>
    <cellStyle name="Normal 2 27 8 4" xfId="28306"/>
    <cellStyle name="Normal 2 27 8 4 2" xfId="28307"/>
    <cellStyle name="Normal 2 27 8 5" xfId="28308"/>
    <cellStyle name="Normal 2 27 8 5 2" xfId="28309"/>
    <cellStyle name="Normal 2 27 8 6" xfId="28310"/>
    <cellStyle name="Normal 2 27 8 6 2" xfId="28311"/>
    <cellStyle name="Normal 2 27 8 7" xfId="28312"/>
    <cellStyle name="Normal 2 27 8 7 2" xfId="28313"/>
    <cellStyle name="Normal 2 27 8 8" xfId="28314"/>
    <cellStyle name="Normal 2 27 8 8 2" xfId="28315"/>
    <cellStyle name="Normal 2 27 8 9" xfId="28316"/>
    <cellStyle name="Normal 2 27 8 9 2" xfId="28317"/>
    <cellStyle name="Normal 2 27 9" xfId="28318"/>
    <cellStyle name="Normal 2 27 9 10" xfId="28319"/>
    <cellStyle name="Normal 2 27 9 10 2" xfId="28320"/>
    <cellStyle name="Normal 2 27 9 11" xfId="28321"/>
    <cellStyle name="Normal 2 27 9 2" xfId="28322"/>
    <cellStyle name="Normal 2 27 9 2 2" xfId="28323"/>
    <cellStyle name="Normal 2 27 9 3" xfId="28324"/>
    <cellStyle name="Normal 2 27 9 3 2" xfId="28325"/>
    <cellStyle name="Normal 2 27 9 4" xfId="28326"/>
    <cellStyle name="Normal 2 27 9 4 2" xfId="28327"/>
    <cellStyle name="Normal 2 27 9 5" xfId="28328"/>
    <cellStyle name="Normal 2 27 9 5 2" xfId="28329"/>
    <cellStyle name="Normal 2 27 9 6" xfId="28330"/>
    <cellStyle name="Normal 2 27 9 6 2" xfId="28331"/>
    <cellStyle name="Normal 2 27 9 7" xfId="28332"/>
    <cellStyle name="Normal 2 27 9 7 2" xfId="28333"/>
    <cellStyle name="Normal 2 27 9 8" xfId="28334"/>
    <cellStyle name="Normal 2 27 9 8 2" xfId="28335"/>
    <cellStyle name="Normal 2 27 9 9" xfId="28336"/>
    <cellStyle name="Normal 2 27 9 9 2" xfId="28337"/>
    <cellStyle name="Normal 2 28" xfId="28338"/>
    <cellStyle name="Normal 2 28 10" xfId="28339"/>
    <cellStyle name="Normal 2 28 10 10" xfId="28340"/>
    <cellStyle name="Normal 2 28 10 10 2" xfId="28341"/>
    <cellStyle name="Normal 2 28 10 11" xfId="28342"/>
    <cellStyle name="Normal 2 28 10 2" xfId="28343"/>
    <cellStyle name="Normal 2 28 10 2 2" xfId="28344"/>
    <cellStyle name="Normal 2 28 10 3" xfId="28345"/>
    <cellStyle name="Normal 2 28 10 3 2" xfId="28346"/>
    <cellStyle name="Normal 2 28 10 4" xfId="28347"/>
    <cellStyle name="Normal 2 28 10 4 2" xfId="28348"/>
    <cellStyle name="Normal 2 28 10 5" xfId="28349"/>
    <cellStyle name="Normal 2 28 10 5 2" xfId="28350"/>
    <cellStyle name="Normal 2 28 10 6" xfId="28351"/>
    <cellStyle name="Normal 2 28 10 6 2" xfId="28352"/>
    <cellStyle name="Normal 2 28 10 7" xfId="28353"/>
    <cellStyle name="Normal 2 28 10 7 2" xfId="28354"/>
    <cellStyle name="Normal 2 28 10 8" xfId="28355"/>
    <cellStyle name="Normal 2 28 10 8 2" xfId="28356"/>
    <cellStyle name="Normal 2 28 10 9" xfId="28357"/>
    <cellStyle name="Normal 2 28 10 9 2" xfId="28358"/>
    <cellStyle name="Normal 2 28 11" xfId="28359"/>
    <cellStyle name="Normal 2 28 11 10" xfId="28360"/>
    <cellStyle name="Normal 2 28 11 10 2" xfId="28361"/>
    <cellStyle name="Normal 2 28 11 11" xfId="28362"/>
    <cellStyle name="Normal 2 28 11 2" xfId="28363"/>
    <cellStyle name="Normal 2 28 11 2 2" xfId="28364"/>
    <cellStyle name="Normal 2 28 11 3" xfId="28365"/>
    <cellStyle name="Normal 2 28 11 3 2" xfId="28366"/>
    <cellStyle name="Normal 2 28 11 4" xfId="28367"/>
    <cellStyle name="Normal 2 28 11 4 2" xfId="28368"/>
    <cellStyle name="Normal 2 28 11 5" xfId="28369"/>
    <cellStyle name="Normal 2 28 11 5 2" xfId="28370"/>
    <cellStyle name="Normal 2 28 11 6" xfId="28371"/>
    <cellStyle name="Normal 2 28 11 6 2" xfId="28372"/>
    <cellStyle name="Normal 2 28 11 7" xfId="28373"/>
    <cellStyle name="Normal 2 28 11 7 2" xfId="28374"/>
    <cellStyle name="Normal 2 28 11 8" xfId="28375"/>
    <cellStyle name="Normal 2 28 11 8 2" xfId="28376"/>
    <cellStyle name="Normal 2 28 11 9" xfId="28377"/>
    <cellStyle name="Normal 2 28 11 9 2" xfId="28378"/>
    <cellStyle name="Normal 2 28 12" xfId="28379"/>
    <cellStyle name="Normal 2 28 12 10" xfId="28380"/>
    <cellStyle name="Normal 2 28 12 10 2" xfId="28381"/>
    <cellStyle name="Normal 2 28 12 11" xfId="28382"/>
    <cellStyle name="Normal 2 28 12 2" xfId="28383"/>
    <cellStyle name="Normal 2 28 12 2 2" xfId="28384"/>
    <cellStyle name="Normal 2 28 12 3" xfId="28385"/>
    <cellStyle name="Normal 2 28 12 3 2" xfId="28386"/>
    <cellStyle name="Normal 2 28 12 4" xfId="28387"/>
    <cellStyle name="Normal 2 28 12 4 2" xfId="28388"/>
    <cellStyle name="Normal 2 28 12 5" xfId="28389"/>
    <cellStyle name="Normal 2 28 12 5 2" xfId="28390"/>
    <cellStyle name="Normal 2 28 12 6" xfId="28391"/>
    <cellStyle name="Normal 2 28 12 6 2" xfId="28392"/>
    <cellStyle name="Normal 2 28 12 7" xfId="28393"/>
    <cellStyle name="Normal 2 28 12 7 2" xfId="28394"/>
    <cellStyle name="Normal 2 28 12 8" xfId="28395"/>
    <cellStyle name="Normal 2 28 12 8 2" xfId="28396"/>
    <cellStyle name="Normal 2 28 12 9" xfId="28397"/>
    <cellStyle name="Normal 2 28 12 9 2" xfId="28398"/>
    <cellStyle name="Normal 2 28 13" xfId="28399"/>
    <cellStyle name="Normal 2 28 13 10" xfId="28400"/>
    <cellStyle name="Normal 2 28 13 10 2" xfId="28401"/>
    <cellStyle name="Normal 2 28 13 11" xfId="28402"/>
    <cellStyle name="Normal 2 28 13 2" xfId="28403"/>
    <cellStyle name="Normal 2 28 13 2 2" xfId="28404"/>
    <cellStyle name="Normal 2 28 13 3" xfId="28405"/>
    <cellStyle name="Normal 2 28 13 3 2" xfId="28406"/>
    <cellStyle name="Normal 2 28 13 4" xfId="28407"/>
    <cellStyle name="Normal 2 28 13 4 2" xfId="28408"/>
    <cellStyle name="Normal 2 28 13 5" xfId="28409"/>
    <cellStyle name="Normal 2 28 13 5 2" xfId="28410"/>
    <cellStyle name="Normal 2 28 13 6" xfId="28411"/>
    <cellStyle name="Normal 2 28 13 6 2" xfId="28412"/>
    <cellStyle name="Normal 2 28 13 7" xfId="28413"/>
    <cellStyle name="Normal 2 28 13 7 2" xfId="28414"/>
    <cellStyle name="Normal 2 28 13 8" xfId="28415"/>
    <cellStyle name="Normal 2 28 13 8 2" xfId="28416"/>
    <cellStyle name="Normal 2 28 13 9" xfId="28417"/>
    <cellStyle name="Normal 2 28 13 9 2" xfId="28418"/>
    <cellStyle name="Normal 2 28 14" xfId="28419"/>
    <cellStyle name="Normal 2 28 14 10" xfId="28420"/>
    <cellStyle name="Normal 2 28 14 10 2" xfId="28421"/>
    <cellStyle name="Normal 2 28 14 11" xfId="28422"/>
    <cellStyle name="Normal 2 28 14 2" xfId="28423"/>
    <cellStyle name="Normal 2 28 14 2 2" xfId="28424"/>
    <cellStyle name="Normal 2 28 14 3" xfId="28425"/>
    <cellStyle name="Normal 2 28 14 3 2" xfId="28426"/>
    <cellStyle name="Normal 2 28 14 4" xfId="28427"/>
    <cellStyle name="Normal 2 28 14 4 2" xfId="28428"/>
    <cellStyle name="Normal 2 28 14 5" xfId="28429"/>
    <cellStyle name="Normal 2 28 14 5 2" xfId="28430"/>
    <cellStyle name="Normal 2 28 14 6" xfId="28431"/>
    <cellStyle name="Normal 2 28 14 6 2" xfId="28432"/>
    <cellStyle name="Normal 2 28 14 7" xfId="28433"/>
    <cellStyle name="Normal 2 28 14 7 2" xfId="28434"/>
    <cellStyle name="Normal 2 28 14 8" xfId="28435"/>
    <cellStyle name="Normal 2 28 14 8 2" xfId="28436"/>
    <cellStyle name="Normal 2 28 14 9" xfId="28437"/>
    <cellStyle name="Normal 2 28 14 9 2" xfId="28438"/>
    <cellStyle name="Normal 2 28 15" xfId="28439"/>
    <cellStyle name="Normal 2 28 15 10" xfId="28440"/>
    <cellStyle name="Normal 2 28 15 10 2" xfId="28441"/>
    <cellStyle name="Normal 2 28 15 11" xfId="28442"/>
    <cellStyle name="Normal 2 28 15 2" xfId="28443"/>
    <cellStyle name="Normal 2 28 15 2 2" xfId="28444"/>
    <cellStyle name="Normal 2 28 15 3" xfId="28445"/>
    <cellStyle name="Normal 2 28 15 3 2" xfId="28446"/>
    <cellStyle name="Normal 2 28 15 4" xfId="28447"/>
    <cellStyle name="Normal 2 28 15 4 2" xfId="28448"/>
    <cellStyle name="Normal 2 28 15 5" xfId="28449"/>
    <cellStyle name="Normal 2 28 15 5 2" xfId="28450"/>
    <cellStyle name="Normal 2 28 15 6" xfId="28451"/>
    <cellStyle name="Normal 2 28 15 6 2" xfId="28452"/>
    <cellStyle name="Normal 2 28 15 7" xfId="28453"/>
    <cellStyle name="Normal 2 28 15 7 2" xfId="28454"/>
    <cellStyle name="Normal 2 28 15 8" xfId="28455"/>
    <cellStyle name="Normal 2 28 15 8 2" xfId="28456"/>
    <cellStyle name="Normal 2 28 15 9" xfId="28457"/>
    <cellStyle name="Normal 2 28 15 9 2" xfId="28458"/>
    <cellStyle name="Normal 2 28 16" xfId="28459"/>
    <cellStyle name="Normal 2 28 16 10" xfId="28460"/>
    <cellStyle name="Normal 2 28 16 10 2" xfId="28461"/>
    <cellStyle name="Normal 2 28 16 11" xfId="28462"/>
    <cellStyle name="Normal 2 28 16 2" xfId="28463"/>
    <cellStyle name="Normal 2 28 16 2 2" xfId="28464"/>
    <cellStyle name="Normal 2 28 16 3" xfId="28465"/>
    <cellStyle name="Normal 2 28 16 3 2" xfId="28466"/>
    <cellStyle name="Normal 2 28 16 4" xfId="28467"/>
    <cellStyle name="Normal 2 28 16 4 2" xfId="28468"/>
    <cellStyle name="Normal 2 28 16 5" xfId="28469"/>
    <cellStyle name="Normal 2 28 16 5 2" xfId="28470"/>
    <cellStyle name="Normal 2 28 16 6" xfId="28471"/>
    <cellStyle name="Normal 2 28 16 6 2" xfId="28472"/>
    <cellStyle name="Normal 2 28 16 7" xfId="28473"/>
    <cellStyle name="Normal 2 28 16 7 2" xfId="28474"/>
    <cellStyle name="Normal 2 28 16 8" xfId="28475"/>
    <cellStyle name="Normal 2 28 16 8 2" xfId="28476"/>
    <cellStyle name="Normal 2 28 16 9" xfId="28477"/>
    <cellStyle name="Normal 2 28 16 9 2" xfId="28478"/>
    <cellStyle name="Normal 2 28 17" xfId="28479"/>
    <cellStyle name="Normal 2 28 17 10" xfId="28480"/>
    <cellStyle name="Normal 2 28 17 10 2" xfId="28481"/>
    <cellStyle name="Normal 2 28 17 11" xfId="28482"/>
    <cellStyle name="Normal 2 28 17 2" xfId="28483"/>
    <cellStyle name="Normal 2 28 17 2 2" xfId="28484"/>
    <cellStyle name="Normal 2 28 17 3" xfId="28485"/>
    <cellStyle name="Normal 2 28 17 3 2" xfId="28486"/>
    <cellStyle name="Normal 2 28 17 4" xfId="28487"/>
    <cellStyle name="Normal 2 28 17 4 2" xfId="28488"/>
    <cellStyle name="Normal 2 28 17 5" xfId="28489"/>
    <cellStyle name="Normal 2 28 17 5 2" xfId="28490"/>
    <cellStyle name="Normal 2 28 17 6" xfId="28491"/>
    <cellStyle name="Normal 2 28 17 6 2" xfId="28492"/>
    <cellStyle name="Normal 2 28 17 7" xfId="28493"/>
    <cellStyle name="Normal 2 28 17 7 2" xfId="28494"/>
    <cellStyle name="Normal 2 28 17 8" xfId="28495"/>
    <cellStyle name="Normal 2 28 17 8 2" xfId="28496"/>
    <cellStyle name="Normal 2 28 17 9" xfId="28497"/>
    <cellStyle name="Normal 2 28 17 9 2" xfId="28498"/>
    <cellStyle name="Normal 2 28 18" xfId="28499"/>
    <cellStyle name="Normal 2 28 18 10" xfId="28500"/>
    <cellStyle name="Normal 2 28 18 10 2" xfId="28501"/>
    <cellStyle name="Normal 2 28 18 11" xfId="28502"/>
    <cellStyle name="Normal 2 28 18 2" xfId="28503"/>
    <cellStyle name="Normal 2 28 18 2 2" xfId="28504"/>
    <cellStyle name="Normal 2 28 18 3" xfId="28505"/>
    <cellStyle name="Normal 2 28 18 3 2" xfId="28506"/>
    <cellStyle name="Normal 2 28 18 4" xfId="28507"/>
    <cellStyle name="Normal 2 28 18 4 2" xfId="28508"/>
    <cellStyle name="Normal 2 28 18 5" xfId="28509"/>
    <cellStyle name="Normal 2 28 18 5 2" xfId="28510"/>
    <cellStyle name="Normal 2 28 18 6" xfId="28511"/>
    <cellStyle name="Normal 2 28 18 6 2" xfId="28512"/>
    <cellStyle name="Normal 2 28 18 7" xfId="28513"/>
    <cellStyle name="Normal 2 28 18 7 2" xfId="28514"/>
    <cellStyle name="Normal 2 28 18 8" xfId="28515"/>
    <cellStyle name="Normal 2 28 18 8 2" xfId="28516"/>
    <cellStyle name="Normal 2 28 18 9" xfId="28517"/>
    <cellStyle name="Normal 2 28 18 9 2" xfId="28518"/>
    <cellStyle name="Normal 2 28 19" xfId="28519"/>
    <cellStyle name="Normal 2 28 19 10" xfId="28520"/>
    <cellStyle name="Normal 2 28 19 10 2" xfId="28521"/>
    <cellStyle name="Normal 2 28 19 11" xfId="28522"/>
    <cellStyle name="Normal 2 28 19 2" xfId="28523"/>
    <cellStyle name="Normal 2 28 19 2 2" xfId="28524"/>
    <cellStyle name="Normal 2 28 19 3" xfId="28525"/>
    <cellStyle name="Normal 2 28 19 3 2" xfId="28526"/>
    <cellStyle name="Normal 2 28 19 4" xfId="28527"/>
    <cellStyle name="Normal 2 28 19 4 2" xfId="28528"/>
    <cellStyle name="Normal 2 28 19 5" xfId="28529"/>
    <cellStyle name="Normal 2 28 19 5 2" xfId="28530"/>
    <cellStyle name="Normal 2 28 19 6" xfId="28531"/>
    <cellStyle name="Normal 2 28 19 6 2" xfId="28532"/>
    <cellStyle name="Normal 2 28 19 7" xfId="28533"/>
    <cellStyle name="Normal 2 28 19 7 2" xfId="28534"/>
    <cellStyle name="Normal 2 28 19 8" xfId="28535"/>
    <cellStyle name="Normal 2 28 19 8 2" xfId="28536"/>
    <cellStyle name="Normal 2 28 19 9" xfId="28537"/>
    <cellStyle name="Normal 2 28 19 9 2" xfId="28538"/>
    <cellStyle name="Normal 2 28 2" xfId="28539"/>
    <cellStyle name="Normal 2 28 2 10" xfId="28540"/>
    <cellStyle name="Normal 2 28 2 10 2" xfId="28541"/>
    <cellStyle name="Normal 2 28 2 11" xfId="28542"/>
    <cellStyle name="Normal 2 28 2 2" xfId="28543"/>
    <cellStyle name="Normal 2 28 2 2 2" xfId="28544"/>
    <cellStyle name="Normal 2 28 2 3" xfId="28545"/>
    <cellStyle name="Normal 2 28 2 3 2" xfId="28546"/>
    <cellStyle name="Normal 2 28 2 4" xfId="28547"/>
    <cellStyle name="Normal 2 28 2 4 2" xfId="28548"/>
    <cellStyle name="Normal 2 28 2 5" xfId="28549"/>
    <cellStyle name="Normal 2 28 2 5 2" xfId="28550"/>
    <cellStyle name="Normal 2 28 2 6" xfId="28551"/>
    <cellStyle name="Normal 2 28 2 6 2" xfId="28552"/>
    <cellStyle name="Normal 2 28 2 7" xfId="28553"/>
    <cellStyle name="Normal 2 28 2 7 2" xfId="28554"/>
    <cellStyle name="Normal 2 28 2 8" xfId="28555"/>
    <cellStyle name="Normal 2 28 2 8 2" xfId="28556"/>
    <cellStyle name="Normal 2 28 2 9" xfId="28557"/>
    <cellStyle name="Normal 2 28 2 9 2" xfId="28558"/>
    <cellStyle name="Normal 2 28 20" xfId="28559"/>
    <cellStyle name="Normal 2 28 20 10" xfId="28560"/>
    <cellStyle name="Normal 2 28 20 10 2" xfId="28561"/>
    <cellStyle name="Normal 2 28 20 11" xfId="28562"/>
    <cellStyle name="Normal 2 28 20 2" xfId="28563"/>
    <cellStyle name="Normal 2 28 20 2 2" xfId="28564"/>
    <cellStyle name="Normal 2 28 20 3" xfId="28565"/>
    <cellStyle name="Normal 2 28 20 3 2" xfId="28566"/>
    <cellStyle name="Normal 2 28 20 4" xfId="28567"/>
    <cellStyle name="Normal 2 28 20 4 2" xfId="28568"/>
    <cellStyle name="Normal 2 28 20 5" xfId="28569"/>
    <cellStyle name="Normal 2 28 20 5 2" xfId="28570"/>
    <cellStyle name="Normal 2 28 20 6" xfId="28571"/>
    <cellStyle name="Normal 2 28 20 6 2" xfId="28572"/>
    <cellStyle name="Normal 2 28 20 7" xfId="28573"/>
    <cellStyle name="Normal 2 28 20 7 2" xfId="28574"/>
    <cellStyle name="Normal 2 28 20 8" xfId="28575"/>
    <cellStyle name="Normal 2 28 20 8 2" xfId="28576"/>
    <cellStyle name="Normal 2 28 20 9" xfId="28577"/>
    <cellStyle name="Normal 2 28 20 9 2" xfId="28578"/>
    <cellStyle name="Normal 2 28 21" xfId="28579"/>
    <cellStyle name="Normal 2 28 21 10" xfId="28580"/>
    <cellStyle name="Normal 2 28 21 10 2" xfId="28581"/>
    <cellStyle name="Normal 2 28 21 11" xfId="28582"/>
    <cellStyle name="Normal 2 28 21 2" xfId="28583"/>
    <cellStyle name="Normal 2 28 21 2 2" xfId="28584"/>
    <cellStyle name="Normal 2 28 21 3" xfId="28585"/>
    <cellStyle name="Normal 2 28 21 3 2" xfId="28586"/>
    <cellStyle name="Normal 2 28 21 4" xfId="28587"/>
    <cellStyle name="Normal 2 28 21 4 2" xfId="28588"/>
    <cellStyle name="Normal 2 28 21 5" xfId="28589"/>
    <cellStyle name="Normal 2 28 21 5 2" xfId="28590"/>
    <cellStyle name="Normal 2 28 21 6" xfId="28591"/>
    <cellStyle name="Normal 2 28 21 6 2" xfId="28592"/>
    <cellStyle name="Normal 2 28 21 7" xfId="28593"/>
    <cellStyle name="Normal 2 28 21 7 2" xfId="28594"/>
    <cellStyle name="Normal 2 28 21 8" xfId="28595"/>
    <cellStyle name="Normal 2 28 21 8 2" xfId="28596"/>
    <cellStyle name="Normal 2 28 21 9" xfId="28597"/>
    <cellStyle name="Normal 2 28 21 9 2" xfId="28598"/>
    <cellStyle name="Normal 2 28 22" xfId="28599"/>
    <cellStyle name="Normal 2 28 22 10" xfId="28600"/>
    <cellStyle name="Normal 2 28 22 10 2" xfId="28601"/>
    <cellStyle name="Normal 2 28 22 11" xfId="28602"/>
    <cellStyle name="Normal 2 28 22 2" xfId="28603"/>
    <cellStyle name="Normal 2 28 22 2 2" xfId="28604"/>
    <cellStyle name="Normal 2 28 22 3" xfId="28605"/>
    <cellStyle name="Normal 2 28 22 3 2" xfId="28606"/>
    <cellStyle name="Normal 2 28 22 4" xfId="28607"/>
    <cellStyle name="Normal 2 28 22 4 2" xfId="28608"/>
    <cellStyle name="Normal 2 28 22 5" xfId="28609"/>
    <cellStyle name="Normal 2 28 22 5 2" xfId="28610"/>
    <cellStyle name="Normal 2 28 22 6" xfId="28611"/>
    <cellStyle name="Normal 2 28 22 6 2" xfId="28612"/>
    <cellStyle name="Normal 2 28 22 7" xfId="28613"/>
    <cellStyle name="Normal 2 28 22 7 2" xfId="28614"/>
    <cellStyle name="Normal 2 28 22 8" xfId="28615"/>
    <cellStyle name="Normal 2 28 22 8 2" xfId="28616"/>
    <cellStyle name="Normal 2 28 22 9" xfId="28617"/>
    <cellStyle name="Normal 2 28 22 9 2" xfId="28618"/>
    <cellStyle name="Normal 2 28 23" xfId="28619"/>
    <cellStyle name="Normal 2 28 23 10" xfId="28620"/>
    <cellStyle name="Normal 2 28 23 10 2" xfId="28621"/>
    <cellStyle name="Normal 2 28 23 11" xfId="28622"/>
    <cellStyle name="Normal 2 28 23 2" xfId="28623"/>
    <cellStyle name="Normal 2 28 23 2 2" xfId="28624"/>
    <cellStyle name="Normal 2 28 23 3" xfId="28625"/>
    <cellStyle name="Normal 2 28 23 3 2" xfId="28626"/>
    <cellStyle name="Normal 2 28 23 4" xfId="28627"/>
    <cellStyle name="Normal 2 28 23 4 2" xfId="28628"/>
    <cellStyle name="Normal 2 28 23 5" xfId="28629"/>
    <cellStyle name="Normal 2 28 23 5 2" xfId="28630"/>
    <cellStyle name="Normal 2 28 23 6" xfId="28631"/>
    <cellStyle name="Normal 2 28 23 6 2" xfId="28632"/>
    <cellStyle name="Normal 2 28 23 7" xfId="28633"/>
    <cellStyle name="Normal 2 28 23 7 2" xfId="28634"/>
    <cellStyle name="Normal 2 28 23 8" xfId="28635"/>
    <cellStyle name="Normal 2 28 23 8 2" xfId="28636"/>
    <cellStyle name="Normal 2 28 23 9" xfId="28637"/>
    <cellStyle name="Normal 2 28 23 9 2" xfId="28638"/>
    <cellStyle name="Normal 2 28 24" xfId="28639"/>
    <cellStyle name="Normal 2 28 24 10" xfId="28640"/>
    <cellStyle name="Normal 2 28 24 10 2" xfId="28641"/>
    <cellStyle name="Normal 2 28 24 11" xfId="28642"/>
    <cellStyle name="Normal 2 28 24 2" xfId="28643"/>
    <cellStyle name="Normal 2 28 24 2 2" xfId="28644"/>
    <cellStyle name="Normal 2 28 24 3" xfId="28645"/>
    <cellStyle name="Normal 2 28 24 3 2" xfId="28646"/>
    <cellStyle name="Normal 2 28 24 4" xfId="28647"/>
    <cellStyle name="Normal 2 28 24 4 2" xfId="28648"/>
    <cellStyle name="Normal 2 28 24 5" xfId="28649"/>
    <cellStyle name="Normal 2 28 24 5 2" xfId="28650"/>
    <cellStyle name="Normal 2 28 24 6" xfId="28651"/>
    <cellStyle name="Normal 2 28 24 6 2" xfId="28652"/>
    <cellStyle name="Normal 2 28 24 7" xfId="28653"/>
    <cellStyle name="Normal 2 28 24 7 2" xfId="28654"/>
    <cellStyle name="Normal 2 28 24 8" xfId="28655"/>
    <cellStyle name="Normal 2 28 24 8 2" xfId="28656"/>
    <cellStyle name="Normal 2 28 24 9" xfId="28657"/>
    <cellStyle name="Normal 2 28 24 9 2" xfId="28658"/>
    <cellStyle name="Normal 2 28 25" xfId="28659"/>
    <cellStyle name="Normal 2 28 25 10" xfId="28660"/>
    <cellStyle name="Normal 2 28 25 10 2" xfId="28661"/>
    <cellStyle name="Normal 2 28 25 11" xfId="28662"/>
    <cellStyle name="Normal 2 28 25 2" xfId="28663"/>
    <cellStyle name="Normal 2 28 25 2 2" xfId="28664"/>
    <cellStyle name="Normal 2 28 25 3" xfId="28665"/>
    <cellStyle name="Normal 2 28 25 3 2" xfId="28666"/>
    <cellStyle name="Normal 2 28 25 4" xfId="28667"/>
    <cellStyle name="Normal 2 28 25 4 2" xfId="28668"/>
    <cellStyle name="Normal 2 28 25 5" xfId="28669"/>
    <cellStyle name="Normal 2 28 25 5 2" xfId="28670"/>
    <cellStyle name="Normal 2 28 25 6" xfId="28671"/>
    <cellStyle name="Normal 2 28 25 6 2" xfId="28672"/>
    <cellStyle name="Normal 2 28 25 7" xfId="28673"/>
    <cellStyle name="Normal 2 28 25 7 2" xfId="28674"/>
    <cellStyle name="Normal 2 28 25 8" xfId="28675"/>
    <cellStyle name="Normal 2 28 25 8 2" xfId="28676"/>
    <cellStyle name="Normal 2 28 25 9" xfId="28677"/>
    <cellStyle name="Normal 2 28 25 9 2" xfId="28678"/>
    <cellStyle name="Normal 2 28 26" xfId="28679"/>
    <cellStyle name="Normal 2 28 26 10" xfId="28680"/>
    <cellStyle name="Normal 2 28 26 10 2" xfId="28681"/>
    <cellStyle name="Normal 2 28 26 11" xfId="28682"/>
    <cellStyle name="Normal 2 28 26 2" xfId="28683"/>
    <cellStyle name="Normal 2 28 26 2 2" xfId="28684"/>
    <cellStyle name="Normal 2 28 26 3" xfId="28685"/>
    <cellStyle name="Normal 2 28 26 3 2" xfId="28686"/>
    <cellStyle name="Normal 2 28 26 4" xfId="28687"/>
    <cellStyle name="Normal 2 28 26 4 2" xfId="28688"/>
    <cellStyle name="Normal 2 28 26 5" xfId="28689"/>
    <cellStyle name="Normal 2 28 26 5 2" xfId="28690"/>
    <cellStyle name="Normal 2 28 26 6" xfId="28691"/>
    <cellStyle name="Normal 2 28 26 6 2" xfId="28692"/>
    <cellStyle name="Normal 2 28 26 7" xfId="28693"/>
    <cellStyle name="Normal 2 28 26 7 2" xfId="28694"/>
    <cellStyle name="Normal 2 28 26 8" xfId="28695"/>
    <cellStyle name="Normal 2 28 26 8 2" xfId="28696"/>
    <cellStyle name="Normal 2 28 26 9" xfId="28697"/>
    <cellStyle name="Normal 2 28 26 9 2" xfId="28698"/>
    <cellStyle name="Normal 2 28 27" xfId="28699"/>
    <cellStyle name="Normal 2 28 27 10" xfId="28700"/>
    <cellStyle name="Normal 2 28 27 10 2" xfId="28701"/>
    <cellStyle name="Normal 2 28 27 11" xfId="28702"/>
    <cellStyle name="Normal 2 28 27 2" xfId="28703"/>
    <cellStyle name="Normal 2 28 27 2 2" xfId="28704"/>
    <cellStyle name="Normal 2 28 27 3" xfId="28705"/>
    <cellStyle name="Normal 2 28 27 3 2" xfId="28706"/>
    <cellStyle name="Normal 2 28 27 4" xfId="28707"/>
    <cellStyle name="Normal 2 28 27 4 2" xfId="28708"/>
    <cellStyle name="Normal 2 28 27 5" xfId="28709"/>
    <cellStyle name="Normal 2 28 27 5 2" xfId="28710"/>
    <cellStyle name="Normal 2 28 27 6" xfId="28711"/>
    <cellStyle name="Normal 2 28 27 6 2" xfId="28712"/>
    <cellStyle name="Normal 2 28 27 7" xfId="28713"/>
    <cellStyle name="Normal 2 28 27 7 2" xfId="28714"/>
    <cellStyle name="Normal 2 28 27 8" xfId="28715"/>
    <cellStyle name="Normal 2 28 27 8 2" xfId="28716"/>
    <cellStyle name="Normal 2 28 27 9" xfId="28717"/>
    <cellStyle name="Normal 2 28 27 9 2" xfId="28718"/>
    <cellStyle name="Normal 2 28 28" xfId="28719"/>
    <cellStyle name="Normal 2 28 28 10" xfId="28720"/>
    <cellStyle name="Normal 2 28 28 10 2" xfId="28721"/>
    <cellStyle name="Normal 2 28 28 11" xfId="28722"/>
    <cellStyle name="Normal 2 28 28 2" xfId="28723"/>
    <cellStyle name="Normal 2 28 28 2 2" xfId="28724"/>
    <cellStyle name="Normal 2 28 28 3" xfId="28725"/>
    <cellStyle name="Normal 2 28 28 3 2" xfId="28726"/>
    <cellStyle name="Normal 2 28 28 4" xfId="28727"/>
    <cellStyle name="Normal 2 28 28 4 2" xfId="28728"/>
    <cellStyle name="Normal 2 28 28 5" xfId="28729"/>
    <cellStyle name="Normal 2 28 28 5 2" xfId="28730"/>
    <cellStyle name="Normal 2 28 28 6" xfId="28731"/>
    <cellStyle name="Normal 2 28 28 6 2" xfId="28732"/>
    <cellStyle name="Normal 2 28 28 7" xfId="28733"/>
    <cellStyle name="Normal 2 28 28 7 2" xfId="28734"/>
    <cellStyle name="Normal 2 28 28 8" xfId="28735"/>
    <cellStyle name="Normal 2 28 28 8 2" xfId="28736"/>
    <cellStyle name="Normal 2 28 28 9" xfId="28737"/>
    <cellStyle name="Normal 2 28 28 9 2" xfId="28738"/>
    <cellStyle name="Normal 2 28 29" xfId="28739"/>
    <cellStyle name="Normal 2 28 29 10" xfId="28740"/>
    <cellStyle name="Normal 2 28 29 10 2" xfId="28741"/>
    <cellStyle name="Normal 2 28 29 11" xfId="28742"/>
    <cellStyle name="Normal 2 28 29 2" xfId="28743"/>
    <cellStyle name="Normal 2 28 29 2 2" xfId="28744"/>
    <cellStyle name="Normal 2 28 29 3" xfId="28745"/>
    <cellStyle name="Normal 2 28 29 3 2" xfId="28746"/>
    <cellStyle name="Normal 2 28 29 4" xfId="28747"/>
    <cellStyle name="Normal 2 28 29 4 2" xfId="28748"/>
    <cellStyle name="Normal 2 28 29 5" xfId="28749"/>
    <cellStyle name="Normal 2 28 29 5 2" xfId="28750"/>
    <cellStyle name="Normal 2 28 29 6" xfId="28751"/>
    <cellStyle name="Normal 2 28 29 6 2" xfId="28752"/>
    <cellStyle name="Normal 2 28 29 7" xfId="28753"/>
    <cellStyle name="Normal 2 28 29 7 2" xfId="28754"/>
    <cellStyle name="Normal 2 28 29 8" xfId="28755"/>
    <cellStyle name="Normal 2 28 29 8 2" xfId="28756"/>
    <cellStyle name="Normal 2 28 29 9" xfId="28757"/>
    <cellStyle name="Normal 2 28 29 9 2" xfId="28758"/>
    <cellStyle name="Normal 2 28 3" xfId="28759"/>
    <cellStyle name="Normal 2 28 3 10" xfId="28760"/>
    <cellStyle name="Normal 2 28 3 10 2" xfId="28761"/>
    <cellStyle name="Normal 2 28 3 11" xfId="28762"/>
    <cellStyle name="Normal 2 28 3 2" xfId="28763"/>
    <cellStyle name="Normal 2 28 3 2 2" xfId="28764"/>
    <cellStyle name="Normal 2 28 3 3" xfId="28765"/>
    <cellStyle name="Normal 2 28 3 3 2" xfId="28766"/>
    <cellStyle name="Normal 2 28 3 4" xfId="28767"/>
    <cellStyle name="Normal 2 28 3 4 2" xfId="28768"/>
    <cellStyle name="Normal 2 28 3 5" xfId="28769"/>
    <cellStyle name="Normal 2 28 3 5 2" xfId="28770"/>
    <cellStyle name="Normal 2 28 3 6" xfId="28771"/>
    <cellStyle name="Normal 2 28 3 6 2" xfId="28772"/>
    <cellStyle name="Normal 2 28 3 7" xfId="28773"/>
    <cellStyle name="Normal 2 28 3 7 2" xfId="28774"/>
    <cellStyle name="Normal 2 28 3 8" xfId="28775"/>
    <cellStyle name="Normal 2 28 3 8 2" xfId="28776"/>
    <cellStyle name="Normal 2 28 3 9" xfId="28777"/>
    <cellStyle name="Normal 2 28 3 9 2" xfId="28778"/>
    <cellStyle name="Normal 2 28 30" xfId="28779"/>
    <cellStyle name="Normal 2 28 30 10" xfId="28780"/>
    <cellStyle name="Normal 2 28 30 10 2" xfId="28781"/>
    <cellStyle name="Normal 2 28 30 11" xfId="28782"/>
    <cellStyle name="Normal 2 28 30 2" xfId="28783"/>
    <cellStyle name="Normal 2 28 30 2 2" xfId="28784"/>
    <cellStyle name="Normal 2 28 30 3" xfId="28785"/>
    <cellStyle name="Normal 2 28 30 3 2" xfId="28786"/>
    <cellStyle name="Normal 2 28 30 4" xfId="28787"/>
    <cellStyle name="Normal 2 28 30 4 2" xfId="28788"/>
    <cellStyle name="Normal 2 28 30 5" xfId="28789"/>
    <cellStyle name="Normal 2 28 30 5 2" xfId="28790"/>
    <cellStyle name="Normal 2 28 30 6" xfId="28791"/>
    <cellStyle name="Normal 2 28 30 6 2" xfId="28792"/>
    <cellStyle name="Normal 2 28 30 7" xfId="28793"/>
    <cellStyle name="Normal 2 28 30 7 2" xfId="28794"/>
    <cellStyle name="Normal 2 28 30 8" xfId="28795"/>
    <cellStyle name="Normal 2 28 30 8 2" xfId="28796"/>
    <cellStyle name="Normal 2 28 30 9" xfId="28797"/>
    <cellStyle name="Normal 2 28 30 9 2" xfId="28798"/>
    <cellStyle name="Normal 2 28 31" xfId="28799"/>
    <cellStyle name="Normal 2 28 31 2" xfId="28800"/>
    <cellStyle name="Normal 2 28 31 2 2" xfId="28801"/>
    <cellStyle name="Normal 2 28 31 3" xfId="28802"/>
    <cellStyle name="Normal 2 28 31 3 2" xfId="28803"/>
    <cellStyle name="Normal 2 28 31 4" xfId="28804"/>
    <cellStyle name="Normal 2 28 31 4 2" xfId="28805"/>
    <cellStyle name="Normal 2 28 31 5" xfId="28806"/>
    <cellStyle name="Normal 2 28 32" xfId="28807"/>
    <cellStyle name="Normal 2 28 32 2" xfId="28808"/>
    <cellStyle name="Normal 2 28 32 2 2" xfId="28809"/>
    <cellStyle name="Normal 2 28 32 3" xfId="28810"/>
    <cellStyle name="Normal 2 28 32 3 2" xfId="28811"/>
    <cellStyle name="Normal 2 28 32 4" xfId="28812"/>
    <cellStyle name="Normal 2 28 32 4 2" xfId="28813"/>
    <cellStyle name="Normal 2 28 32 5" xfId="28814"/>
    <cellStyle name="Normal 2 28 33" xfId="28815"/>
    <cellStyle name="Normal 2 28 33 2" xfId="28816"/>
    <cellStyle name="Normal 2 28 33 2 2" xfId="28817"/>
    <cellStyle name="Normal 2 28 33 3" xfId="28818"/>
    <cellStyle name="Normal 2 28 33 3 2" xfId="28819"/>
    <cellStyle name="Normal 2 28 33 4" xfId="28820"/>
    <cellStyle name="Normal 2 28 33 4 2" xfId="28821"/>
    <cellStyle name="Normal 2 28 33 5" xfId="28822"/>
    <cellStyle name="Normal 2 28 34" xfId="28823"/>
    <cellStyle name="Normal 2 28 34 2" xfId="28824"/>
    <cellStyle name="Normal 2 28 34 2 2" xfId="28825"/>
    <cellStyle name="Normal 2 28 34 3" xfId="28826"/>
    <cellStyle name="Normal 2 28 34 3 2" xfId="28827"/>
    <cellStyle name="Normal 2 28 34 4" xfId="28828"/>
    <cellStyle name="Normal 2 28 34 4 2" xfId="28829"/>
    <cellStyle name="Normal 2 28 34 5" xfId="28830"/>
    <cellStyle name="Normal 2 28 35" xfId="28831"/>
    <cellStyle name="Normal 2 28 35 2" xfId="28832"/>
    <cellStyle name="Normal 2 28 35 2 2" xfId="28833"/>
    <cellStyle name="Normal 2 28 35 3" xfId="28834"/>
    <cellStyle name="Normal 2 28 35 3 2" xfId="28835"/>
    <cellStyle name="Normal 2 28 35 4" xfId="28836"/>
    <cellStyle name="Normal 2 28 35 4 2" xfId="28837"/>
    <cellStyle name="Normal 2 28 35 5" xfId="28838"/>
    <cellStyle name="Normal 2 28 36" xfId="28839"/>
    <cellStyle name="Normal 2 28 36 2" xfId="28840"/>
    <cellStyle name="Normal 2 28 36 2 2" xfId="28841"/>
    <cellStyle name="Normal 2 28 36 3" xfId="28842"/>
    <cellStyle name="Normal 2 28 36 3 2" xfId="28843"/>
    <cellStyle name="Normal 2 28 36 4" xfId="28844"/>
    <cellStyle name="Normal 2 28 36 4 2" xfId="28845"/>
    <cellStyle name="Normal 2 28 36 5" xfId="28846"/>
    <cellStyle name="Normal 2 28 37" xfId="28847"/>
    <cellStyle name="Normal 2 28 37 2" xfId="28848"/>
    <cellStyle name="Normal 2 28 37 2 2" xfId="28849"/>
    <cellStyle name="Normal 2 28 37 3" xfId="28850"/>
    <cellStyle name="Normal 2 28 37 3 2" xfId="28851"/>
    <cellStyle name="Normal 2 28 37 4" xfId="28852"/>
    <cellStyle name="Normal 2 28 37 4 2" xfId="28853"/>
    <cellStyle name="Normal 2 28 37 5" xfId="28854"/>
    <cellStyle name="Normal 2 28 38" xfId="28855"/>
    <cellStyle name="Normal 2 28 38 2" xfId="28856"/>
    <cellStyle name="Normal 2 28 38 2 2" xfId="28857"/>
    <cellStyle name="Normal 2 28 38 3" xfId="28858"/>
    <cellStyle name="Normal 2 28 38 3 2" xfId="28859"/>
    <cellStyle name="Normal 2 28 38 4" xfId="28860"/>
    <cellStyle name="Normal 2 28 38 4 2" xfId="28861"/>
    <cellStyle name="Normal 2 28 38 5" xfId="28862"/>
    <cellStyle name="Normal 2 28 39" xfId="28863"/>
    <cellStyle name="Normal 2 28 39 2" xfId="28864"/>
    <cellStyle name="Normal 2 28 39 2 2" xfId="28865"/>
    <cellStyle name="Normal 2 28 39 3" xfId="28866"/>
    <cellStyle name="Normal 2 28 39 3 2" xfId="28867"/>
    <cellStyle name="Normal 2 28 39 4" xfId="28868"/>
    <cellStyle name="Normal 2 28 39 4 2" xfId="28869"/>
    <cellStyle name="Normal 2 28 39 5" xfId="28870"/>
    <cellStyle name="Normal 2 28 4" xfId="28871"/>
    <cellStyle name="Normal 2 28 4 10" xfId="28872"/>
    <cellStyle name="Normal 2 28 4 10 2" xfId="28873"/>
    <cellStyle name="Normal 2 28 4 11" xfId="28874"/>
    <cellStyle name="Normal 2 28 4 2" xfId="28875"/>
    <cellStyle name="Normal 2 28 4 2 2" xfId="28876"/>
    <cellStyle name="Normal 2 28 4 3" xfId="28877"/>
    <cellStyle name="Normal 2 28 4 3 2" xfId="28878"/>
    <cellStyle name="Normal 2 28 4 4" xfId="28879"/>
    <cellStyle name="Normal 2 28 4 4 2" xfId="28880"/>
    <cellStyle name="Normal 2 28 4 5" xfId="28881"/>
    <cellStyle name="Normal 2 28 4 5 2" xfId="28882"/>
    <cellStyle name="Normal 2 28 4 6" xfId="28883"/>
    <cellStyle name="Normal 2 28 4 6 2" xfId="28884"/>
    <cellStyle name="Normal 2 28 4 7" xfId="28885"/>
    <cellStyle name="Normal 2 28 4 7 2" xfId="28886"/>
    <cellStyle name="Normal 2 28 4 8" xfId="28887"/>
    <cellStyle name="Normal 2 28 4 8 2" xfId="28888"/>
    <cellStyle name="Normal 2 28 4 9" xfId="28889"/>
    <cellStyle name="Normal 2 28 4 9 2" xfId="28890"/>
    <cellStyle name="Normal 2 28 40" xfId="28891"/>
    <cellStyle name="Normal 2 28 40 2" xfId="28892"/>
    <cellStyle name="Normal 2 28 40 2 2" xfId="28893"/>
    <cellStyle name="Normal 2 28 40 3" xfId="28894"/>
    <cellStyle name="Normal 2 28 40 3 2" xfId="28895"/>
    <cellStyle name="Normal 2 28 40 4" xfId="28896"/>
    <cellStyle name="Normal 2 28 40 4 2" xfId="28897"/>
    <cellStyle name="Normal 2 28 40 5" xfId="28898"/>
    <cellStyle name="Normal 2 28 41" xfId="28899"/>
    <cellStyle name="Normal 2 28 41 2" xfId="28900"/>
    <cellStyle name="Normal 2 28 41 2 2" xfId="28901"/>
    <cellStyle name="Normal 2 28 41 3" xfId="28902"/>
    <cellStyle name="Normal 2 28 41 3 2" xfId="28903"/>
    <cellStyle name="Normal 2 28 41 4" xfId="28904"/>
    <cellStyle name="Normal 2 28 41 4 2" xfId="28905"/>
    <cellStyle name="Normal 2 28 41 5" xfId="28906"/>
    <cellStyle name="Normal 2 28 42" xfId="28907"/>
    <cellStyle name="Normal 2 28 42 2" xfId="28908"/>
    <cellStyle name="Normal 2 28 42 2 2" xfId="28909"/>
    <cellStyle name="Normal 2 28 42 3" xfId="28910"/>
    <cellStyle name="Normal 2 28 42 3 2" xfId="28911"/>
    <cellStyle name="Normal 2 28 42 4" xfId="28912"/>
    <cellStyle name="Normal 2 28 42 4 2" xfId="28913"/>
    <cellStyle name="Normal 2 28 42 5" xfId="28914"/>
    <cellStyle name="Normal 2 28 43" xfId="28915"/>
    <cellStyle name="Normal 2 28 43 2" xfId="28916"/>
    <cellStyle name="Normal 2 28 43 2 2" xfId="28917"/>
    <cellStyle name="Normal 2 28 43 3" xfId="28918"/>
    <cellStyle name="Normal 2 28 43 3 2" xfId="28919"/>
    <cellStyle name="Normal 2 28 43 4" xfId="28920"/>
    <cellStyle name="Normal 2 28 43 4 2" xfId="28921"/>
    <cellStyle name="Normal 2 28 43 5" xfId="28922"/>
    <cellStyle name="Normal 2 28 44" xfId="28923"/>
    <cellStyle name="Normal 2 28 44 2" xfId="28924"/>
    <cellStyle name="Normal 2 28 44 2 2" xfId="28925"/>
    <cellStyle name="Normal 2 28 44 3" xfId="28926"/>
    <cellStyle name="Normal 2 28 44 3 2" xfId="28927"/>
    <cellStyle name="Normal 2 28 44 4" xfId="28928"/>
    <cellStyle name="Normal 2 28 44 4 2" xfId="28929"/>
    <cellStyle name="Normal 2 28 44 5" xfId="28930"/>
    <cellStyle name="Normal 2 28 45" xfId="28931"/>
    <cellStyle name="Normal 2 28 45 2" xfId="28932"/>
    <cellStyle name="Normal 2 28 45 2 2" xfId="28933"/>
    <cellStyle name="Normal 2 28 45 3" xfId="28934"/>
    <cellStyle name="Normal 2 28 45 3 2" xfId="28935"/>
    <cellStyle name="Normal 2 28 45 4" xfId="28936"/>
    <cellStyle name="Normal 2 28 45 4 2" xfId="28937"/>
    <cellStyle name="Normal 2 28 45 5" xfId="28938"/>
    <cellStyle name="Normal 2 28 46" xfId="28939"/>
    <cellStyle name="Normal 2 28 46 2" xfId="28940"/>
    <cellStyle name="Normal 2 28 46 2 2" xfId="28941"/>
    <cellStyle name="Normal 2 28 46 3" xfId="28942"/>
    <cellStyle name="Normal 2 28 46 3 2" xfId="28943"/>
    <cellStyle name="Normal 2 28 46 4" xfId="28944"/>
    <cellStyle name="Normal 2 28 46 4 2" xfId="28945"/>
    <cellStyle name="Normal 2 28 46 5" xfId="28946"/>
    <cellStyle name="Normal 2 28 47" xfId="28947"/>
    <cellStyle name="Normal 2 28 47 2" xfId="28948"/>
    <cellStyle name="Normal 2 28 47 2 2" xfId="28949"/>
    <cellStyle name="Normal 2 28 47 3" xfId="28950"/>
    <cellStyle name="Normal 2 28 47 3 2" xfId="28951"/>
    <cellStyle name="Normal 2 28 47 4" xfId="28952"/>
    <cellStyle name="Normal 2 28 47 4 2" xfId="28953"/>
    <cellStyle name="Normal 2 28 47 5" xfId="28954"/>
    <cellStyle name="Normal 2 28 48" xfId="28955"/>
    <cellStyle name="Normal 2 28 48 2" xfId="28956"/>
    <cellStyle name="Normal 2 28 48 2 2" xfId="28957"/>
    <cellStyle name="Normal 2 28 48 3" xfId="28958"/>
    <cellStyle name="Normal 2 28 48 3 2" xfId="28959"/>
    <cellStyle name="Normal 2 28 48 4" xfId="28960"/>
    <cellStyle name="Normal 2 28 48 4 2" xfId="28961"/>
    <cellStyle name="Normal 2 28 48 5" xfId="28962"/>
    <cellStyle name="Normal 2 28 49" xfId="28963"/>
    <cellStyle name="Normal 2 28 49 2" xfId="28964"/>
    <cellStyle name="Normal 2 28 49 2 2" xfId="28965"/>
    <cellStyle name="Normal 2 28 49 3" xfId="28966"/>
    <cellStyle name="Normal 2 28 49 3 2" xfId="28967"/>
    <cellStyle name="Normal 2 28 49 4" xfId="28968"/>
    <cellStyle name="Normal 2 28 49 4 2" xfId="28969"/>
    <cellStyle name="Normal 2 28 49 5" xfId="28970"/>
    <cellStyle name="Normal 2 28 5" xfId="28971"/>
    <cellStyle name="Normal 2 28 5 10" xfId="28972"/>
    <cellStyle name="Normal 2 28 5 10 2" xfId="28973"/>
    <cellStyle name="Normal 2 28 5 11" xfId="28974"/>
    <cellStyle name="Normal 2 28 5 2" xfId="28975"/>
    <cellStyle name="Normal 2 28 5 2 2" xfId="28976"/>
    <cellStyle name="Normal 2 28 5 3" xfId="28977"/>
    <cellStyle name="Normal 2 28 5 3 2" xfId="28978"/>
    <cellStyle name="Normal 2 28 5 4" xfId="28979"/>
    <cellStyle name="Normal 2 28 5 4 2" xfId="28980"/>
    <cellStyle name="Normal 2 28 5 5" xfId="28981"/>
    <cellStyle name="Normal 2 28 5 5 2" xfId="28982"/>
    <cellStyle name="Normal 2 28 5 6" xfId="28983"/>
    <cellStyle name="Normal 2 28 5 6 2" xfId="28984"/>
    <cellStyle name="Normal 2 28 5 7" xfId="28985"/>
    <cellStyle name="Normal 2 28 5 7 2" xfId="28986"/>
    <cellStyle name="Normal 2 28 5 8" xfId="28987"/>
    <cellStyle name="Normal 2 28 5 8 2" xfId="28988"/>
    <cellStyle name="Normal 2 28 5 9" xfId="28989"/>
    <cellStyle name="Normal 2 28 5 9 2" xfId="28990"/>
    <cellStyle name="Normal 2 28 50" xfId="28991"/>
    <cellStyle name="Normal 2 28 50 2" xfId="28992"/>
    <cellStyle name="Normal 2 28 51" xfId="28993"/>
    <cellStyle name="Normal 2 28 51 2" xfId="28994"/>
    <cellStyle name="Normal 2 28 52" xfId="28995"/>
    <cellStyle name="Normal 2 28 52 2" xfId="28996"/>
    <cellStyle name="Normal 2 28 53" xfId="28997"/>
    <cellStyle name="Normal 2 28 53 2" xfId="28998"/>
    <cellStyle name="Normal 2 28 54" xfId="28999"/>
    <cellStyle name="Normal 2 28 54 2" xfId="29000"/>
    <cellStyle name="Normal 2 28 55" xfId="29001"/>
    <cellStyle name="Normal 2 28 55 2" xfId="29002"/>
    <cellStyle name="Normal 2 28 56" xfId="29003"/>
    <cellStyle name="Normal 2 28 56 2" xfId="29004"/>
    <cellStyle name="Normal 2 28 57" xfId="29005"/>
    <cellStyle name="Normal 2 28 57 2" xfId="29006"/>
    <cellStyle name="Normal 2 28 58" xfId="29007"/>
    <cellStyle name="Normal 2 28 58 2" xfId="29008"/>
    <cellStyle name="Normal 2 28 59" xfId="29009"/>
    <cellStyle name="Normal 2 28 59 2" xfId="29010"/>
    <cellStyle name="Normal 2 28 6" xfId="29011"/>
    <cellStyle name="Normal 2 28 6 10" xfId="29012"/>
    <cellStyle name="Normal 2 28 6 10 2" xfId="29013"/>
    <cellStyle name="Normal 2 28 6 11" xfId="29014"/>
    <cellStyle name="Normal 2 28 6 2" xfId="29015"/>
    <cellStyle name="Normal 2 28 6 2 2" xfId="29016"/>
    <cellStyle name="Normal 2 28 6 3" xfId="29017"/>
    <cellStyle name="Normal 2 28 6 3 2" xfId="29018"/>
    <cellStyle name="Normal 2 28 6 4" xfId="29019"/>
    <cellStyle name="Normal 2 28 6 4 2" xfId="29020"/>
    <cellStyle name="Normal 2 28 6 5" xfId="29021"/>
    <cellStyle name="Normal 2 28 6 5 2" xfId="29022"/>
    <cellStyle name="Normal 2 28 6 6" xfId="29023"/>
    <cellStyle name="Normal 2 28 6 6 2" xfId="29024"/>
    <cellStyle name="Normal 2 28 6 7" xfId="29025"/>
    <cellStyle name="Normal 2 28 6 7 2" xfId="29026"/>
    <cellStyle name="Normal 2 28 6 8" xfId="29027"/>
    <cellStyle name="Normal 2 28 6 8 2" xfId="29028"/>
    <cellStyle name="Normal 2 28 6 9" xfId="29029"/>
    <cellStyle name="Normal 2 28 6 9 2" xfId="29030"/>
    <cellStyle name="Normal 2 28 60" xfId="29031"/>
    <cellStyle name="Normal 2 28 60 2" xfId="29032"/>
    <cellStyle name="Normal 2 28 61" xfId="29033"/>
    <cellStyle name="Normal 2 28 61 2" xfId="29034"/>
    <cellStyle name="Normal 2 28 62" xfId="29035"/>
    <cellStyle name="Normal 2 28 62 2" xfId="29036"/>
    <cellStyle name="Normal 2 28 63" xfId="29037"/>
    <cellStyle name="Normal 2 28 63 2" xfId="29038"/>
    <cellStyle name="Normal 2 28 64" xfId="29039"/>
    <cellStyle name="Normal 2 28 64 2" xfId="29040"/>
    <cellStyle name="Normal 2 28 65" xfId="29041"/>
    <cellStyle name="Normal 2 28 65 2" xfId="29042"/>
    <cellStyle name="Normal 2 28 66" xfId="29043"/>
    <cellStyle name="Normal 2 28 66 2" xfId="29044"/>
    <cellStyle name="Normal 2 28 67" xfId="29045"/>
    <cellStyle name="Normal 2 28 67 2" xfId="29046"/>
    <cellStyle name="Normal 2 28 68" xfId="29047"/>
    <cellStyle name="Normal 2 28 68 2" xfId="29048"/>
    <cellStyle name="Normal 2 28 69" xfId="29049"/>
    <cellStyle name="Normal 2 28 69 2" xfId="29050"/>
    <cellStyle name="Normal 2 28 7" xfId="29051"/>
    <cellStyle name="Normal 2 28 7 10" xfId="29052"/>
    <cellStyle name="Normal 2 28 7 10 2" xfId="29053"/>
    <cellStyle name="Normal 2 28 7 11" xfId="29054"/>
    <cellStyle name="Normal 2 28 7 2" xfId="29055"/>
    <cellStyle name="Normal 2 28 7 2 2" xfId="29056"/>
    <cellStyle name="Normal 2 28 7 3" xfId="29057"/>
    <cellStyle name="Normal 2 28 7 3 2" xfId="29058"/>
    <cellStyle name="Normal 2 28 7 4" xfId="29059"/>
    <cellStyle name="Normal 2 28 7 4 2" xfId="29060"/>
    <cellStyle name="Normal 2 28 7 5" xfId="29061"/>
    <cellStyle name="Normal 2 28 7 5 2" xfId="29062"/>
    <cellStyle name="Normal 2 28 7 6" xfId="29063"/>
    <cellStyle name="Normal 2 28 7 6 2" xfId="29064"/>
    <cellStyle name="Normal 2 28 7 7" xfId="29065"/>
    <cellStyle name="Normal 2 28 7 7 2" xfId="29066"/>
    <cellStyle name="Normal 2 28 7 8" xfId="29067"/>
    <cellStyle name="Normal 2 28 7 8 2" xfId="29068"/>
    <cellStyle name="Normal 2 28 7 9" xfId="29069"/>
    <cellStyle name="Normal 2 28 7 9 2" xfId="29070"/>
    <cellStyle name="Normal 2 28 70" xfId="29071"/>
    <cellStyle name="Normal 2 28 70 2" xfId="29072"/>
    <cellStyle name="Normal 2 28 71" xfId="29073"/>
    <cellStyle name="Normal 2 28 71 2" xfId="29074"/>
    <cellStyle name="Normal 2 28 72" xfId="29075"/>
    <cellStyle name="Normal 2 28 72 2" xfId="29076"/>
    <cellStyle name="Normal 2 28 73" xfId="29077"/>
    <cellStyle name="Normal 2 28 73 2" xfId="29078"/>
    <cellStyle name="Normal 2 28 74" xfId="29079"/>
    <cellStyle name="Normal 2 28 75" xfId="29080"/>
    <cellStyle name="Normal 2 28 76" xfId="29081"/>
    <cellStyle name="Normal 2 28 77" xfId="29082"/>
    <cellStyle name="Normal 2 28 8" xfId="29083"/>
    <cellStyle name="Normal 2 28 8 10" xfId="29084"/>
    <cellStyle name="Normal 2 28 8 10 2" xfId="29085"/>
    <cellStyle name="Normal 2 28 8 11" xfId="29086"/>
    <cellStyle name="Normal 2 28 8 2" xfId="29087"/>
    <cellStyle name="Normal 2 28 8 2 2" xfId="29088"/>
    <cellStyle name="Normal 2 28 8 3" xfId="29089"/>
    <cellStyle name="Normal 2 28 8 3 2" xfId="29090"/>
    <cellStyle name="Normal 2 28 8 4" xfId="29091"/>
    <cellStyle name="Normal 2 28 8 4 2" xfId="29092"/>
    <cellStyle name="Normal 2 28 8 5" xfId="29093"/>
    <cellStyle name="Normal 2 28 8 5 2" xfId="29094"/>
    <cellStyle name="Normal 2 28 8 6" xfId="29095"/>
    <cellStyle name="Normal 2 28 8 6 2" xfId="29096"/>
    <cellStyle name="Normal 2 28 8 7" xfId="29097"/>
    <cellStyle name="Normal 2 28 8 7 2" xfId="29098"/>
    <cellStyle name="Normal 2 28 8 8" xfId="29099"/>
    <cellStyle name="Normal 2 28 8 8 2" xfId="29100"/>
    <cellStyle name="Normal 2 28 8 9" xfId="29101"/>
    <cellStyle name="Normal 2 28 8 9 2" xfId="29102"/>
    <cellStyle name="Normal 2 28 9" xfId="29103"/>
    <cellStyle name="Normal 2 28 9 10" xfId="29104"/>
    <cellStyle name="Normal 2 28 9 10 2" xfId="29105"/>
    <cellStyle name="Normal 2 28 9 11" xfId="29106"/>
    <cellStyle name="Normal 2 28 9 2" xfId="29107"/>
    <cellStyle name="Normal 2 28 9 2 2" xfId="29108"/>
    <cellStyle name="Normal 2 28 9 3" xfId="29109"/>
    <cellStyle name="Normal 2 28 9 3 2" xfId="29110"/>
    <cellStyle name="Normal 2 28 9 4" xfId="29111"/>
    <cellStyle name="Normal 2 28 9 4 2" xfId="29112"/>
    <cellStyle name="Normal 2 28 9 5" xfId="29113"/>
    <cellStyle name="Normal 2 28 9 5 2" xfId="29114"/>
    <cellStyle name="Normal 2 28 9 6" xfId="29115"/>
    <cellStyle name="Normal 2 28 9 6 2" xfId="29116"/>
    <cellStyle name="Normal 2 28 9 7" xfId="29117"/>
    <cellStyle name="Normal 2 28 9 7 2" xfId="29118"/>
    <cellStyle name="Normal 2 28 9 8" xfId="29119"/>
    <cellStyle name="Normal 2 28 9 8 2" xfId="29120"/>
    <cellStyle name="Normal 2 28 9 9" xfId="29121"/>
    <cellStyle name="Normal 2 28 9 9 2" xfId="29122"/>
    <cellStyle name="Normal 2 29" xfId="29123"/>
    <cellStyle name="Normal 2 29 10" xfId="29124"/>
    <cellStyle name="Normal 2 29 10 2" xfId="29125"/>
    <cellStyle name="Normal 2 29 10 2 2" xfId="29126"/>
    <cellStyle name="Normal 2 29 10 3" xfId="29127"/>
    <cellStyle name="Normal 2 29 10 4" xfId="29128"/>
    <cellStyle name="Normal 2 29 11" xfId="29129"/>
    <cellStyle name="Normal 2 29 11 2" xfId="29130"/>
    <cellStyle name="Normal 2 29 11 2 2" xfId="29131"/>
    <cellStyle name="Normal 2 29 11 3" xfId="29132"/>
    <cellStyle name="Normal 2 29 11 4" xfId="29133"/>
    <cellStyle name="Normal 2 29 12" xfId="29134"/>
    <cellStyle name="Normal 2 29 12 2" xfId="29135"/>
    <cellStyle name="Normal 2 29 12 3" xfId="29136"/>
    <cellStyle name="Normal 2 29 13" xfId="29137"/>
    <cellStyle name="Normal 2 29 14" xfId="29138"/>
    <cellStyle name="Normal 2 29 15" xfId="29139"/>
    <cellStyle name="Normal 2 29 16" xfId="29140"/>
    <cellStyle name="Normal 2 29 17" xfId="29141"/>
    <cellStyle name="Normal 2 29 18" xfId="29142"/>
    <cellStyle name="Normal 2 29 19" xfId="29143"/>
    <cellStyle name="Normal 2 29 2" xfId="29144"/>
    <cellStyle name="Normal 2 29 2 2" xfId="29145"/>
    <cellStyle name="Normal 2 29 2 2 2" xfId="29146"/>
    <cellStyle name="Normal 2 29 2 3" xfId="29147"/>
    <cellStyle name="Normal 2 29 2 4" xfId="29148"/>
    <cellStyle name="Normal 2 29 20" xfId="29149"/>
    <cellStyle name="Normal 2 29 21" xfId="29150"/>
    <cellStyle name="Normal 2 29 21 2" xfId="29151"/>
    <cellStyle name="Normal 2 29 22" xfId="29152"/>
    <cellStyle name="Normal 2 29 22 2" xfId="29153"/>
    <cellStyle name="Normal 2 29 23" xfId="29154"/>
    <cellStyle name="Normal 2 29 24" xfId="29155"/>
    <cellStyle name="Normal 2 29 25" xfId="29156"/>
    <cellStyle name="Normal 2 29 26" xfId="29157"/>
    <cellStyle name="Normal 2 29 27" xfId="29158"/>
    <cellStyle name="Normal 2 29 28" xfId="29159"/>
    <cellStyle name="Normal 2 29 3" xfId="29160"/>
    <cellStyle name="Normal 2 29 3 2" xfId="29161"/>
    <cellStyle name="Normal 2 29 3 2 2" xfId="29162"/>
    <cellStyle name="Normal 2 29 3 3" xfId="29163"/>
    <cellStyle name="Normal 2 29 3 4" xfId="29164"/>
    <cellStyle name="Normal 2 29 4" xfId="29165"/>
    <cellStyle name="Normal 2 29 4 2" xfId="29166"/>
    <cellStyle name="Normal 2 29 4 2 2" xfId="29167"/>
    <cellStyle name="Normal 2 29 4 3" xfId="29168"/>
    <cellStyle name="Normal 2 29 4 4" xfId="29169"/>
    <cellStyle name="Normal 2 29 5" xfId="29170"/>
    <cellStyle name="Normal 2 29 5 2" xfId="29171"/>
    <cellStyle name="Normal 2 29 5 2 2" xfId="29172"/>
    <cellStyle name="Normal 2 29 5 3" xfId="29173"/>
    <cellStyle name="Normal 2 29 5 4" xfId="29174"/>
    <cellStyle name="Normal 2 29 6" xfId="29175"/>
    <cellStyle name="Normal 2 29 6 2" xfId="29176"/>
    <cellStyle name="Normal 2 29 6 2 2" xfId="29177"/>
    <cellStyle name="Normal 2 29 6 3" xfId="29178"/>
    <cellStyle name="Normal 2 29 6 4" xfId="29179"/>
    <cellStyle name="Normal 2 29 7" xfId="29180"/>
    <cellStyle name="Normal 2 29 7 2" xfId="29181"/>
    <cellStyle name="Normal 2 29 7 2 2" xfId="29182"/>
    <cellStyle name="Normal 2 29 7 2 3" xfId="29183"/>
    <cellStyle name="Normal 2 29 7 3" xfId="29184"/>
    <cellStyle name="Normal 2 29 7 4" xfId="29185"/>
    <cellStyle name="Normal 2 29 7 5" xfId="29186"/>
    <cellStyle name="Normal 2 29 7 6" xfId="29187"/>
    <cellStyle name="Normal 2 29 7 7" xfId="29188"/>
    <cellStyle name="Normal 2 29 8" xfId="29189"/>
    <cellStyle name="Normal 2 29 8 2" xfId="29190"/>
    <cellStyle name="Normal 2 29 8 2 2" xfId="29191"/>
    <cellStyle name="Normal 2 29 8 3" xfId="29192"/>
    <cellStyle name="Normal 2 29 8 4" xfId="29193"/>
    <cellStyle name="Normal 2 29 9" xfId="29194"/>
    <cellStyle name="Normal 2 29 9 2" xfId="29195"/>
    <cellStyle name="Normal 2 29 9 2 2" xfId="29196"/>
    <cellStyle name="Normal 2 29 9 3" xfId="29197"/>
    <cellStyle name="Normal 2 29 9 4" xfId="29198"/>
    <cellStyle name="Normal 2 3" xfId="77"/>
    <cellStyle name="Normal 2 3 10" xfId="29199"/>
    <cellStyle name="Normal 2 3 10 2" xfId="29200"/>
    <cellStyle name="Normal 2 3 10 3" xfId="29201"/>
    <cellStyle name="Normal 2 3 10 4" xfId="29202"/>
    <cellStyle name="Normal 2 3 11" xfId="29203"/>
    <cellStyle name="Normal 2 3 11 2" xfId="29204"/>
    <cellStyle name="Normal 2 3 11 3" xfId="29205"/>
    <cellStyle name="Normal 2 3 11 4" xfId="29206"/>
    <cellStyle name="Normal 2 3 12" xfId="29207"/>
    <cellStyle name="Normal 2 3 12 2" xfId="29208"/>
    <cellStyle name="Normal 2 3 12 3" xfId="29209"/>
    <cellStyle name="Normal 2 3 12 4" xfId="29210"/>
    <cellStyle name="Normal 2 3 13" xfId="29211"/>
    <cellStyle name="Normal 2 3 13 2" xfId="29212"/>
    <cellStyle name="Normal 2 3 13 3" xfId="29213"/>
    <cellStyle name="Normal 2 3 13 4" xfId="29214"/>
    <cellStyle name="Normal 2 3 14" xfId="29215"/>
    <cellStyle name="Normal 2 3 14 2" xfId="29216"/>
    <cellStyle name="Normal 2 3 14 3" xfId="29217"/>
    <cellStyle name="Normal 2 3 14 4" xfId="29218"/>
    <cellStyle name="Normal 2 3 15" xfId="29219"/>
    <cellStyle name="Normal 2 3 15 2" xfId="29220"/>
    <cellStyle name="Normal 2 3 15 3" xfId="29221"/>
    <cellStyle name="Normal 2 3 15 4" xfId="29222"/>
    <cellStyle name="Normal 2 3 16" xfId="29223"/>
    <cellStyle name="Normal 2 3 16 2" xfId="29224"/>
    <cellStyle name="Normal 2 3 16 3" xfId="29225"/>
    <cellStyle name="Normal 2 3 16 4" xfId="29226"/>
    <cellStyle name="Normal 2 3 17" xfId="29227"/>
    <cellStyle name="Normal 2 3 17 2" xfId="29228"/>
    <cellStyle name="Normal 2 3 17 3" xfId="29229"/>
    <cellStyle name="Normal 2 3 17 4" xfId="29230"/>
    <cellStyle name="Normal 2 3 18" xfId="29231"/>
    <cellStyle name="Normal 2 3 18 2" xfId="29232"/>
    <cellStyle name="Normal 2 3 18 3" xfId="29233"/>
    <cellStyle name="Normal 2 3 18 4" xfId="29234"/>
    <cellStyle name="Normal 2 3 19" xfId="29235"/>
    <cellStyle name="Normal 2 3 19 2" xfId="29236"/>
    <cellStyle name="Normal 2 3 19 3" xfId="29237"/>
    <cellStyle name="Normal 2 3 19 4" xfId="29238"/>
    <cellStyle name="Normal 2 3 2" xfId="78"/>
    <cellStyle name="Normal 2 3 2 10" xfId="29239"/>
    <cellStyle name="Normal 2 3 2 10 2" xfId="29240"/>
    <cellStyle name="Normal 2 3 2 10 2 2" xfId="29241"/>
    <cellStyle name="Normal 2 3 2 10 3" xfId="29242"/>
    <cellStyle name="Normal 2 3 2 10 4" xfId="29243"/>
    <cellStyle name="Normal 2 3 2 11" xfId="29244"/>
    <cellStyle name="Normal 2 3 2 11 2" xfId="29245"/>
    <cellStyle name="Normal 2 3 2 11 2 2" xfId="29246"/>
    <cellStyle name="Normal 2 3 2 11 3" xfId="29247"/>
    <cellStyle name="Normal 2 3 2 11 4" xfId="29248"/>
    <cellStyle name="Normal 2 3 2 12" xfId="29249"/>
    <cellStyle name="Normal 2 3 2 12 2" xfId="29250"/>
    <cellStyle name="Normal 2 3 2 13" xfId="29251"/>
    <cellStyle name="Normal 2 3 2 13 2" xfId="29252"/>
    <cellStyle name="Normal 2 3 2 14" xfId="29253"/>
    <cellStyle name="Normal 2 3 2 14 2" xfId="29254"/>
    <cellStyle name="Normal 2 3 2 15" xfId="29255"/>
    <cellStyle name="Normal 2 3 2 15 2" xfId="29256"/>
    <cellStyle name="Normal 2 3 2 16" xfId="29257"/>
    <cellStyle name="Normal 2 3 2 16 2" xfId="29258"/>
    <cellStyle name="Normal 2 3 2 17" xfId="29259"/>
    <cellStyle name="Normal 2 3 2 17 2" xfId="29260"/>
    <cellStyle name="Normal 2 3 2 18" xfId="29261"/>
    <cellStyle name="Normal 2 3 2 18 2" xfId="29262"/>
    <cellStyle name="Normal 2 3 2 19" xfId="29263"/>
    <cellStyle name="Normal 2 3 2 19 2" xfId="29264"/>
    <cellStyle name="Normal 2 3 2 2" xfId="29265"/>
    <cellStyle name="Normal 2 3 2 2 2" xfId="29266"/>
    <cellStyle name="Normal 2 3 2 2 2 2" xfId="29267"/>
    <cellStyle name="Normal 2 3 2 2 3" xfId="29268"/>
    <cellStyle name="Normal 2 3 2 2 4" xfId="29269"/>
    <cellStyle name="Normal 2 3 2 20" xfId="29270"/>
    <cellStyle name="Normal 2 3 2 20 2" xfId="29271"/>
    <cellStyle name="Normal 2 3 2 21" xfId="29272"/>
    <cellStyle name="Normal 2 3 2 21 2" xfId="29273"/>
    <cellStyle name="Normal 2 3 2 22" xfId="29274"/>
    <cellStyle name="Normal 2 3 2 22 2" xfId="29275"/>
    <cellStyle name="Normal 2 3 2 23" xfId="29276"/>
    <cellStyle name="Normal 2 3 2 23 2" xfId="29277"/>
    <cellStyle name="Normal 2 3 2 24" xfId="29278"/>
    <cellStyle name="Normal 2 3 2 24 2" xfId="29279"/>
    <cellStyle name="Normal 2 3 2 25" xfId="29280"/>
    <cellStyle name="Normal 2 3 2 25 2" xfId="29281"/>
    <cellStyle name="Normal 2 3 2 26" xfId="29282"/>
    <cellStyle name="Normal 2 3 2 26 2" xfId="29283"/>
    <cellStyle name="Normal 2 3 2 27" xfId="29284"/>
    <cellStyle name="Normal 2 3 2 27 2" xfId="29285"/>
    <cellStyle name="Normal 2 3 2 28" xfId="29286"/>
    <cellStyle name="Normal 2 3 2 28 2" xfId="29287"/>
    <cellStyle name="Normal 2 3 2 29" xfId="29288"/>
    <cellStyle name="Normal 2 3 2 29 2" xfId="29289"/>
    <cellStyle name="Normal 2 3 2 3" xfId="29290"/>
    <cellStyle name="Normal 2 3 2 3 2" xfId="29291"/>
    <cellStyle name="Normal 2 3 2 3 2 2" xfId="29292"/>
    <cellStyle name="Normal 2 3 2 3 3" xfId="29293"/>
    <cellStyle name="Normal 2 3 2 3 4" xfId="29294"/>
    <cellStyle name="Normal 2 3 2 30" xfId="29295"/>
    <cellStyle name="Normal 2 3 2 30 2" xfId="29296"/>
    <cellStyle name="Normal 2 3 2 31" xfId="29297"/>
    <cellStyle name="Normal 2 3 2 31 2" xfId="29298"/>
    <cellStyle name="Normal 2 3 2 32" xfId="29299"/>
    <cellStyle name="Normal 2 3 2 32 2" xfId="29300"/>
    <cellStyle name="Normal 2 3 2 33" xfId="29301"/>
    <cellStyle name="Normal 2 3 2 33 2" xfId="29302"/>
    <cellStyle name="Normal 2 3 2 34" xfId="29303"/>
    <cellStyle name="Normal 2 3 2 34 2" xfId="29304"/>
    <cellStyle name="Normal 2 3 2 35" xfId="29305"/>
    <cellStyle name="Normal 2 3 2 35 2" xfId="29306"/>
    <cellStyle name="Normal 2 3 2 36" xfId="29307"/>
    <cellStyle name="Normal 2 3 2 36 2" xfId="29308"/>
    <cellStyle name="Normal 2 3 2 37" xfId="29309"/>
    <cellStyle name="Normal 2 3 2 37 2" xfId="29310"/>
    <cellStyle name="Normal 2 3 2 38" xfId="29311"/>
    <cellStyle name="Normal 2 3 2 38 2" xfId="29312"/>
    <cellStyle name="Normal 2 3 2 39" xfId="29313"/>
    <cellStyle name="Normal 2 3 2 39 2" xfId="29314"/>
    <cellStyle name="Normal 2 3 2 4" xfId="29315"/>
    <cellStyle name="Normal 2 3 2 4 2" xfId="29316"/>
    <cellStyle name="Normal 2 3 2 4 2 2" xfId="29317"/>
    <cellStyle name="Normal 2 3 2 4 3" xfId="29318"/>
    <cellStyle name="Normal 2 3 2 4 4" xfId="29319"/>
    <cellStyle name="Normal 2 3 2 40" xfId="29320"/>
    <cellStyle name="Normal 2 3 2 40 2" xfId="29321"/>
    <cellStyle name="Normal 2 3 2 41" xfId="29322"/>
    <cellStyle name="Normal 2 3 2 41 2" xfId="29323"/>
    <cellStyle name="Normal 2 3 2 42" xfId="29324"/>
    <cellStyle name="Normal 2 3 2 42 2" xfId="29325"/>
    <cellStyle name="Normal 2 3 2 43" xfId="29326"/>
    <cellStyle name="Normal 2 3 2 43 2" xfId="29327"/>
    <cellStyle name="Normal 2 3 2 44" xfId="29328"/>
    <cellStyle name="Normal 2 3 2 44 2" xfId="29329"/>
    <cellStyle name="Normal 2 3 2 45" xfId="29330"/>
    <cellStyle name="Normal 2 3 2 45 2" xfId="29331"/>
    <cellStyle name="Normal 2 3 2 46" xfId="29332"/>
    <cellStyle name="Normal 2 3 2 46 2" xfId="29333"/>
    <cellStyle name="Normal 2 3 2 47" xfId="29334"/>
    <cellStyle name="Normal 2 3 2 47 2" xfId="29335"/>
    <cellStyle name="Normal 2 3 2 48" xfId="29336"/>
    <cellStyle name="Normal 2 3 2 48 2" xfId="29337"/>
    <cellStyle name="Normal 2 3 2 49" xfId="29338"/>
    <cellStyle name="Normal 2 3 2 49 2" xfId="29339"/>
    <cellStyle name="Normal 2 3 2 5" xfId="29340"/>
    <cellStyle name="Normal 2 3 2 5 2" xfId="29341"/>
    <cellStyle name="Normal 2 3 2 5 2 2" xfId="29342"/>
    <cellStyle name="Normal 2 3 2 5 3" xfId="29343"/>
    <cellStyle name="Normal 2 3 2 5 4" xfId="29344"/>
    <cellStyle name="Normal 2 3 2 50" xfId="29345"/>
    <cellStyle name="Normal 2 3 2 51" xfId="29346"/>
    <cellStyle name="Normal 2 3 2 52" xfId="29347"/>
    <cellStyle name="Normal 2 3 2 53" xfId="29348"/>
    <cellStyle name="Normal 2 3 2 54" xfId="29349"/>
    <cellStyle name="Normal 2 3 2 55" xfId="29350"/>
    <cellStyle name="Normal 2 3 2 56" xfId="29351"/>
    <cellStyle name="Normal 2 3 2 57" xfId="29352"/>
    <cellStyle name="Normal 2 3 2 58" xfId="29353"/>
    <cellStyle name="Normal 2 3 2 59" xfId="29354"/>
    <cellStyle name="Normal 2 3 2 6" xfId="29355"/>
    <cellStyle name="Normal 2 3 2 6 2" xfId="29356"/>
    <cellStyle name="Normal 2 3 2 6 2 2" xfId="29357"/>
    <cellStyle name="Normal 2 3 2 6 3" xfId="29358"/>
    <cellStyle name="Normal 2 3 2 6 4" xfId="29359"/>
    <cellStyle name="Normal 2 3 2 60" xfId="29360"/>
    <cellStyle name="Normal 2 3 2 61" xfId="29361"/>
    <cellStyle name="Normal 2 3 2 62" xfId="29362"/>
    <cellStyle name="Normal 2 3 2 63" xfId="29363"/>
    <cellStyle name="Normal 2 3 2 64" xfId="29364"/>
    <cellStyle name="Normal 2 3 2 65" xfId="29365"/>
    <cellStyle name="Normal 2 3 2 66" xfId="29366"/>
    <cellStyle name="Normal 2 3 2 67" xfId="29367"/>
    <cellStyle name="Normal 2 3 2 68" xfId="29368"/>
    <cellStyle name="Normal 2 3 2 69" xfId="29369"/>
    <cellStyle name="Normal 2 3 2 7" xfId="29370"/>
    <cellStyle name="Normal 2 3 2 7 2" xfId="29371"/>
    <cellStyle name="Normal 2 3 2 7 2 2" xfId="29372"/>
    <cellStyle name="Normal 2 3 2 7 3" xfId="29373"/>
    <cellStyle name="Normal 2 3 2 7 4" xfId="29374"/>
    <cellStyle name="Normal 2 3 2 70" xfId="29375"/>
    <cellStyle name="Normal 2 3 2 71" xfId="29376"/>
    <cellStyle name="Normal 2 3 2 72" xfId="29377"/>
    <cellStyle name="Normal 2 3 2 73" xfId="29378"/>
    <cellStyle name="Normal 2 3 2 74" xfId="29379"/>
    <cellStyle name="Normal 2 3 2 75" xfId="29380"/>
    <cellStyle name="Normal 2 3 2 76" xfId="29381"/>
    <cellStyle name="Normal 2 3 2 8" xfId="29382"/>
    <cellStyle name="Normal 2 3 2 8 2" xfId="29383"/>
    <cellStyle name="Normal 2 3 2 8 2 2" xfId="29384"/>
    <cellStyle name="Normal 2 3 2 8 3" xfId="29385"/>
    <cellStyle name="Normal 2 3 2 8 4" xfId="29386"/>
    <cellStyle name="Normal 2 3 2 9" xfId="29387"/>
    <cellStyle name="Normal 2 3 2 9 2" xfId="29388"/>
    <cellStyle name="Normal 2 3 2 9 2 2" xfId="29389"/>
    <cellStyle name="Normal 2 3 2 9 3" xfId="29390"/>
    <cellStyle name="Normal 2 3 2 9 4" xfId="29391"/>
    <cellStyle name="Normal 2 3 20" xfId="29392"/>
    <cellStyle name="Normal 2 3 20 2" xfId="29393"/>
    <cellStyle name="Normal 2 3 20 3" xfId="29394"/>
    <cellStyle name="Normal 2 3 20 4" xfId="29395"/>
    <cellStyle name="Normal 2 3 21" xfId="29396"/>
    <cellStyle name="Normal 2 3 21 2" xfId="29397"/>
    <cellStyle name="Normal 2 3 21 3" xfId="29398"/>
    <cellStyle name="Normal 2 3 21 4" xfId="29399"/>
    <cellStyle name="Normal 2 3 22" xfId="29400"/>
    <cellStyle name="Normal 2 3 22 2" xfId="29401"/>
    <cellStyle name="Normal 2 3 22 2 2" xfId="29402"/>
    <cellStyle name="Normal 2 3 22 3" xfId="29403"/>
    <cellStyle name="Normal 2 3 22 4" xfId="29404"/>
    <cellStyle name="Normal 2 3 23" xfId="29405"/>
    <cellStyle name="Normal 2 3 23 2" xfId="29406"/>
    <cellStyle name="Normal 2 3 23 2 2" xfId="29407"/>
    <cellStyle name="Normal 2 3 23 3" xfId="29408"/>
    <cellStyle name="Normal 2 3 23 4" xfId="29409"/>
    <cellStyle name="Normal 2 3 24" xfId="29410"/>
    <cellStyle name="Normal 2 3 24 2" xfId="29411"/>
    <cellStyle name="Normal 2 3 24 2 2" xfId="29412"/>
    <cellStyle name="Normal 2 3 24 3" xfId="29413"/>
    <cellStyle name="Normal 2 3 24 4" xfId="29414"/>
    <cellStyle name="Normal 2 3 25" xfId="29415"/>
    <cellStyle name="Normal 2 3 25 2" xfId="29416"/>
    <cellStyle name="Normal 2 3 25 2 2" xfId="29417"/>
    <cellStyle name="Normal 2 3 25 3" xfId="29418"/>
    <cellStyle name="Normal 2 3 25 4" xfId="29419"/>
    <cellStyle name="Normal 2 3 26" xfId="29420"/>
    <cellStyle name="Normal 2 3 26 2" xfId="29421"/>
    <cellStyle name="Normal 2 3 26 2 2" xfId="29422"/>
    <cellStyle name="Normal 2 3 26 3" xfId="29423"/>
    <cellStyle name="Normal 2 3 26 4" xfId="29424"/>
    <cellStyle name="Normal 2 3 27" xfId="29425"/>
    <cellStyle name="Normal 2 3 27 2" xfId="29426"/>
    <cellStyle name="Normal 2 3 27 2 2" xfId="29427"/>
    <cellStyle name="Normal 2 3 27 3" xfId="29428"/>
    <cellStyle name="Normal 2 3 27 4" xfId="29429"/>
    <cellStyle name="Normal 2 3 28" xfId="29430"/>
    <cellStyle name="Normal 2 3 28 2" xfId="29431"/>
    <cellStyle name="Normal 2 3 28 2 2" xfId="29432"/>
    <cellStyle name="Normal 2 3 28 3" xfId="29433"/>
    <cellStyle name="Normal 2 3 28 4" xfId="29434"/>
    <cellStyle name="Normal 2 3 29" xfId="29435"/>
    <cellStyle name="Normal 2 3 29 2" xfId="29436"/>
    <cellStyle name="Normal 2 3 29 2 2" xfId="29437"/>
    <cellStyle name="Normal 2 3 29 3" xfId="29438"/>
    <cellStyle name="Normal 2 3 29 4" xfId="29439"/>
    <cellStyle name="Normal 2 3 3" xfId="29440"/>
    <cellStyle name="Normal 2 3 3 2" xfId="29441"/>
    <cellStyle name="Normal 2 3 3 3" xfId="29442"/>
    <cellStyle name="Normal 2 3 3 4" xfId="29443"/>
    <cellStyle name="Normal 2 3 30" xfId="29444"/>
    <cellStyle name="Normal 2 3 30 2" xfId="29445"/>
    <cellStyle name="Normal 2 3 30 2 2" xfId="29446"/>
    <cellStyle name="Normal 2 3 30 3" xfId="29447"/>
    <cellStyle name="Normal 2 3 30 4" xfId="29448"/>
    <cellStyle name="Normal 2 3 31" xfId="29449"/>
    <cellStyle name="Normal 2 3 31 2" xfId="29450"/>
    <cellStyle name="Normal 2 3 31 2 2" xfId="29451"/>
    <cellStyle name="Normal 2 3 31 3" xfId="29452"/>
    <cellStyle name="Normal 2 3 31 4" xfId="29453"/>
    <cellStyle name="Normal 2 3 32" xfId="29454"/>
    <cellStyle name="Normal 2 3 32 2" xfId="29455"/>
    <cellStyle name="Normal 2 3 33" xfId="29456"/>
    <cellStyle name="Normal 2 3 33 2" xfId="29457"/>
    <cellStyle name="Normal 2 3 34" xfId="29458"/>
    <cellStyle name="Normal 2 3 34 2" xfId="29459"/>
    <cellStyle name="Normal 2 3 35" xfId="29460"/>
    <cellStyle name="Normal 2 3 35 2" xfId="29461"/>
    <cellStyle name="Normal 2 3 36" xfId="29462"/>
    <cellStyle name="Normal 2 3 36 2" xfId="29463"/>
    <cellStyle name="Normal 2 3 37" xfId="29464"/>
    <cellStyle name="Normal 2 3 37 2" xfId="29465"/>
    <cellStyle name="Normal 2 3 38" xfId="29466"/>
    <cellStyle name="Normal 2 3 38 2" xfId="29467"/>
    <cellStyle name="Normal 2 3 39" xfId="29468"/>
    <cellStyle name="Normal 2 3 39 2" xfId="29469"/>
    <cellStyle name="Normal 2 3 4" xfId="29470"/>
    <cellStyle name="Normal 2 3 4 2" xfId="29471"/>
    <cellStyle name="Normal 2 3 4 3" xfId="29472"/>
    <cellStyle name="Normal 2 3 4 4" xfId="29473"/>
    <cellStyle name="Normal 2 3 40" xfId="29474"/>
    <cellStyle name="Normal 2 3 40 2" xfId="29475"/>
    <cellStyle name="Normal 2 3 41" xfId="29476"/>
    <cellStyle name="Normal 2 3 41 2" xfId="29477"/>
    <cellStyle name="Normal 2 3 42" xfId="29478"/>
    <cellStyle name="Normal 2 3 42 2" xfId="29479"/>
    <cellStyle name="Normal 2 3 43" xfId="29480"/>
    <cellStyle name="Normal 2 3 43 2" xfId="29481"/>
    <cellStyle name="Normal 2 3 44" xfId="29482"/>
    <cellStyle name="Normal 2 3 44 2" xfId="29483"/>
    <cellStyle name="Normal 2 3 45" xfId="29484"/>
    <cellStyle name="Normal 2 3 45 2" xfId="29485"/>
    <cellStyle name="Normal 2 3 46" xfId="29486"/>
    <cellStyle name="Normal 2 3 46 2" xfId="29487"/>
    <cellStyle name="Normal 2 3 47" xfId="29488"/>
    <cellStyle name="Normal 2 3 47 2" xfId="29489"/>
    <cellStyle name="Normal 2 3 48" xfId="29490"/>
    <cellStyle name="Normal 2 3 48 2" xfId="29491"/>
    <cellStyle name="Normal 2 3 49" xfId="29492"/>
    <cellStyle name="Normal 2 3 49 2" xfId="29493"/>
    <cellStyle name="Normal 2 3 5" xfId="29494"/>
    <cellStyle name="Normal 2 3 5 2" xfId="29495"/>
    <cellStyle name="Normal 2 3 5 3" xfId="29496"/>
    <cellStyle name="Normal 2 3 5 4" xfId="29497"/>
    <cellStyle name="Normal 2 3 50" xfId="29498"/>
    <cellStyle name="Normal 2 3 50 2" xfId="29499"/>
    <cellStyle name="Normal 2 3 51" xfId="29500"/>
    <cellStyle name="Normal 2 3 52" xfId="29501"/>
    <cellStyle name="Normal 2 3 53" xfId="29502"/>
    <cellStyle name="Normal 2 3 54" xfId="29503"/>
    <cellStyle name="Normal 2 3 55" xfId="29504"/>
    <cellStyle name="Normal 2 3 56" xfId="29505"/>
    <cellStyle name="Normal 2 3 57" xfId="29506"/>
    <cellStyle name="Normal 2 3 58" xfId="29507"/>
    <cellStyle name="Normal 2 3 59" xfId="29508"/>
    <cellStyle name="Normal 2 3 6" xfId="29509"/>
    <cellStyle name="Normal 2 3 6 2" xfId="29510"/>
    <cellStyle name="Normal 2 3 6 3" xfId="29511"/>
    <cellStyle name="Normal 2 3 6 4" xfId="29512"/>
    <cellStyle name="Normal 2 3 60" xfId="29513"/>
    <cellStyle name="Normal 2 3 61" xfId="29514"/>
    <cellStyle name="Normal 2 3 62" xfId="29515"/>
    <cellStyle name="Normal 2 3 63" xfId="29516"/>
    <cellStyle name="Normal 2 3 64" xfId="29517"/>
    <cellStyle name="Normal 2 3 65" xfId="29518"/>
    <cellStyle name="Normal 2 3 66" xfId="29519"/>
    <cellStyle name="Normal 2 3 67" xfId="29520"/>
    <cellStyle name="Normal 2 3 68" xfId="29521"/>
    <cellStyle name="Normal 2 3 69" xfId="29522"/>
    <cellStyle name="Normal 2 3 7" xfId="29523"/>
    <cellStyle name="Normal 2 3 7 2" xfId="29524"/>
    <cellStyle name="Normal 2 3 7 3" xfId="29525"/>
    <cellStyle name="Normal 2 3 7 4" xfId="29526"/>
    <cellStyle name="Normal 2 3 70" xfId="29527"/>
    <cellStyle name="Normal 2 3 71" xfId="29528"/>
    <cellStyle name="Normal 2 3 72" xfId="29529"/>
    <cellStyle name="Normal 2 3 73" xfId="29530"/>
    <cellStyle name="Normal 2 3 74" xfId="29531"/>
    <cellStyle name="Normal 2 3 75" xfId="29532"/>
    <cellStyle name="Normal 2 3 76" xfId="29533"/>
    <cellStyle name="Normal 2 3 77" xfId="29534"/>
    <cellStyle name="Normal 2 3 78" xfId="29535"/>
    <cellStyle name="Normal 2 3 79" xfId="50406"/>
    <cellStyle name="Normal 2 3 8" xfId="29536"/>
    <cellStyle name="Normal 2 3 8 2" xfId="29537"/>
    <cellStyle name="Normal 2 3 8 3" xfId="29538"/>
    <cellStyle name="Normal 2 3 8 4" xfId="29539"/>
    <cellStyle name="Normal 2 3 9" xfId="29540"/>
    <cellStyle name="Normal 2 3 9 2" xfId="29541"/>
    <cellStyle name="Normal 2 3 9 3" xfId="29542"/>
    <cellStyle name="Normal 2 3 9 4" xfId="29543"/>
    <cellStyle name="Normal 2 30" xfId="29544"/>
    <cellStyle name="Normal 2 30 10" xfId="29545"/>
    <cellStyle name="Normal 2 30 10 2" xfId="29546"/>
    <cellStyle name="Normal 2 30 10 2 2" xfId="29547"/>
    <cellStyle name="Normal 2 30 10 3" xfId="29548"/>
    <cellStyle name="Normal 2 30 10 4" xfId="29549"/>
    <cellStyle name="Normal 2 30 11" xfId="29550"/>
    <cellStyle name="Normal 2 30 11 2" xfId="29551"/>
    <cellStyle name="Normal 2 30 11 2 2" xfId="29552"/>
    <cellStyle name="Normal 2 30 11 3" xfId="29553"/>
    <cellStyle name="Normal 2 30 11 4" xfId="29554"/>
    <cellStyle name="Normal 2 30 12" xfId="29555"/>
    <cellStyle name="Normal 2 30 12 2" xfId="29556"/>
    <cellStyle name="Normal 2 30 12 3" xfId="29557"/>
    <cellStyle name="Normal 2 30 13" xfId="29558"/>
    <cellStyle name="Normal 2 30 14" xfId="29559"/>
    <cellStyle name="Normal 2 30 15" xfId="29560"/>
    <cellStyle name="Normal 2 30 16" xfId="29561"/>
    <cellStyle name="Normal 2 30 17" xfId="29562"/>
    <cellStyle name="Normal 2 30 18" xfId="29563"/>
    <cellStyle name="Normal 2 30 19" xfId="29564"/>
    <cellStyle name="Normal 2 30 2" xfId="29565"/>
    <cellStyle name="Normal 2 30 2 2" xfId="29566"/>
    <cellStyle name="Normal 2 30 2 2 2" xfId="29567"/>
    <cellStyle name="Normal 2 30 2 3" xfId="29568"/>
    <cellStyle name="Normal 2 30 2 4" xfId="29569"/>
    <cellStyle name="Normal 2 30 20" xfId="29570"/>
    <cellStyle name="Normal 2 30 21" xfId="29571"/>
    <cellStyle name="Normal 2 30 21 2" xfId="29572"/>
    <cellStyle name="Normal 2 30 22" xfId="29573"/>
    <cellStyle name="Normal 2 30 22 2" xfId="29574"/>
    <cellStyle name="Normal 2 30 23" xfId="29575"/>
    <cellStyle name="Normal 2 30 24" xfId="29576"/>
    <cellStyle name="Normal 2 30 25" xfId="29577"/>
    <cellStyle name="Normal 2 30 26" xfId="29578"/>
    <cellStyle name="Normal 2 30 27" xfId="29579"/>
    <cellStyle name="Normal 2 30 28" xfId="29580"/>
    <cellStyle name="Normal 2 30 3" xfId="29581"/>
    <cellStyle name="Normal 2 30 3 2" xfId="29582"/>
    <cellStyle name="Normal 2 30 3 2 2" xfId="29583"/>
    <cellStyle name="Normal 2 30 3 3" xfId="29584"/>
    <cellStyle name="Normal 2 30 3 4" xfId="29585"/>
    <cellStyle name="Normal 2 30 4" xfId="29586"/>
    <cellStyle name="Normal 2 30 4 2" xfId="29587"/>
    <cellStyle name="Normal 2 30 4 2 2" xfId="29588"/>
    <cellStyle name="Normal 2 30 4 3" xfId="29589"/>
    <cellStyle name="Normal 2 30 4 4" xfId="29590"/>
    <cellStyle name="Normal 2 30 5" xfId="29591"/>
    <cellStyle name="Normal 2 30 5 2" xfId="29592"/>
    <cellStyle name="Normal 2 30 5 2 2" xfId="29593"/>
    <cellStyle name="Normal 2 30 5 3" xfId="29594"/>
    <cellStyle name="Normal 2 30 5 4" xfId="29595"/>
    <cellStyle name="Normal 2 30 6" xfId="29596"/>
    <cellStyle name="Normal 2 30 6 2" xfId="29597"/>
    <cellStyle name="Normal 2 30 6 2 2" xfId="29598"/>
    <cellStyle name="Normal 2 30 6 3" xfId="29599"/>
    <cellStyle name="Normal 2 30 6 4" xfId="29600"/>
    <cellStyle name="Normal 2 30 7" xfId="29601"/>
    <cellStyle name="Normal 2 30 7 2" xfId="29602"/>
    <cellStyle name="Normal 2 30 7 2 2" xfId="29603"/>
    <cellStyle name="Normal 2 30 7 2 3" xfId="29604"/>
    <cellStyle name="Normal 2 30 7 3" xfId="29605"/>
    <cellStyle name="Normal 2 30 7 4" xfId="29606"/>
    <cellStyle name="Normal 2 30 7 5" xfId="29607"/>
    <cellStyle name="Normal 2 30 7 6" xfId="29608"/>
    <cellStyle name="Normal 2 30 7 7" xfId="29609"/>
    <cellStyle name="Normal 2 30 8" xfId="29610"/>
    <cellStyle name="Normal 2 30 8 2" xfId="29611"/>
    <cellStyle name="Normal 2 30 8 2 2" xfId="29612"/>
    <cellStyle name="Normal 2 30 8 3" xfId="29613"/>
    <cellStyle name="Normal 2 30 8 4" xfId="29614"/>
    <cellStyle name="Normal 2 30 9" xfId="29615"/>
    <cellStyle name="Normal 2 30 9 2" xfId="29616"/>
    <cellStyle name="Normal 2 30 9 2 2" xfId="29617"/>
    <cellStyle name="Normal 2 30 9 3" xfId="29618"/>
    <cellStyle name="Normal 2 30 9 4" xfId="29619"/>
    <cellStyle name="Normal 2 31" xfId="29620"/>
    <cellStyle name="Normal 2 31 10" xfId="29621"/>
    <cellStyle name="Normal 2 31 10 2" xfId="29622"/>
    <cellStyle name="Normal 2 31 10 2 2" xfId="29623"/>
    <cellStyle name="Normal 2 31 10 3" xfId="29624"/>
    <cellStyle name="Normal 2 31 10 4" xfId="29625"/>
    <cellStyle name="Normal 2 31 11" xfId="29626"/>
    <cellStyle name="Normal 2 31 11 2" xfId="29627"/>
    <cellStyle name="Normal 2 31 11 2 2" xfId="29628"/>
    <cellStyle name="Normal 2 31 11 3" xfId="29629"/>
    <cellStyle name="Normal 2 31 11 4" xfId="29630"/>
    <cellStyle name="Normal 2 31 12" xfId="29631"/>
    <cellStyle name="Normal 2 31 12 2" xfId="29632"/>
    <cellStyle name="Normal 2 31 12 3" xfId="29633"/>
    <cellStyle name="Normal 2 31 13" xfId="29634"/>
    <cellStyle name="Normal 2 31 14" xfId="29635"/>
    <cellStyle name="Normal 2 31 15" xfId="29636"/>
    <cellStyle name="Normal 2 31 16" xfId="29637"/>
    <cellStyle name="Normal 2 31 17" xfId="29638"/>
    <cellStyle name="Normal 2 31 18" xfId="29639"/>
    <cellStyle name="Normal 2 31 19" xfId="29640"/>
    <cellStyle name="Normal 2 31 2" xfId="29641"/>
    <cellStyle name="Normal 2 31 2 2" xfId="29642"/>
    <cellStyle name="Normal 2 31 2 2 2" xfId="29643"/>
    <cellStyle name="Normal 2 31 2 3" xfId="29644"/>
    <cellStyle name="Normal 2 31 2 4" xfId="29645"/>
    <cellStyle name="Normal 2 31 20" xfId="29646"/>
    <cellStyle name="Normal 2 31 21" xfId="29647"/>
    <cellStyle name="Normal 2 31 21 2" xfId="29648"/>
    <cellStyle name="Normal 2 31 22" xfId="29649"/>
    <cellStyle name="Normal 2 31 22 2" xfId="29650"/>
    <cellStyle name="Normal 2 31 23" xfId="29651"/>
    <cellStyle name="Normal 2 31 24" xfId="29652"/>
    <cellStyle name="Normal 2 31 25" xfId="29653"/>
    <cellStyle name="Normal 2 31 26" xfId="29654"/>
    <cellStyle name="Normal 2 31 27" xfId="29655"/>
    <cellStyle name="Normal 2 31 28" xfId="29656"/>
    <cellStyle name="Normal 2 31 3" xfId="29657"/>
    <cellStyle name="Normal 2 31 3 2" xfId="29658"/>
    <cellStyle name="Normal 2 31 3 2 2" xfId="29659"/>
    <cellStyle name="Normal 2 31 3 3" xfId="29660"/>
    <cellStyle name="Normal 2 31 3 4" xfId="29661"/>
    <cellStyle name="Normal 2 31 4" xfId="29662"/>
    <cellStyle name="Normal 2 31 4 2" xfId="29663"/>
    <cellStyle name="Normal 2 31 4 2 2" xfId="29664"/>
    <cellStyle name="Normal 2 31 4 3" xfId="29665"/>
    <cellStyle name="Normal 2 31 4 4" xfId="29666"/>
    <cellStyle name="Normal 2 31 5" xfId="29667"/>
    <cellStyle name="Normal 2 31 5 2" xfId="29668"/>
    <cellStyle name="Normal 2 31 5 2 2" xfId="29669"/>
    <cellStyle name="Normal 2 31 5 3" xfId="29670"/>
    <cellStyle name="Normal 2 31 5 4" xfId="29671"/>
    <cellStyle name="Normal 2 31 6" xfId="29672"/>
    <cellStyle name="Normal 2 31 6 2" xfId="29673"/>
    <cellStyle name="Normal 2 31 6 2 2" xfId="29674"/>
    <cellStyle name="Normal 2 31 6 3" xfId="29675"/>
    <cellStyle name="Normal 2 31 6 4" xfId="29676"/>
    <cellStyle name="Normal 2 31 7" xfId="29677"/>
    <cellStyle name="Normal 2 31 7 2" xfId="29678"/>
    <cellStyle name="Normal 2 31 7 2 2" xfId="29679"/>
    <cellStyle name="Normal 2 31 7 2 3" xfId="29680"/>
    <cellStyle name="Normal 2 31 7 3" xfId="29681"/>
    <cellStyle name="Normal 2 31 7 4" xfId="29682"/>
    <cellStyle name="Normal 2 31 7 5" xfId="29683"/>
    <cellStyle name="Normal 2 31 7 6" xfId="29684"/>
    <cellStyle name="Normal 2 31 7 7" xfId="29685"/>
    <cellStyle name="Normal 2 31 8" xfId="29686"/>
    <cellStyle name="Normal 2 31 8 2" xfId="29687"/>
    <cellStyle name="Normal 2 31 8 2 2" xfId="29688"/>
    <cellStyle name="Normal 2 31 8 3" xfId="29689"/>
    <cellStyle name="Normal 2 31 8 4" xfId="29690"/>
    <cellStyle name="Normal 2 31 9" xfId="29691"/>
    <cellStyle name="Normal 2 31 9 2" xfId="29692"/>
    <cellStyle name="Normal 2 31 9 2 2" xfId="29693"/>
    <cellStyle name="Normal 2 31 9 3" xfId="29694"/>
    <cellStyle name="Normal 2 31 9 4" xfId="29695"/>
    <cellStyle name="Normal 2 32" xfId="29696"/>
    <cellStyle name="Normal 2 32 10" xfId="29697"/>
    <cellStyle name="Normal 2 32 10 2" xfId="29698"/>
    <cellStyle name="Normal 2 32 10 2 2" xfId="29699"/>
    <cellStyle name="Normal 2 32 10 3" xfId="29700"/>
    <cellStyle name="Normal 2 32 10 4" xfId="29701"/>
    <cellStyle name="Normal 2 32 11" xfId="29702"/>
    <cellStyle name="Normal 2 32 11 2" xfId="29703"/>
    <cellStyle name="Normal 2 32 11 2 2" xfId="29704"/>
    <cellStyle name="Normal 2 32 11 3" xfId="29705"/>
    <cellStyle name="Normal 2 32 11 4" xfId="29706"/>
    <cellStyle name="Normal 2 32 12" xfId="29707"/>
    <cellStyle name="Normal 2 32 12 2" xfId="29708"/>
    <cellStyle name="Normal 2 32 12 3" xfId="29709"/>
    <cellStyle name="Normal 2 32 13" xfId="29710"/>
    <cellStyle name="Normal 2 32 14" xfId="29711"/>
    <cellStyle name="Normal 2 32 14 2" xfId="29712"/>
    <cellStyle name="Normal 2 32 15" xfId="29713"/>
    <cellStyle name="Normal 2 32 15 2" xfId="29714"/>
    <cellStyle name="Normal 2 32 16" xfId="29715"/>
    <cellStyle name="Normal 2 32 17" xfId="29716"/>
    <cellStyle name="Normal 2 32 18" xfId="29717"/>
    <cellStyle name="Normal 2 32 2" xfId="29718"/>
    <cellStyle name="Normal 2 32 2 2" xfId="29719"/>
    <cellStyle name="Normal 2 32 2 2 2" xfId="29720"/>
    <cellStyle name="Normal 2 32 2 2 3" xfId="29721"/>
    <cellStyle name="Normal 2 32 2 3" xfId="29722"/>
    <cellStyle name="Normal 2 32 2 4" xfId="29723"/>
    <cellStyle name="Normal 2 32 2 5" xfId="29724"/>
    <cellStyle name="Normal 2 32 2 6" xfId="29725"/>
    <cellStyle name="Normal 2 32 2 7" xfId="29726"/>
    <cellStyle name="Normal 2 32 3" xfId="29727"/>
    <cellStyle name="Normal 2 32 3 2" xfId="29728"/>
    <cellStyle name="Normal 2 32 3 3" xfId="29729"/>
    <cellStyle name="Normal 2 32 3 4" xfId="29730"/>
    <cellStyle name="Normal 2 32 3 5" xfId="29731"/>
    <cellStyle name="Normal 2 32 3 6" xfId="29732"/>
    <cellStyle name="Normal 2 32 3 7" xfId="29733"/>
    <cellStyle name="Normal 2 32 4" xfId="29734"/>
    <cellStyle name="Normal 2 32 4 2" xfId="29735"/>
    <cellStyle name="Normal 2 32 4 2 2" xfId="29736"/>
    <cellStyle name="Normal 2 32 4 3" xfId="29737"/>
    <cellStyle name="Normal 2 32 4 4" xfId="29738"/>
    <cellStyle name="Normal 2 32 5" xfId="29739"/>
    <cellStyle name="Normal 2 32 5 2" xfId="29740"/>
    <cellStyle name="Normal 2 32 5 2 2" xfId="29741"/>
    <cellStyle name="Normal 2 32 5 3" xfId="29742"/>
    <cellStyle name="Normal 2 32 5 4" xfId="29743"/>
    <cellStyle name="Normal 2 32 6" xfId="29744"/>
    <cellStyle name="Normal 2 32 6 2" xfId="29745"/>
    <cellStyle name="Normal 2 32 6 2 2" xfId="29746"/>
    <cellStyle name="Normal 2 32 6 3" xfId="29747"/>
    <cellStyle name="Normal 2 32 6 4" xfId="29748"/>
    <cellStyle name="Normal 2 32 7" xfId="29749"/>
    <cellStyle name="Normal 2 32 7 2" xfId="29750"/>
    <cellStyle name="Normal 2 32 7 2 2" xfId="29751"/>
    <cellStyle name="Normal 2 32 7 3" xfId="29752"/>
    <cellStyle name="Normal 2 32 7 4" xfId="29753"/>
    <cellStyle name="Normal 2 32 8" xfId="29754"/>
    <cellStyle name="Normal 2 32 8 2" xfId="29755"/>
    <cellStyle name="Normal 2 32 8 2 2" xfId="29756"/>
    <cellStyle name="Normal 2 32 8 3" xfId="29757"/>
    <cellStyle name="Normal 2 32 8 4" xfId="29758"/>
    <cellStyle name="Normal 2 32 9" xfId="29759"/>
    <cellStyle name="Normal 2 32 9 2" xfId="29760"/>
    <cellStyle name="Normal 2 32 9 2 2" xfId="29761"/>
    <cellStyle name="Normal 2 32 9 3" xfId="29762"/>
    <cellStyle name="Normal 2 32 9 4" xfId="29763"/>
    <cellStyle name="Normal 2 33" xfId="29764"/>
    <cellStyle name="Normal 2 33 10" xfId="29765"/>
    <cellStyle name="Normal 2 33 10 2" xfId="29766"/>
    <cellStyle name="Normal 2 33 10 2 2" xfId="29767"/>
    <cellStyle name="Normal 2 33 10 3" xfId="29768"/>
    <cellStyle name="Normal 2 33 10 4" xfId="29769"/>
    <cellStyle name="Normal 2 33 11" xfId="29770"/>
    <cellStyle name="Normal 2 33 11 2" xfId="29771"/>
    <cellStyle name="Normal 2 33 11 2 2" xfId="29772"/>
    <cellStyle name="Normal 2 33 11 3" xfId="29773"/>
    <cellStyle name="Normal 2 33 11 4" xfId="29774"/>
    <cellStyle name="Normal 2 33 12" xfId="29775"/>
    <cellStyle name="Normal 2 33 12 2" xfId="29776"/>
    <cellStyle name="Normal 2 33 12 3" xfId="29777"/>
    <cellStyle name="Normal 2 33 13" xfId="29778"/>
    <cellStyle name="Normal 2 33 14" xfId="29779"/>
    <cellStyle name="Normal 2 33 14 2" xfId="29780"/>
    <cellStyle name="Normal 2 33 15" xfId="29781"/>
    <cellStyle name="Normal 2 33 15 2" xfId="29782"/>
    <cellStyle name="Normal 2 33 16" xfId="29783"/>
    <cellStyle name="Normal 2 33 17" xfId="29784"/>
    <cellStyle name="Normal 2 33 18" xfId="29785"/>
    <cellStyle name="Normal 2 33 2" xfId="29786"/>
    <cellStyle name="Normal 2 33 2 2" xfId="29787"/>
    <cellStyle name="Normal 2 33 2 2 2" xfId="29788"/>
    <cellStyle name="Normal 2 33 2 2 3" xfId="29789"/>
    <cellStyle name="Normal 2 33 2 3" xfId="29790"/>
    <cellStyle name="Normal 2 33 2 4" xfId="29791"/>
    <cellStyle name="Normal 2 33 2 5" xfId="29792"/>
    <cellStyle name="Normal 2 33 2 6" xfId="29793"/>
    <cellStyle name="Normal 2 33 2 7" xfId="29794"/>
    <cellStyle name="Normal 2 33 3" xfId="29795"/>
    <cellStyle name="Normal 2 33 3 2" xfId="29796"/>
    <cellStyle name="Normal 2 33 3 3" xfId="29797"/>
    <cellStyle name="Normal 2 33 3 4" xfId="29798"/>
    <cellStyle name="Normal 2 33 3 5" xfId="29799"/>
    <cellStyle name="Normal 2 33 3 6" xfId="29800"/>
    <cellStyle name="Normal 2 33 3 7" xfId="29801"/>
    <cellStyle name="Normal 2 33 4" xfId="29802"/>
    <cellStyle name="Normal 2 33 4 2" xfId="29803"/>
    <cellStyle name="Normal 2 33 4 2 2" xfId="29804"/>
    <cellStyle name="Normal 2 33 4 3" xfId="29805"/>
    <cellStyle name="Normal 2 33 4 4" xfId="29806"/>
    <cellStyle name="Normal 2 33 5" xfId="29807"/>
    <cellStyle name="Normal 2 33 5 2" xfId="29808"/>
    <cellStyle name="Normal 2 33 5 2 2" xfId="29809"/>
    <cellStyle name="Normal 2 33 5 3" xfId="29810"/>
    <cellStyle name="Normal 2 33 5 4" xfId="29811"/>
    <cellStyle name="Normal 2 33 6" xfId="29812"/>
    <cellStyle name="Normal 2 33 6 2" xfId="29813"/>
    <cellStyle name="Normal 2 33 6 2 2" xfId="29814"/>
    <cellStyle name="Normal 2 33 6 3" xfId="29815"/>
    <cellStyle name="Normal 2 33 6 4" xfId="29816"/>
    <cellStyle name="Normal 2 33 7" xfId="29817"/>
    <cellStyle name="Normal 2 33 7 2" xfId="29818"/>
    <cellStyle name="Normal 2 33 7 2 2" xfId="29819"/>
    <cellStyle name="Normal 2 33 7 3" xfId="29820"/>
    <cellStyle name="Normal 2 33 7 4" xfId="29821"/>
    <cellStyle name="Normal 2 33 8" xfId="29822"/>
    <cellStyle name="Normal 2 33 8 2" xfId="29823"/>
    <cellStyle name="Normal 2 33 8 2 2" xfId="29824"/>
    <cellStyle name="Normal 2 33 8 3" xfId="29825"/>
    <cellStyle name="Normal 2 33 8 4" xfId="29826"/>
    <cellStyle name="Normal 2 33 9" xfId="29827"/>
    <cellStyle name="Normal 2 33 9 2" xfId="29828"/>
    <cellStyle name="Normal 2 33 9 2 2" xfId="29829"/>
    <cellStyle name="Normal 2 33 9 3" xfId="29830"/>
    <cellStyle name="Normal 2 33 9 4" xfId="29831"/>
    <cellStyle name="Normal 2 34" xfId="29832"/>
    <cellStyle name="Normal 2 34 10" xfId="29833"/>
    <cellStyle name="Normal 2 34 10 2" xfId="29834"/>
    <cellStyle name="Normal 2 34 10 2 2" xfId="29835"/>
    <cellStyle name="Normal 2 34 10 3" xfId="29836"/>
    <cellStyle name="Normal 2 34 10 4" xfId="29837"/>
    <cellStyle name="Normal 2 34 11" xfId="29838"/>
    <cellStyle name="Normal 2 34 11 2" xfId="29839"/>
    <cellStyle name="Normal 2 34 11 2 2" xfId="29840"/>
    <cellStyle name="Normal 2 34 11 3" xfId="29841"/>
    <cellStyle name="Normal 2 34 11 4" xfId="29842"/>
    <cellStyle name="Normal 2 34 12" xfId="29843"/>
    <cellStyle name="Normal 2 34 12 2" xfId="29844"/>
    <cellStyle name="Normal 2 34 12 3" xfId="29845"/>
    <cellStyle name="Normal 2 34 13" xfId="29846"/>
    <cellStyle name="Normal 2 34 14" xfId="29847"/>
    <cellStyle name="Normal 2 34 14 2" xfId="29848"/>
    <cellStyle name="Normal 2 34 15" xfId="29849"/>
    <cellStyle name="Normal 2 34 15 2" xfId="29850"/>
    <cellStyle name="Normal 2 34 16" xfId="29851"/>
    <cellStyle name="Normal 2 34 17" xfId="29852"/>
    <cellStyle name="Normal 2 34 18" xfId="29853"/>
    <cellStyle name="Normal 2 34 2" xfId="29854"/>
    <cellStyle name="Normal 2 34 2 2" xfId="29855"/>
    <cellStyle name="Normal 2 34 2 2 2" xfId="29856"/>
    <cellStyle name="Normal 2 34 2 2 3" xfId="29857"/>
    <cellStyle name="Normal 2 34 2 3" xfId="29858"/>
    <cellStyle name="Normal 2 34 2 4" xfId="29859"/>
    <cellStyle name="Normal 2 34 2 5" xfId="29860"/>
    <cellStyle name="Normal 2 34 2 6" xfId="29861"/>
    <cellStyle name="Normal 2 34 2 7" xfId="29862"/>
    <cellStyle name="Normal 2 34 3" xfId="29863"/>
    <cellStyle name="Normal 2 34 3 2" xfId="29864"/>
    <cellStyle name="Normal 2 34 3 3" xfId="29865"/>
    <cellStyle name="Normal 2 34 3 4" xfId="29866"/>
    <cellStyle name="Normal 2 34 3 5" xfId="29867"/>
    <cellStyle name="Normal 2 34 3 6" xfId="29868"/>
    <cellStyle name="Normal 2 34 3 7" xfId="29869"/>
    <cellStyle name="Normal 2 34 4" xfId="29870"/>
    <cellStyle name="Normal 2 34 4 2" xfId="29871"/>
    <cellStyle name="Normal 2 34 4 2 2" xfId="29872"/>
    <cellStyle name="Normal 2 34 4 3" xfId="29873"/>
    <cellStyle name="Normal 2 34 4 4" xfId="29874"/>
    <cellStyle name="Normal 2 34 5" xfId="29875"/>
    <cellStyle name="Normal 2 34 5 2" xfId="29876"/>
    <cellStyle name="Normal 2 34 5 2 2" xfId="29877"/>
    <cellStyle name="Normal 2 34 5 3" xfId="29878"/>
    <cellStyle name="Normal 2 34 5 4" xfId="29879"/>
    <cellStyle name="Normal 2 34 6" xfId="29880"/>
    <cellStyle name="Normal 2 34 6 2" xfId="29881"/>
    <cellStyle name="Normal 2 34 6 2 2" xfId="29882"/>
    <cellStyle name="Normal 2 34 6 3" xfId="29883"/>
    <cellStyle name="Normal 2 34 6 4" xfId="29884"/>
    <cellStyle name="Normal 2 34 7" xfId="29885"/>
    <cellStyle name="Normal 2 34 7 2" xfId="29886"/>
    <cellStyle name="Normal 2 34 7 2 2" xfId="29887"/>
    <cellStyle name="Normal 2 34 7 3" xfId="29888"/>
    <cellStyle name="Normal 2 34 7 4" xfId="29889"/>
    <cellStyle name="Normal 2 34 8" xfId="29890"/>
    <cellStyle name="Normal 2 34 8 2" xfId="29891"/>
    <cellStyle name="Normal 2 34 8 2 2" xfId="29892"/>
    <cellStyle name="Normal 2 34 8 3" xfId="29893"/>
    <cellStyle name="Normal 2 34 8 4" xfId="29894"/>
    <cellStyle name="Normal 2 34 9" xfId="29895"/>
    <cellStyle name="Normal 2 34 9 2" xfId="29896"/>
    <cellStyle name="Normal 2 34 9 2 2" xfId="29897"/>
    <cellStyle name="Normal 2 34 9 3" xfId="29898"/>
    <cellStyle name="Normal 2 34 9 4" xfId="29899"/>
    <cellStyle name="Normal 2 35" xfId="29900"/>
    <cellStyle name="Normal 2 35 10" xfId="29901"/>
    <cellStyle name="Normal 2 35 2" xfId="29902"/>
    <cellStyle name="Normal 2 35 2 2" xfId="29903"/>
    <cellStyle name="Normal 2 35 3" xfId="29904"/>
    <cellStyle name="Normal 2 35 4" xfId="29905"/>
    <cellStyle name="Normal 2 35 5" xfId="29906"/>
    <cellStyle name="Normal 2 35 6" xfId="29907"/>
    <cellStyle name="Normal 2 35 6 2" xfId="29908"/>
    <cellStyle name="Normal 2 35 7" xfId="29909"/>
    <cellStyle name="Normal 2 35 7 2" xfId="29910"/>
    <cellStyle name="Normal 2 35 8" xfId="29911"/>
    <cellStyle name="Normal 2 35 9" xfId="29912"/>
    <cellStyle name="Normal 2 36" xfId="29913"/>
    <cellStyle name="Normal 2 36 10" xfId="29914"/>
    <cellStyle name="Normal 2 36 2" xfId="29915"/>
    <cellStyle name="Normal 2 36 2 2" xfId="29916"/>
    <cellStyle name="Normal 2 36 3" xfId="29917"/>
    <cellStyle name="Normal 2 36 4" xfId="29918"/>
    <cellStyle name="Normal 2 36 5" xfId="29919"/>
    <cellStyle name="Normal 2 36 6" xfId="29920"/>
    <cellStyle name="Normal 2 36 6 2" xfId="29921"/>
    <cellStyle name="Normal 2 36 7" xfId="29922"/>
    <cellStyle name="Normal 2 36 7 2" xfId="29923"/>
    <cellStyle name="Normal 2 36 8" xfId="29924"/>
    <cellStyle name="Normal 2 36 9" xfId="29925"/>
    <cellStyle name="Normal 2 37" xfId="29926"/>
    <cellStyle name="Normal 2 37 10" xfId="29927"/>
    <cellStyle name="Normal 2 37 2" xfId="29928"/>
    <cellStyle name="Normal 2 37 2 2" xfId="29929"/>
    <cellStyle name="Normal 2 37 3" xfId="29930"/>
    <cellStyle name="Normal 2 37 4" xfId="29931"/>
    <cellStyle name="Normal 2 37 5" xfId="29932"/>
    <cellStyle name="Normal 2 37 6" xfId="29933"/>
    <cellStyle name="Normal 2 37 6 2" xfId="29934"/>
    <cellStyle name="Normal 2 37 7" xfId="29935"/>
    <cellStyle name="Normal 2 37 7 2" xfId="29936"/>
    <cellStyle name="Normal 2 37 8" xfId="29937"/>
    <cellStyle name="Normal 2 37 9" xfId="29938"/>
    <cellStyle name="Normal 2 38" xfId="29939"/>
    <cellStyle name="Normal 2 38 10" xfId="29940"/>
    <cellStyle name="Normal 2 38 2" xfId="29941"/>
    <cellStyle name="Normal 2 38 2 2" xfId="29942"/>
    <cellStyle name="Normal 2 38 3" xfId="29943"/>
    <cellStyle name="Normal 2 38 4" xfId="29944"/>
    <cellStyle name="Normal 2 38 5" xfId="29945"/>
    <cellStyle name="Normal 2 38 6" xfId="29946"/>
    <cellStyle name="Normal 2 38 6 2" xfId="29947"/>
    <cellStyle name="Normal 2 38 7" xfId="29948"/>
    <cellStyle name="Normal 2 38 7 2" xfId="29949"/>
    <cellStyle name="Normal 2 38 8" xfId="29950"/>
    <cellStyle name="Normal 2 38 9" xfId="29951"/>
    <cellStyle name="Normal 2 39" xfId="29952"/>
    <cellStyle name="Normal 2 39 10" xfId="29953"/>
    <cellStyle name="Normal 2 39 2" xfId="29954"/>
    <cellStyle name="Normal 2 39 2 2" xfId="29955"/>
    <cellStyle name="Normal 2 39 3" xfId="29956"/>
    <cellStyle name="Normal 2 39 4" xfId="29957"/>
    <cellStyle name="Normal 2 39 5" xfId="29958"/>
    <cellStyle name="Normal 2 39 6" xfId="29959"/>
    <cellStyle name="Normal 2 39 6 2" xfId="29960"/>
    <cellStyle name="Normal 2 39 7" xfId="29961"/>
    <cellStyle name="Normal 2 39 7 2" xfId="29962"/>
    <cellStyle name="Normal 2 39 8" xfId="29963"/>
    <cellStyle name="Normal 2 39 9" xfId="29964"/>
    <cellStyle name="Normal 2 4" xfId="79"/>
    <cellStyle name="Normal 2 4 10" xfId="29965"/>
    <cellStyle name="Normal 2 4 10 2" xfId="29966"/>
    <cellStyle name="Normal 2 4 10 3" xfId="29967"/>
    <cellStyle name="Normal 2 4 10 4" xfId="29968"/>
    <cellStyle name="Normal 2 4 11" xfId="29969"/>
    <cellStyle name="Normal 2 4 11 2" xfId="29970"/>
    <cellStyle name="Normal 2 4 11 3" xfId="29971"/>
    <cellStyle name="Normal 2 4 11 4" xfId="29972"/>
    <cellStyle name="Normal 2 4 12" xfId="29973"/>
    <cellStyle name="Normal 2 4 12 2" xfId="29974"/>
    <cellStyle name="Normal 2 4 12 3" xfId="29975"/>
    <cellStyle name="Normal 2 4 12 4" xfId="29976"/>
    <cellStyle name="Normal 2 4 13" xfId="29977"/>
    <cellStyle name="Normal 2 4 13 2" xfId="29978"/>
    <cellStyle name="Normal 2 4 13 3" xfId="29979"/>
    <cellStyle name="Normal 2 4 13 4" xfId="29980"/>
    <cellStyle name="Normal 2 4 14" xfId="29981"/>
    <cellStyle name="Normal 2 4 14 2" xfId="29982"/>
    <cellStyle name="Normal 2 4 14 3" xfId="29983"/>
    <cellStyle name="Normal 2 4 14 4" xfId="29984"/>
    <cellStyle name="Normal 2 4 15" xfId="29985"/>
    <cellStyle name="Normal 2 4 15 2" xfId="29986"/>
    <cellStyle name="Normal 2 4 15 3" xfId="29987"/>
    <cellStyle name="Normal 2 4 15 4" xfId="29988"/>
    <cellStyle name="Normal 2 4 16" xfId="29989"/>
    <cellStyle name="Normal 2 4 16 2" xfId="29990"/>
    <cellStyle name="Normal 2 4 16 3" xfId="29991"/>
    <cellStyle name="Normal 2 4 16 4" xfId="29992"/>
    <cellStyle name="Normal 2 4 17" xfId="29993"/>
    <cellStyle name="Normal 2 4 17 2" xfId="29994"/>
    <cellStyle name="Normal 2 4 17 3" xfId="29995"/>
    <cellStyle name="Normal 2 4 17 4" xfId="29996"/>
    <cellStyle name="Normal 2 4 18" xfId="29997"/>
    <cellStyle name="Normal 2 4 18 2" xfId="29998"/>
    <cellStyle name="Normal 2 4 18 3" xfId="29999"/>
    <cellStyle name="Normal 2 4 18 4" xfId="30000"/>
    <cellStyle name="Normal 2 4 19" xfId="30001"/>
    <cellStyle name="Normal 2 4 19 2" xfId="30002"/>
    <cellStyle name="Normal 2 4 19 3" xfId="30003"/>
    <cellStyle name="Normal 2 4 19 4" xfId="30004"/>
    <cellStyle name="Normal 2 4 2" xfId="30005"/>
    <cellStyle name="Normal 2 4 2 10" xfId="30006"/>
    <cellStyle name="Normal 2 4 2 10 2" xfId="30007"/>
    <cellStyle name="Normal 2 4 2 10 2 2" xfId="30008"/>
    <cellStyle name="Normal 2 4 2 10 3" xfId="30009"/>
    <cellStyle name="Normal 2 4 2 10 4" xfId="30010"/>
    <cellStyle name="Normal 2 4 2 11" xfId="30011"/>
    <cellStyle name="Normal 2 4 2 11 2" xfId="30012"/>
    <cellStyle name="Normal 2 4 2 11 2 2" xfId="30013"/>
    <cellStyle name="Normal 2 4 2 11 3" xfId="30014"/>
    <cellStyle name="Normal 2 4 2 11 4" xfId="30015"/>
    <cellStyle name="Normal 2 4 2 12" xfId="30016"/>
    <cellStyle name="Normal 2 4 2 12 2" xfId="30017"/>
    <cellStyle name="Normal 2 4 2 13" xfId="30018"/>
    <cellStyle name="Normal 2 4 2 13 2" xfId="30019"/>
    <cellStyle name="Normal 2 4 2 14" xfId="30020"/>
    <cellStyle name="Normal 2 4 2 14 2" xfId="30021"/>
    <cellStyle name="Normal 2 4 2 15" xfId="30022"/>
    <cellStyle name="Normal 2 4 2 15 2" xfId="30023"/>
    <cellStyle name="Normal 2 4 2 16" xfId="30024"/>
    <cellStyle name="Normal 2 4 2 16 2" xfId="30025"/>
    <cellStyle name="Normal 2 4 2 17" xfId="30026"/>
    <cellStyle name="Normal 2 4 2 17 2" xfId="30027"/>
    <cellStyle name="Normal 2 4 2 18" xfId="30028"/>
    <cellStyle name="Normal 2 4 2 18 2" xfId="30029"/>
    <cellStyle name="Normal 2 4 2 19" xfId="30030"/>
    <cellStyle name="Normal 2 4 2 19 2" xfId="30031"/>
    <cellStyle name="Normal 2 4 2 2" xfId="30032"/>
    <cellStyle name="Normal 2 4 2 2 2" xfId="30033"/>
    <cellStyle name="Normal 2 4 2 2 2 2" xfId="30034"/>
    <cellStyle name="Normal 2 4 2 2 3" xfId="30035"/>
    <cellStyle name="Normal 2 4 2 2 4" xfId="30036"/>
    <cellStyle name="Normal 2 4 2 20" xfId="30037"/>
    <cellStyle name="Normal 2 4 2 20 2" xfId="30038"/>
    <cellStyle name="Normal 2 4 2 21" xfId="30039"/>
    <cellStyle name="Normal 2 4 2 21 2" xfId="30040"/>
    <cellStyle name="Normal 2 4 2 22" xfId="30041"/>
    <cellStyle name="Normal 2 4 2 22 2" xfId="30042"/>
    <cellStyle name="Normal 2 4 2 23" xfId="30043"/>
    <cellStyle name="Normal 2 4 2 23 2" xfId="30044"/>
    <cellStyle name="Normal 2 4 2 24" xfId="30045"/>
    <cellStyle name="Normal 2 4 2 24 2" xfId="30046"/>
    <cellStyle name="Normal 2 4 2 25" xfId="30047"/>
    <cellStyle name="Normal 2 4 2 25 2" xfId="30048"/>
    <cellStyle name="Normal 2 4 2 26" xfId="30049"/>
    <cellStyle name="Normal 2 4 2 26 2" xfId="30050"/>
    <cellStyle name="Normal 2 4 2 27" xfId="30051"/>
    <cellStyle name="Normal 2 4 2 27 2" xfId="30052"/>
    <cellStyle name="Normal 2 4 2 28" xfId="30053"/>
    <cellStyle name="Normal 2 4 2 28 2" xfId="30054"/>
    <cellStyle name="Normal 2 4 2 29" xfId="30055"/>
    <cellStyle name="Normal 2 4 2 29 2" xfId="30056"/>
    <cellStyle name="Normal 2 4 2 3" xfId="30057"/>
    <cellStyle name="Normal 2 4 2 3 2" xfId="30058"/>
    <cellStyle name="Normal 2 4 2 3 2 2" xfId="30059"/>
    <cellStyle name="Normal 2 4 2 3 3" xfId="30060"/>
    <cellStyle name="Normal 2 4 2 3 4" xfId="30061"/>
    <cellStyle name="Normal 2 4 2 30" xfId="30062"/>
    <cellStyle name="Normal 2 4 2 30 2" xfId="30063"/>
    <cellStyle name="Normal 2 4 2 31" xfId="30064"/>
    <cellStyle name="Normal 2 4 2 31 2" xfId="30065"/>
    <cellStyle name="Normal 2 4 2 32" xfId="30066"/>
    <cellStyle name="Normal 2 4 2 32 2" xfId="30067"/>
    <cellStyle name="Normal 2 4 2 33" xfId="30068"/>
    <cellStyle name="Normal 2 4 2 33 2" xfId="30069"/>
    <cellStyle name="Normal 2 4 2 34" xfId="30070"/>
    <cellStyle name="Normal 2 4 2 34 2" xfId="30071"/>
    <cellStyle name="Normal 2 4 2 35" xfId="30072"/>
    <cellStyle name="Normal 2 4 2 35 2" xfId="30073"/>
    <cellStyle name="Normal 2 4 2 36" xfId="30074"/>
    <cellStyle name="Normal 2 4 2 36 2" xfId="30075"/>
    <cellStyle name="Normal 2 4 2 37" xfId="30076"/>
    <cellStyle name="Normal 2 4 2 37 2" xfId="30077"/>
    <cellStyle name="Normal 2 4 2 38" xfId="30078"/>
    <cellStyle name="Normal 2 4 2 38 2" xfId="30079"/>
    <cellStyle name="Normal 2 4 2 39" xfId="30080"/>
    <cellStyle name="Normal 2 4 2 39 2" xfId="30081"/>
    <cellStyle name="Normal 2 4 2 4" xfId="30082"/>
    <cellStyle name="Normal 2 4 2 4 2" xfId="30083"/>
    <cellStyle name="Normal 2 4 2 4 2 2" xfId="30084"/>
    <cellStyle name="Normal 2 4 2 4 3" xfId="30085"/>
    <cellStyle name="Normal 2 4 2 4 4" xfId="30086"/>
    <cellStyle name="Normal 2 4 2 40" xfId="30087"/>
    <cellStyle name="Normal 2 4 2 40 2" xfId="30088"/>
    <cellStyle name="Normal 2 4 2 41" xfId="30089"/>
    <cellStyle name="Normal 2 4 2 41 2" xfId="30090"/>
    <cellStyle name="Normal 2 4 2 42" xfId="30091"/>
    <cellStyle name="Normal 2 4 2 42 2" xfId="30092"/>
    <cellStyle name="Normal 2 4 2 43" xfId="30093"/>
    <cellStyle name="Normal 2 4 2 43 2" xfId="30094"/>
    <cellStyle name="Normal 2 4 2 44" xfId="30095"/>
    <cellStyle name="Normal 2 4 2 44 2" xfId="30096"/>
    <cellStyle name="Normal 2 4 2 45" xfId="30097"/>
    <cellStyle name="Normal 2 4 2 45 2" xfId="30098"/>
    <cellStyle name="Normal 2 4 2 46" xfId="30099"/>
    <cellStyle name="Normal 2 4 2 46 2" xfId="30100"/>
    <cellStyle name="Normal 2 4 2 47" xfId="30101"/>
    <cellStyle name="Normal 2 4 2 47 2" xfId="30102"/>
    <cellStyle name="Normal 2 4 2 48" xfId="30103"/>
    <cellStyle name="Normal 2 4 2 48 2" xfId="30104"/>
    <cellStyle name="Normal 2 4 2 49" xfId="30105"/>
    <cellStyle name="Normal 2 4 2 49 2" xfId="30106"/>
    <cellStyle name="Normal 2 4 2 5" xfId="30107"/>
    <cellStyle name="Normal 2 4 2 5 2" xfId="30108"/>
    <cellStyle name="Normal 2 4 2 5 2 2" xfId="30109"/>
    <cellStyle name="Normal 2 4 2 5 3" xfId="30110"/>
    <cellStyle name="Normal 2 4 2 5 4" xfId="30111"/>
    <cellStyle name="Normal 2 4 2 50" xfId="30112"/>
    <cellStyle name="Normal 2 4 2 51" xfId="30113"/>
    <cellStyle name="Normal 2 4 2 52" xfId="30114"/>
    <cellStyle name="Normal 2 4 2 53" xfId="30115"/>
    <cellStyle name="Normal 2 4 2 54" xfId="30116"/>
    <cellStyle name="Normal 2 4 2 55" xfId="30117"/>
    <cellStyle name="Normal 2 4 2 56" xfId="30118"/>
    <cellStyle name="Normal 2 4 2 57" xfId="30119"/>
    <cellStyle name="Normal 2 4 2 58" xfId="30120"/>
    <cellStyle name="Normal 2 4 2 59" xfId="30121"/>
    <cellStyle name="Normal 2 4 2 6" xfId="30122"/>
    <cellStyle name="Normal 2 4 2 6 2" xfId="30123"/>
    <cellStyle name="Normal 2 4 2 6 2 2" xfId="30124"/>
    <cellStyle name="Normal 2 4 2 6 3" xfId="30125"/>
    <cellStyle name="Normal 2 4 2 6 4" xfId="30126"/>
    <cellStyle name="Normal 2 4 2 60" xfId="30127"/>
    <cellStyle name="Normal 2 4 2 61" xfId="30128"/>
    <cellStyle name="Normal 2 4 2 62" xfId="30129"/>
    <cellStyle name="Normal 2 4 2 63" xfId="30130"/>
    <cellStyle name="Normal 2 4 2 64" xfId="30131"/>
    <cellStyle name="Normal 2 4 2 65" xfId="30132"/>
    <cellStyle name="Normal 2 4 2 66" xfId="30133"/>
    <cellStyle name="Normal 2 4 2 67" xfId="30134"/>
    <cellStyle name="Normal 2 4 2 68" xfId="30135"/>
    <cellStyle name="Normal 2 4 2 69" xfId="30136"/>
    <cellStyle name="Normal 2 4 2 7" xfId="30137"/>
    <cellStyle name="Normal 2 4 2 7 2" xfId="30138"/>
    <cellStyle name="Normal 2 4 2 7 2 2" xfId="30139"/>
    <cellStyle name="Normal 2 4 2 7 3" xfId="30140"/>
    <cellStyle name="Normal 2 4 2 7 4" xfId="30141"/>
    <cellStyle name="Normal 2 4 2 70" xfId="30142"/>
    <cellStyle name="Normal 2 4 2 71" xfId="30143"/>
    <cellStyle name="Normal 2 4 2 72" xfId="30144"/>
    <cellStyle name="Normal 2 4 2 73" xfId="30145"/>
    <cellStyle name="Normal 2 4 2 74" xfId="30146"/>
    <cellStyle name="Normal 2 4 2 75" xfId="30147"/>
    <cellStyle name="Normal 2 4 2 76" xfId="30148"/>
    <cellStyle name="Normal 2 4 2 8" xfId="30149"/>
    <cellStyle name="Normal 2 4 2 8 2" xfId="30150"/>
    <cellStyle name="Normal 2 4 2 8 2 2" xfId="30151"/>
    <cellStyle name="Normal 2 4 2 8 3" xfId="30152"/>
    <cellStyle name="Normal 2 4 2 8 4" xfId="30153"/>
    <cellStyle name="Normal 2 4 2 9" xfId="30154"/>
    <cellStyle name="Normal 2 4 2 9 2" xfId="30155"/>
    <cellStyle name="Normal 2 4 2 9 2 2" xfId="30156"/>
    <cellStyle name="Normal 2 4 2 9 3" xfId="30157"/>
    <cellStyle name="Normal 2 4 2 9 4" xfId="30158"/>
    <cellStyle name="Normal 2 4 20" xfId="30159"/>
    <cellStyle name="Normal 2 4 20 2" xfId="30160"/>
    <cellStyle name="Normal 2 4 20 3" xfId="30161"/>
    <cellStyle name="Normal 2 4 20 4" xfId="30162"/>
    <cellStyle name="Normal 2 4 21" xfId="30163"/>
    <cellStyle name="Normal 2 4 21 2" xfId="30164"/>
    <cellStyle name="Normal 2 4 21 3" xfId="30165"/>
    <cellStyle name="Normal 2 4 21 4" xfId="30166"/>
    <cellStyle name="Normal 2 4 22" xfId="30167"/>
    <cellStyle name="Normal 2 4 22 2" xfId="30168"/>
    <cellStyle name="Normal 2 4 22 2 2" xfId="30169"/>
    <cellStyle name="Normal 2 4 22 3" xfId="30170"/>
    <cellStyle name="Normal 2 4 22 4" xfId="30171"/>
    <cellStyle name="Normal 2 4 23" xfId="30172"/>
    <cellStyle name="Normal 2 4 23 2" xfId="30173"/>
    <cellStyle name="Normal 2 4 23 2 2" xfId="30174"/>
    <cellStyle name="Normal 2 4 23 3" xfId="30175"/>
    <cellStyle name="Normal 2 4 23 4" xfId="30176"/>
    <cellStyle name="Normal 2 4 24" xfId="30177"/>
    <cellStyle name="Normal 2 4 24 2" xfId="30178"/>
    <cellStyle name="Normal 2 4 24 2 2" xfId="30179"/>
    <cellStyle name="Normal 2 4 24 3" xfId="30180"/>
    <cellStyle name="Normal 2 4 24 4" xfId="30181"/>
    <cellStyle name="Normal 2 4 25" xfId="30182"/>
    <cellStyle name="Normal 2 4 25 2" xfId="30183"/>
    <cellStyle name="Normal 2 4 25 2 2" xfId="30184"/>
    <cellStyle name="Normal 2 4 25 3" xfId="30185"/>
    <cellStyle name="Normal 2 4 25 4" xfId="30186"/>
    <cellStyle name="Normal 2 4 26" xfId="30187"/>
    <cellStyle name="Normal 2 4 26 2" xfId="30188"/>
    <cellStyle name="Normal 2 4 26 2 2" xfId="30189"/>
    <cellStyle name="Normal 2 4 26 3" xfId="30190"/>
    <cellStyle name="Normal 2 4 26 4" xfId="30191"/>
    <cellStyle name="Normal 2 4 27" xfId="30192"/>
    <cellStyle name="Normal 2 4 27 2" xfId="30193"/>
    <cellStyle name="Normal 2 4 27 2 2" xfId="30194"/>
    <cellStyle name="Normal 2 4 27 3" xfId="30195"/>
    <cellStyle name="Normal 2 4 27 4" xfId="30196"/>
    <cellStyle name="Normal 2 4 28" xfId="30197"/>
    <cellStyle name="Normal 2 4 28 2" xfId="30198"/>
    <cellStyle name="Normal 2 4 28 2 2" xfId="30199"/>
    <cellStyle name="Normal 2 4 28 3" xfId="30200"/>
    <cellStyle name="Normal 2 4 28 4" xfId="30201"/>
    <cellStyle name="Normal 2 4 29" xfId="30202"/>
    <cellStyle name="Normal 2 4 29 2" xfId="30203"/>
    <cellStyle name="Normal 2 4 29 2 2" xfId="30204"/>
    <cellStyle name="Normal 2 4 29 3" xfId="30205"/>
    <cellStyle name="Normal 2 4 29 4" xfId="30206"/>
    <cellStyle name="Normal 2 4 3" xfId="30207"/>
    <cellStyle name="Normal 2 4 3 2" xfId="30208"/>
    <cellStyle name="Normal 2 4 3 3" xfId="30209"/>
    <cellStyle name="Normal 2 4 3 4" xfId="30210"/>
    <cellStyle name="Normal 2 4 30" xfId="30211"/>
    <cellStyle name="Normal 2 4 30 2" xfId="30212"/>
    <cellStyle name="Normal 2 4 30 2 2" xfId="30213"/>
    <cellStyle name="Normal 2 4 30 3" xfId="30214"/>
    <cellStyle name="Normal 2 4 30 4" xfId="30215"/>
    <cellStyle name="Normal 2 4 31" xfId="30216"/>
    <cellStyle name="Normal 2 4 31 2" xfId="30217"/>
    <cellStyle name="Normal 2 4 31 2 2" xfId="30218"/>
    <cellStyle name="Normal 2 4 31 3" xfId="30219"/>
    <cellStyle name="Normal 2 4 31 4" xfId="30220"/>
    <cellStyle name="Normal 2 4 32" xfId="30221"/>
    <cellStyle name="Normal 2 4 32 2" xfId="30222"/>
    <cellStyle name="Normal 2 4 33" xfId="30223"/>
    <cellStyle name="Normal 2 4 33 2" xfId="30224"/>
    <cellStyle name="Normal 2 4 34" xfId="30225"/>
    <cellStyle name="Normal 2 4 34 2" xfId="30226"/>
    <cellStyle name="Normal 2 4 35" xfId="30227"/>
    <cellStyle name="Normal 2 4 35 2" xfId="30228"/>
    <cellStyle name="Normal 2 4 36" xfId="30229"/>
    <cellStyle name="Normal 2 4 36 2" xfId="30230"/>
    <cellStyle name="Normal 2 4 37" xfId="30231"/>
    <cellStyle name="Normal 2 4 37 2" xfId="30232"/>
    <cellStyle name="Normal 2 4 38" xfId="30233"/>
    <cellStyle name="Normal 2 4 38 2" xfId="30234"/>
    <cellStyle name="Normal 2 4 39" xfId="30235"/>
    <cellStyle name="Normal 2 4 39 2" xfId="30236"/>
    <cellStyle name="Normal 2 4 4" xfId="30237"/>
    <cellStyle name="Normal 2 4 4 2" xfId="30238"/>
    <cellStyle name="Normal 2 4 4 3" xfId="30239"/>
    <cellStyle name="Normal 2 4 4 4" xfId="30240"/>
    <cellStyle name="Normal 2 4 40" xfId="30241"/>
    <cellStyle name="Normal 2 4 40 2" xfId="30242"/>
    <cellStyle name="Normal 2 4 41" xfId="30243"/>
    <cellStyle name="Normal 2 4 41 2" xfId="30244"/>
    <cellStyle name="Normal 2 4 42" xfId="30245"/>
    <cellStyle name="Normal 2 4 42 2" xfId="30246"/>
    <cellStyle name="Normal 2 4 43" xfId="30247"/>
    <cellStyle name="Normal 2 4 43 2" xfId="30248"/>
    <cellStyle name="Normal 2 4 44" xfId="30249"/>
    <cellStyle name="Normal 2 4 44 2" xfId="30250"/>
    <cellStyle name="Normal 2 4 45" xfId="30251"/>
    <cellStyle name="Normal 2 4 45 2" xfId="30252"/>
    <cellStyle name="Normal 2 4 46" xfId="30253"/>
    <cellStyle name="Normal 2 4 46 2" xfId="30254"/>
    <cellStyle name="Normal 2 4 47" xfId="30255"/>
    <cellStyle name="Normal 2 4 47 2" xfId="30256"/>
    <cellStyle name="Normal 2 4 48" xfId="30257"/>
    <cellStyle name="Normal 2 4 48 2" xfId="30258"/>
    <cellStyle name="Normal 2 4 49" xfId="30259"/>
    <cellStyle name="Normal 2 4 49 2" xfId="30260"/>
    <cellStyle name="Normal 2 4 5" xfId="30261"/>
    <cellStyle name="Normal 2 4 5 2" xfId="30262"/>
    <cellStyle name="Normal 2 4 5 3" xfId="30263"/>
    <cellStyle name="Normal 2 4 5 4" xfId="30264"/>
    <cellStyle name="Normal 2 4 50" xfId="30265"/>
    <cellStyle name="Normal 2 4 50 2" xfId="30266"/>
    <cellStyle name="Normal 2 4 51" xfId="30267"/>
    <cellStyle name="Normal 2 4 52" xfId="30268"/>
    <cellStyle name="Normal 2 4 53" xfId="30269"/>
    <cellStyle name="Normal 2 4 54" xfId="30270"/>
    <cellStyle name="Normal 2 4 55" xfId="30271"/>
    <cellStyle name="Normal 2 4 56" xfId="30272"/>
    <cellStyle name="Normal 2 4 57" xfId="30273"/>
    <cellStyle name="Normal 2 4 58" xfId="30274"/>
    <cellStyle name="Normal 2 4 59" xfId="30275"/>
    <cellStyle name="Normal 2 4 6" xfId="30276"/>
    <cellStyle name="Normal 2 4 6 2" xfId="30277"/>
    <cellStyle name="Normal 2 4 6 3" xfId="30278"/>
    <cellStyle name="Normal 2 4 6 4" xfId="30279"/>
    <cellStyle name="Normal 2 4 60" xfId="30280"/>
    <cellStyle name="Normal 2 4 61" xfId="30281"/>
    <cellStyle name="Normal 2 4 62" xfId="30282"/>
    <cellStyle name="Normal 2 4 63" xfId="30283"/>
    <cellStyle name="Normal 2 4 64" xfId="30284"/>
    <cellStyle name="Normal 2 4 65" xfId="30285"/>
    <cellStyle name="Normal 2 4 66" xfId="30286"/>
    <cellStyle name="Normal 2 4 67" xfId="30287"/>
    <cellStyle name="Normal 2 4 68" xfId="30288"/>
    <cellStyle name="Normal 2 4 69" xfId="30289"/>
    <cellStyle name="Normal 2 4 7" xfId="30290"/>
    <cellStyle name="Normal 2 4 7 2" xfId="30291"/>
    <cellStyle name="Normal 2 4 7 3" xfId="30292"/>
    <cellStyle name="Normal 2 4 7 4" xfId="30293"/>
    <cellStyle name="Normal 2 4 70" xfId="30294"/>
    <cellStyle name="Normal 2 4 71" xfId="30295"/>
    <cellStyle name="Normal 2 4 72" xfId="30296"/>
    <cellStyle name="Normal 2 4 73" xfId="30297"/>
    <cellStyle name="Normal 2 4 74" xfId="30298"/>
    <cellStyle name="Normal 2 4 75" xfId="30299"/>
    <cellStyle name="Normal 2 4 76" xfId="30300"/>
    <cellStyle name="Normal 2 4 77" xfId="30301"/>
    <cellStyle name="Normal 2 4 78" xfId="30302"/>
    <cellStyle name="Normal 2 4 8" xfId="30303"/>
    <cellStyle name="Normal 2 4 8 2" xfId="30304"/>
    <cellStyle name="Normal 2 4 8 3" xfId="30305"/>
    <cellStyle name="Normal 2 4 8 4" xfId="30306"/>
    <cellStyle name="Normal 2 4 9" xfId="30307"/>
    <cellStyle name="Normal 2 4 9 2" xfId="30308"/>
    <cellStyle name="Normal 2 4 9 3" xfId="30309"/>
    <cellStyle name="Normal 2 4 9 4" xfId="30310"/>
    <cellStyle name="Normal 2 40" xfId="30311"/>
    <cellStyle name="Normal 2 40 10" xfId="30312"/>
    <cellStyle name="Normal 2 40 2" xfId="30313"/>
    <cellStyle name="Normal 2 40 2 2" xfId="30314"/>
    <cellStyle name="Normal 2 40 3" xfId="30315"/>
    <cellStyle name="Normal 2 40 4" xfId="30316"/>
    <cellStyle name="Normal 2 40 5" xfId="30317"/>
    <cellStyle name="Normal 2 40 6" xfId="30318"/>
    <cellStyle name="Normal 2 40 6 2" xfId="30319"/>
    <cellStyle name="Normal 2 40 7" xfId="30320"/>
    <cellStyle name="Normal 2 40 7 2" xfId="30321"/>
    <cellStyle name="Normal 2 40 8" xfId="30322"/>
    <cellStyle name="Normal 2 40 9" xfId="30323"/>
    <cellStyle name="Normal 2 41" xfId="30324"/>
    <cellStyle name="Normal 2 41 10" xfId="30325"/>
    <cellStyle name="Normal 2 41 2" xfId="30326"/>
    <cellStyle name="Normal 2 41 2 2" xfId="30327"/>
    <cellStyle name="Normal 2 41 3" xfId="30328"/>
    <cellStyle name="Normal 2 41 4" xfId="30329"/>
    <cellStyle name="Normal 2 41 5" xfId="30330"/>
    <cellStyle name="Normal 2 41 6" xfId="30331"/>
    <cellStyle name="Normal 2 41 6 2" xfId="30332"/>
    <cellStyle name="Normal 2 41 7" xfId="30333"/>
    <cellStyle name="Normal 2 41 7 2" xfId="30334"/>
    <cellStyle name="Normal 2 41 8" xfId="30335"/>
    <cellStyle name="Normal 2 41 9" xfId="30336"/>
    <cellStyle name="Normal 2 42" xfId="30337"/>
    <cellStyle name="Normal 2 42 10" xfId="30338"/>
    <cellStyle name="Normal 2 42 2" xfId="30339"/>
    <cellStyle name="Normal 2 42 2 2" xfId="30340"/>
    <cellStyle name="Normal 2 42 3" xfId="30341"/>
    <cellStyle name="Normal 2 42 4" xfId="30342"/>
    <cellStyle name="Normal 2 42 5" xfId="30343"/>
    <cellStyle name="Normal 2 42 6" xfId="30344"/>
    <cellStyle name="Normal 2 42 6 2" xfId="30345"/>
    <cellStyle name="Normal 2 42 7" xfId="30346"/>
    <cellStyle name="Normal 2 42 7 2" xfId="30347"/>
    <cellStyle name="Normal 2 42 8" xfId="30348"/>
    <cellStyle name="Normal 2 42 9" xfId="30349"/>
    <cellStyle name="Normal 2 43" xfId="30350"/>
    <cellStyle name="Normal 2 43 10" xfId="30351"/>
    <cellStyle name="Normal 2 43 2" xfId="30352"/>
    <cellStyle name="Normal 2 43 2 2" xfId="30353"/>
    <cellStyle name="Normal 2 43 3" xfId="30354"/>
    <cellStyle name="Normal 2 43 4" xfId="30355"/>
    <cellStyle name="Normal 2 43 5" xfId="30356"/>
    <cellStyle name="Normal 2 43 6" xfId="30357"/>
    <cellStyle name="Normal 2 43 6 2" xfId="30358"/>
    <cellStyle name="Normal 2 43 7" xfId="30359"/>
    <cellStyle name="Normal 2 43 7 2" xfId="30360"/>
    <cellStyle name="Normal 2 43 8" xfId="30361"/>
    <cellStyle name="Normal 2 43 9" xfId="30362"/>
    <cellStyle name="Normal 2 44" xfId="30363"/>
    <cellStyle name="Normal 2 44 10" xfId="30364"/>
    <cellStyle name="Normal 2 44 2" xfId="30365"/>
    <cellStyle name="Normal 2 44 2 2" xfId="30366"/>
    <cellStyle name="Normal 2 44 3" xfId="30367"/>
    <cellStyle name="Normal 2 44 4" xfId="30368"/>
    <cellStyle name="Normal 2 44 5" xfId="30369"/>
    <cellStyle name="Normal 2 44 6" xfId="30370"/>
    <cellStyle name="Normal 2 44 6 2" xfId="30371"/>
    <cellStyle name="Normal 2 44 7" xfId="30372"/>
    <cellStyle name="Normal 2 44 7 2" xfId="30373"/>
    <cellStyle name="Normal 2 44 8" xfId="30374"/>
    <cellStyle name="Normal 2 44 9" xfId="30375"/>
    <cellStyle name="Normal 2 45" xfId="30376"/>
    <cellStyle name="Normal 2 45 10" xfId="30377"/>
    <cellStyle name="Normal 2 45 10 2" xfId="30378"/>
    <cellStyle name="Normal 2 45 11" xfId="30379"/>
    <cellStyle name="Normal 2 45 2" xfId="30380"/>
    <cellStyle name="Normal 2 45 2 2" xfId="30381"/>
    <cellStyle name="Normal 2 45 3" xfId="30382"/>
    <cellStyle name="Normal 2 45 3 2" xfId="30383"/>
    <cellStyle name="Normal 2 45 4" xfId="30384"/>
    <cellStyle name="Normal 2 45 4 2" xfId="30385"/>
    <cellStyle name="Normal 2 45 5" xfId="30386"/>
    <cellStyle name="Normal 2 45 5 2" xfId="30387"/>
    <cellStyle name="Normal 2 45 6" xfId="30388"/>
    <cellStyle name="Normal 2 45 6 2" xfId="30389"/>
    <cellStyle name="Normal 2 45 7" xfId="30390"/>
    <cellStyle name="Normal 2 45 7 2" xfId="30391"/>
    <cellStyle name="Normal 2 45 8" xfId="30392"/>
    <cellStyle name="Normal 2 45 8 2" xfId="30393"/>
    <cellStyle name="Normal 2 45 9" xfId="30394"/>
    <cellStyle name="Normal 2 45 9 2" xfId="30395"/>
    <cellStyle name="Normal 2 46" xfId="30396"/>
    <cellStyle name="Normal 2 46 10" xfId="30397"/>
    <cellStyle name="Normal 2 46 10 2" xfId="30398"/>
    <cellStyle name="Normal 2 46 11" xfId="30399"/>
    <cellStyle name="Normal 2 46 2" xfId="30400"/>
    <cellStyle name="Normal 2 46 2 2" xfId="30401"/>
    <cellStyle name="Normal 2 46 3" xfId="30402"/>
    <cellStyle name="Normal 2 46 3 2" xfId="30403"/>
    <cellStyle name="Normal 2 46 4" xfId="30404"/>
    <cellStyle name="Normal 2 46 4 2" xfId="30405"/>
    <cellStyle name="Normal 2 46 5" xfId="30406"/>
    <cellStyle name="Normal 2 46 5 2" xfId="30407"/>
    <cellStyle name="Normal 2 46 6" xfId="30408"/>
    <cellStyle name="Normal 2 46 6 2" xfId="30409"/>
    <cellStyle name="Normal 2 46 7" xfId="30410"/>
    <cellStyle name="Normal 2 46 7 2" xfId="30411"/>
    <cellStyle name="Normal 2 46 8" xfId="30412"/>
    <cellStyle name="Normal 2 46 8 2" xfId="30413"/>
    <cellStyle name="Normal 2 46 9" xfId="30414"/>
    <cellStyle name="Normal 2 46 9 2" xfId="30415"/>
    <cellStyle name="Normal 2 47" xfId="30416"/>
    <cellStyle name="Normal 2 47 10" xfId="30417"/>
    <cellStyle name="Normal 2 47 2" xfId="30418"/>
    <cellStyle name="Normal 2 47 2 2" xfId="30419"/>
    <cellStyle name="Normal 2 47 3" xfId="30420"/>
    <cellStyle name="Normal 2 47 4" xfId="30421"/>
    <cellStyle name="Normal 2 47 5" xfId="30422"/>
    <cellStyle name="Normal 2 47 6" xfId="30423"/>
    <cellStyle name="Normal 2 47 6 2" xfId="30424"/>
    <cellStyle name="Normal 2 47 7" xfId="30425"/>
    <cellStyle name="Normal 2 47 7 2" xfId="30426"/>
    <cellStyle name="Normal 2 47 8" xfId="30427"/>
    <cellStyle name="Normal 2 47 9" xfId="30428"/>
    <cellStyle name="Normal 2 48" xfId="30429"/>
    <cellStyle name="Normal 2 48 10" xfId="30430"/>
    <cellStyle name="Normal 2 48 2" xfId="30431"/>
    <cellStyle name="Normal 2 48 2 2" xfId="30432"/>
    <cellStyle name="Normal 2 48 3" xfId="30433"/>
    <cellStyle name="Normal 2 48 4" xfId="30434"/>
    <cellStyle name="Normal 2 48 5" xfId="30435"/>
    <cellStyle name="Normal 2 48 6" xfId="30436"/>
    <cellStyle name="Normal 2 48 6 2" xfId="30437"/>
    <cellStyle name="Normal 2 48 7" xfId="30438"/>
    <cellStyle name="Normal 2 48 7 2" xfId="30439"/>
    <cellStyle name="Normal 2 48 8" xfId="30440"/>
    <cellStyle name="Normal 2 48 9" xfId="30441"/>
    <cellStyle name="Normal 2 49" xfId="30442"/>
    <cellStyle name="Normal 2 49 10" xfId="30443"/>
    <cellStyle name="Normal 2 49 2" xfId="30444"/>
    <cellStyle name="Normal 2 49 2 2" xfId="30445"/>
    <cellStyle name="Normal 2 49 3" xfId="30446"/>
    <cellStyle name="Normal 2 49 4" xfId="30447"/>
    <cellStyle name="Normal 2 49 5" xfId="30448"/>
    <cellStyle name="Normal 2 49 6" xfId="30449"/>
    <cellStyle name="Normal 2 49 6 2" xfId="30450"/>
    <cellStyle name="Normal 2 49 7" xfId="30451"/>
    <cellStyle name="Normal 2 49 7 2" xfId="30452"/>
    <cellStyle name="Normal 2 49 8" xfId="30453"/>
    <cellStyle name="Normal 2 49 9" xfId="30454"/>
    <cellStyle name="Normal 2 5" xfId="80"/>
    <cellStyle name="Normal 2 5 10" xfId="30455"/>
    <cellStyle name="Normal 2 5 10 2" xfId="30456"/>
    <cellStyle name="Normal 2 5 10 3" xfId="30457"/>
    <cellStyle name="Normal 2 5 10 4" xfId="30458"/>
    <cellStyle name="Normal 2 5 11" xfId="30459"/>
    <cellStyle name="Normal 2 5 11 2" xfId="30460"/>
    <cellStyle name="Normal 2 5 11 3" xfId="30461"/>
    <cellStyle name="Normal 2 5 11 4" xfId="30462"/>
    <cellStyle name="Normal 2 5 12" xfId="30463"/>
    <cellStyle name="Normal 2 5 12 2" xfId="30464"/>
    <cellStyle name="Normal 2 5 12 3" xfId="30465"/>
    <cellStyle name="Normal 2 5 12 4" xfId="30466"/>
    <cellStyle name="Normal 2 5 13" xfId="30467"/>
    <cellStyle name="Normal 2 5 13 2" xfId="30468"/>
    <cellStyle name="Normal 2 5 13 3" xfId="30469"/>
    <cellStyle name="Normal 2 5 13 4" xfId="30470"/>
    <cellStyle name="Normal 2 5 14" xfId="30471"/>
    <cellStyle name="Normal 2 5 14 2" xfId="30472"/>
    <cellStyle name="Normal 2 5 14 3" xfId="30473"/>
    <cellStyle name="Normal 2 5 14 4" xfId="30474"/>
    <cellStyle name="Normal 2 5 15" xfId="30475"/>
    <cellStyle name="Normal 2 5 15 2" xfId="30476"/>
    <cellStyle name="Normal 2 5 15 3" xfId="30477"/>
    <cellStyle name="Normal 2 5 15 4" xfId="30478"/>
    <cellStyle name="Normal 2 5 16" xfId="30479"/>
    <cellStyle name="Normal 2 5 16 2" xfId="30480"/>
    <cellStyle name="Normal 2 5 16 3" xfId="30481"/>
    <cellStyle name="Normal 2 5 16 4" xfId="30482"/>
    <cellStyle name="Normal 2 5 17" xfId="30483"/>
    <cellStyle name="Normal 2 5 17 2" xfId="30484"/>
    <cellStyle name="Normal 2 5 17 3" xfId="30485"/>
    <cellStyle name="Normal 2 5 17 4" xfId="30486"/>
    <cellStyle name="Normal 2 5 18" xfId="30487"/>
    <cellStyle name="Normal 2 5 18 2" xfId="30488"/>
    <cellStyle name="Normal 2 5 18 3" xfId="30489"/>
    <cellStyle name="Normal 2 5 18 4" xfId="30490"/>
    <cellStyle name="Normal 2 5 19" xfId="30491"/>
    <cellStyle name="Normal 2 5 19 2" xfId="30492"/>
    <cellStyle name="Normal 2 5 19 3" xfId="30493"/>
    <cellStyle name="Normal 2 5 19 4" xfId="30494"/>
    <cellStyle name="Normal 2 5 2" xfId="30495"/>
    <cellStyle name="Normal 2 5 2 10" xfId="30496"/>
    <cellStyle name="Normal 2 5 2 10 2" xfId="30497"/>
    <cellStyle name="Normal 2 5 2 10 2 2" xfId="30498"/>
    <cellStyle name="Normal 2 5 2 10 3" xfId="30499"/>
    <cellStyle name="Normal 2 5 2 10 4" xfId="30500"/>
    <cellStyle name="Normal 2 5 2 11" xfId="30501"/>
    <cellStyle name="Normal 2 5 2 11 2" xfId="30502"/>
    <cellStyle name="Normal 2 5 2 11 2 2" xfId="30503"/>
    <cellStyle name="Normal 2 5 2 11 3" xfId="30504"/>
    <cellStyle name="Normal 2 5 2 11 4" xfId="30505"/>
    <cellStyle name="Normal 2 5 2 12" xfId="30506"/>
    <cellStyle name="Normal 2 5 2 12 2" xfId="30507"/>
    <cellStyle name="Normal 2 5 2 13" xfId="30508"/>
    <cellStyle name="Normal 2 5 2 13 2" xfId="30509"/>
    <cellStyle name="Normal 2 5 2 14" xfId="30510"/>
    <cellStyle name="Normal 2 5 2 14 2" xfId="30511"/>
    <cellStyle name="Normal 2 5 2 15" xfId="30512"/>
    <cellStyle name="Normal 2 5 2 15 2" xfId="30513"/>
    <cellStyle name="Normal 2 5 2 16" xfId="30514"/>
    <cellStyle name="Normal 2 5 2 16 2" xfId="30515"/>
    <cellStyle name="Normal 2 5 2 17" xfId="30516"/>
    <cellStyle name="Normal 2 5 2 17 2" xfId="30517"/>
    <cellStyle name="Normal 2 5 2 18" xfId="30518"/>
    <cellStyle name="Normal 2 5 2 18 2" xfId="30519"/>
    <cellStyle name="Normal 2 5 2 19" xfId="30520"/>
    <cellStyle name="Normal 2 5 2 19 2" xfId="30521"/>
    <cellStyle name="Normal 2 5 2 2" xfId="30522"/>
    <cellStyle name="Normal 2 5 2 2 2" xfId="30523"/>
    <cellStyle name="Normal 2 5 2 2 2 2" xfId="30524"/>
    <cellStyle name="Normal 2 5 2 2 3" xfId="30525"/>
    <cellStyle name="Normal 2 5 2 2 4" xfId="30526"/>
    <cellStyle name="Normal 2 5 2 20" xfId="30527"/>
    <cellStyle name="Normal 2 5 2 20 2" xfId="30528"/>
    <cellStyle name="Normal 2 5 2 21" xfId="30529"/>
    <cellStyle name="Normal 2 5 2 21 2" xfId="30530"/>
    <cellStyle name="Normal 2 5 2 22" xfId="30531"/>
    <cellStyle name="Normal 2 5 2 22 2" xfId="30532"/>
    <cellStyle name="Normal 2 5 2 23" xfId="30533"/>
    <cellStyle name="Normal 2 5 2 23 2" xfId="30534"/>
    <cellStyle name="Normal 2 5 2 24" xfId="30535"/>
    <cellStyle name="Normal 2 5 2 24 2" xfId="30536"/>
    <cellStyle name="Normal 2 5 2 25" xfId="30537"/>
    <cellStyle name="Normal 2 5 2 25 2" xfId="30538"/>
    <cellStyle name="Normal 2 5 2 26" xfId="30539"/>
    <cellStyle name="Normal 2 5 2 26 2" xfId="30540"/>
    <cellStyle name="Normal 2 5 2 27" xfId="30541"/>
    <cellStyle name="Normal 2 5 2 27 2" xfId="30542"/>
    <cellStyle name="Normal 2 5 2 28" xfId="30543"/>
    <cellStyle name="Normal 2 5 2 28 2" xfId="30544"/>
    <cellStyle name="Normal 2 5 2 29" xfId="30545"/>
    <cellStyle name="Normal 2 5 2 29 2" xfId="30546"/>
    <cellStyle name="Normal 2 5 2 3" xfId="30547"/>
    <cellStyle name="Normal 2 5 2 3 2" xfId="30548"/>
    <cellStyle name="Normal 2 5 2 3 2 2" xfId="30549"/>
    <cellStyle name="Normal 2 5 2 3 3" xfId="30550"/>
    <cellStyle name="Normal 2 5 2 3 4" xfId="30551"/>
    <cellStyle name="Normal 2 5 2 30" xfId="30552"/>
    <cellStyle name="Normal 2 5 2 30 2" xfId="30553"/>
    <cellStyle name="Normal 2 5 2 31" xfId="30554"/>
    <cellStyle name="Normal 2 5 2 31 2" xfId="30555"/>
    <cellStyle name="Normal 2 5 2 32" xfId="30556"/>
    <cellStyle name="Normal 2 5 2 32 2" xfId="30557"/>
    <cellStyle name="Normal 2 5 2 33" xfId="30558"/>
    <cellStyle name="Normal 2 5 2 33 2" xfId="30559"/>
    <cellStyle name="Normal 2 5 2 34" xfId="30560"/>
    <cellStyle name="Normal 2 5 2 34 2" xfId="30561"/>
    <cellStyle name="Normal 2 5 2 35" xfId="30562"/>
    <cellStyle name="Normal 2 5 2 35 2" xfId="30563"/>
    <cellStyle name="Normal 2 5 2 36" xfId="30564"/>
    <cellStyle name="Normal 2 5 2 36 2" xfId="30565"/>
    <cellStyle name="Normal 2 5 2 37" xfId="30566"/>
    <cellStyle name="Normal 2 5 2 37 2" xfId="30567"/>
    <cellStyle name="Normal 2 5 2 38" xfId="30568"/>
    <cellStyle name="Normal 2 5 2 38 2" xfId="30569"/>
    <cellStyle name="Normal 2 5 2 39" xfId="30570"/>
    <cellStyle name="Normal 2 5 2 39 2" xfId="30571"/>
    <cellStyle name="Normal 2 5 2 4" xfId="30572"/>
    <cellStyle name="Normal 2 5 2 4 2" xfId="30573"/>
    <cellStyle name="Normal 2 5 2 4 2 2" xfId="30574"/>
    <cellStyle name="Normal 2 5 2 4 3" xfId="30575"/>
    <cellStyle name="Normal 2 5 2 4 4" xfId="30576"/>
    <cellStyle name="Normal 2 5 2 40" xfId="30577"/>
    <cellStyle name="Normal 2 5 2 40 2" xfId="30578"/>
    <cellStyle name="Normal 2 5 2 41" xfId="30579"/>
    <cellStyle name="Normal 2 5 2 41 2" xfId="30580"/>
    <cellStyle name="Normal 2 5 2 42" xfId="30581"/>
    <cellStyle name="Normal 2 5 2 42 2" xfId="30582"/>
    <cellStyle name="Normal 2 5 2 43" xfId="30583"/>
    <cellStyle name="Normal 2 5 2 43 2" xfId="30584"/>
    <cellStyle name="Normal 2 5 2 44" xfId="30585"/>
    <cellStyle name="Normal 2 5 2 44 2" xfId="30586"/>
    <cellStyle name="Normal 2 5 2 45" xfId="30587"/>
    <cellStyle name="Normal 2 5 2 45 2" xfId="30588"/>
    <cellStyle name="Normal 2 5 2 46" xfId="30589"/>
    <cellStyle name="Normal 2 5 2 46 2" xfId="30590"/>
    <cellStyle name="Normal 2 5 2 47" xfId="30591"/>
    <cellStyle name="Normal 2 5 2 47 2" xfId="30592"/>
    <cellStyle name="Normal 2 5 2 48" xfId="30593"/>
    <cellStyle name="Normal 2 5 2 48 2" xfId="30594"/>
    <cellStyle name="Normal 2 5 2 49" xfId="30595"/>
    <cellStyle name="Normal 2 5 2 49 2" xfId="30596"/>
    <cellStyle name="Normal 2 5 2 5" xfId="30597"/>
    <cellStyle name="Normal 2 5 2 5 2" xfId="30598"/>
    <cellStyle name="Normal 2 5 2 5 2 2" xfId="30599"/>
    <cellStyle name="Normal 2 5 2 5 3" xfId="30600"/>
    <cellStyle name="Normal 2 5 2 5 4" xfId="30601"/>
    <cellStyle name="Normal 2 5 2 50" xfId="30602"/>
    <cellStyle name="Normal 2 5 2 51" xfId="30603"/>
    <cellStyle name="Normal 2 5 2 52" xfId="30604"/>
    <cellStyle name="Normal 2 5 2 53" xfId="30605"/>
    <cellStyle name="Normal 2 5 2 54" xfId="30606"/>
    <cellStyle name="Normal 2 5 2 55" xfId="30607"/>
    <cellStyle name="Normal 2 5 2 56" xfId="30608"/>
    <cellStyle name="Normal 2 5 2 57" xfId="30609"/>
    <cellStyle name="Normal 2 5 2 58" xfId="30610"/>
    <cellStyle name="Normal 2 5 2 59" xfId="30611"/>
    <cellStyle name="Normal 2 5 2 6" xfId="30612"/>
    <cellStyle name="Normal 2 5 2 6 2" xfId="30613"/>
    <cellStyle name="Normal 2 5 2 6 2 2" xfId="30614"/>
    <cellStyle name="Normal 2 5 2 6 3" xfId="30615"/>
    <cellStyle name="Normal 2 5 2 6 4" xfId="30616"/>
    <cellStyle name="Normal 2 5 2 60" xfId="30617"/>
    <cellStyle name="Normal 2 5 2 61" xfId="30618"/>
    <cellStyle name="Normal 2 5 2 62" xfId="30619"/>
    <cellStyle name="Normal 2 5 2 63" xfId="30620"/>
    <cellStyle name="Normal 2 5 2 64" xfId="30621"/>
    <cellStyle name="Normal 2 5 2 65" xfId="30622"/>
    <cellStyle name="Normal 2 5 2 66" xfId="30623"/>
    <cellStyle name="Normal 2 5 2 67" xfId="30624"/>
    <cellStyle name="Normal 2 5 2 68" xfId="30625"/>
    <cellStyle name="Normal 2 5 2 69" xfId="30626"/>
    <cellStyle name="Normal 2 5 2 7" xfId="30627"/>
    <cellStyle name="Normal 2 5 2 7 2" xfId="30628"/>
    <cellStyle name="Normal 2 5 2 7 2 2" xfId="30629"/>
    <cellStyle name="Normal 2 5 2 7 3" xfId="30630"/>
    <cellStyle name="Normal 2 5 2 7 4" xfId="30631"/>
    <cellStyle name="Normal 2 5 2 70" xfId="30632"/>
    <cellStyle name="Normal 2 5 2 71" xfId="30633"/>
    <cellStyle name="Normal 2 5 2 72" xfId="30634"/>
    <cellStyle name="Normal 2 5 2 73" xfId="30635"/>
    <cellStyle name="Normal 2 5 2 74" xfId="30636"/>
    <cellStyle name="Normal 2 5 2 75" xfId="30637"/>
    <cellStyle name="Normal 2 5 2 76" xfId="30638"/>
    <cellStyle name="Normal 2 5 2 8" xfId="30639"/>
    <cellStyle name="Normal 2 5 2 8 2" xfId="30640"/>
    <cellStyle name="Normal 2 5 2 8 2 2" xfId="30641"/>
    <cellStyle name="Normal 2 5 2 8 3" xfId="30642"/>
    <cellStyle name="Normal 2 5 2 8 4" xfId="30643"/>
    <cellStyle name="Normal 2 5 2 9" xfId="30644"/>
    <cellStyle name="Normal 2 5 2 9 2" xfId="30645"/>
    <cellStyle name="Normal 2 5 2 9 2 2" xfId="30646"/>
    <cellStyle name="Normal 2 5 2 9 3" xfId="30647"/>
    <cellStyle name="Normal 2 5 2 9 4" xfId="30648"/>
    <cellStyle name="Normal 2 5 20" xfId="30649"/>
    <cellStyle name="Normal 2 5 20 2" xfId="30650"/>
    <cellStyle name="Normal 2 5 20 3" xfId="30651"/>
    <cellStyle name="Normal 2 5 20 4" xfId="30652"/>
    <cellStyle name="Normal 2 5 21" xfId="30653"/>
    <cellStyle name="Normal 2 5 21 2" xfId="30654"/>
    <cellStyle name="Normal 2 5 21 3" xfId="30655"/>
    <cellStyle name="Normal 2 5 21 4" xfId="30656"/>
    <cellStyle name="Normal 2 5 22" xfId="30657"/>
    <cellStyle name="Normal 2 5 22 2" xfId="30658"/>
    <cellStyle name="Normal 2 5 22 2 2" xfId="30659"/>
    <cellStyle name="Normal 2 5 22 3" xfId="30660"/>
    <cellStyle name="Normal 2 5 22 4" xfId="30661"/>
    <cellStyle name="Normal 2 5 23" xfId="30662"/>
    <cellStyle name="Normal 2 5 23 2" xfId="30663"/>
    <cellStyle name="Normal 2 5 23 2 2" xfId="30664"/>
    <cellStyle name="Normal 2 5 23 3" xfId="30665"/>
    <cellStyle name="Normal 2 5 23 4" xfId="30666"/>
    <cellStyle name="Normal 2 5 24" xfId="30667"/>
    <cellStyle name="Normal 2 5 24 2" xfId="30668"/>
    <cellStyle name="Normal 2 5 24 2 2" xfId="30669"/>
    <cellStyle name="Normal 2 5 24 3" xfId="30670"/>
    <cellStyle name="Normal 2 5 24 4" xfId="30671"/>
    <cellStyle name="Normal 2 5 25" xfId="30672"/>
    <cellStyle name="Normal 2 5 25 2" xfId="30673"/>
    <cellStyle name="Normal 2 5 25 2 2" xfId="30674"/>
    <cellStyle name="Normal 2 5 25 3" xfId="30675"/>
    <cellStyle name="Normal 2 5 25 4" xfId="30676"/>
    <cellStyle name="Normal 2 5 26" xfId="30677"/>
    <cellStyle name="Normal 2 5 26 2" xfId="30678"/>
    <cellStyle name="Normal 2 5 26 2 2" xfId="30679"/>
    <cellStyle name="Normal 2 5 26 3" xfId="30680"/>
    <cellStyle name="Normal 2 5 26 4" xfId="30681"/>
    <cellStyle name="Normal 2 5 27" xfId="30682"/>
    <cellStyle name="Normal 2 5 27 2" xfId="30683"/>
    <cellStyle name="Normal 2 5 27 2 2" xfId="30684"/>
    <cellStyle name="Normal 2 5 27 3" xfId="30685"/>
    <cellStyle name="Normal 2 5 27 4" xfId="30686"/>
    <cellStyle name="Normal 2 5 28" xfId="30687"/>
    <cellStyle name="Normal 2 5 28 2" xfId="30688"/>
    <cellStyle name="Normal 2 5 28 2 2" xfId="30689"/>
    <cellStyle name="Normal 2 5 28 3" xfId="30690"/>
    <cellStyle name="Normal 2 5 28 4" xfId="30691"/>
    <cellStyle name="Normal 2 5 29" xfId="30692"/>
    <cellStyle name="Normal 2 5 29 2" xfId="30693"/>
    <cellStyle name="Normal 2 5 29 2 2" xfId="30694"/>
    <cellStyle name="Normal 2 5 29 3" xfId="30695"/>
    <cellStyle name="Normal 2 5 29 4" xfId="30696"/>
    <cellStyle name="Normal 2 5 3" xfId="30697"/>
    <cellStyle name="Normal 2 5 3 2" xfId="30698"/>
    <cellStyle name="Normal 2 5 3 3" xfId="30699"/>
    <cellStyle name="Normal 2 5 3 4" xfId="30700"/>
    <cellStyle name="Normal 2 5 30" xfId="30701"/>
    <cellStyle name="Normal 2 5 30 2" xfId="30702"/>
    <cellStyle name="Normal 2 5 30 2 2" xfId="30703"/>
    <cellStyle name="Normal 2 5 30 3" xfId="30704"/>
    <cellStyle name="Normal 2 5 30 4" xfId="30705"/>
    <cellStyle name="Normal 2 5 31" xfId="30706"/>
    <cellStyle name="Normal 2 5 31 2" xfId="30707"/>
    <cellStyle name="Normal 2 5 31 2 2" xfId="30708"/>
    <cellStyle name="Normal 2 5 31 3" xfId="30709"/>
    <cellStyle name="Normal 2 5 31 4" xfId="30710"/>
    <cellStyle name="Normal 2 5 32" xfId="30711"/>
    <cellStyle name="Normal 2 5 32 2" xfId="30712"/>
    <cellStyle name="Normal 2 5 33" xfId="30713"/>
    <cellStyle name="Normal 2 5 33 2" xfId="30714"/>
    <cellStyle name="Normal 2 5 34" xfId="30715"/>
    <cellStyle name="Normal 2 5 34 2" xfId="30716"/>
    <cellStyle name="Normal 2 5 35" xfId="30717"/>
    <cellStyle name="Normal 2 5 35 2" xfId="30718"/>
    <cellStyle name="Normal 2 5 36" xfId="30719"/>
    <cellStyle name="Normal 2 5 36 2" xfId="30720"/>
    <cellStyle name="Normal 2 5 37" xfId="30721"/>
    <cellStyle name="Normal 2 5 37 2" xfId="30722"/>
    <cellStyle name="Normal 2 5 38" xfId="30723"/>
    <cellStyle name="Normal 2 5 38 2" xfId="30724"/>
    <cellStyle name="Normal 2 5 39" xfId="30725"/>
    <cellStyle name="Normal 2 5 39 2" xfId="30726"/>
    <cellStyle name="Normal 2 5 4" xfId="30727"/>
    <cellStyle name="Normal 2 5 4 2" xfId="30728"/>
    <cellStyle name="Normal 2 5 4 3" xfId="30729"/>
    <cellStyle name="Normal 2 5 4 4" xfId="30730"/>
    <cellStyle name="Normal 2 5 40" xfId="30731"/>
    <cellStyle name="Normal 2 5 40 2" xfId="30732"/>
    <cellStyle name="Normal 2 5 41" xfId="30733"/>
    <cellStyle name="Normal 2 5 41 2" xfId="30734"/>
    <cellStyle name="Normal 2 5 42" xfId="30735"/>
    <cellStyle name="Normal 2 5 42 2" xfId="30736"/>
    <cellStyle name="Normal 2 5 43" xfId="30737"/>
    <cellStyle name="Normal 2 5 43 2" xfId="30738"/>
    <cellStyle name="Normal 2 5 44" xfId="30739"/>
    <cellStyle name="Normal 2 5 44 2" xfId="30740"/>
    <cellStyle name="Normal 2 5 45" xfId="30741"/>
    <cellStyle name="Normal 2 5 45 2" xfId="30742"/>
    <cellStyle name="Normal 2 5 46" xfId="30743"/>
    <cellStyle name="Normal 2 5 46 2" xfId="30744"/>
    <cellStyle name="Normal 2 5 47" xfId="30745"/>
    <cellStyle name="Normal 2 5 47 2" xfId="30746"/>
    <cellStyle name="Normal 2 5 48" xfId="30747"/>
    <cellStyle name="Normal 2 5 48 2" xfId="30748"/>
    <cellStyle name="Normal 2 5 49" xfId="30749"/>
    <cellStyle name="Normal 2 5 49 2" xfId="30750"/>
    <cellStyle name="Normal 2 5 5" xfId="30751"/>
    <cellStyle name="Normal 2 5 5 2" xfId="30752"/>
    <cellStyle name="Normal 2 5 5 3" xfId="30753"/>
    <cellStyle name="Normal 2 5 5 4" xfId="30754"/>
    <cellStyle name="Normal 2 5 50" xfId="30755"/>
    <cellStyle name="Normal 2 5 50 2" xfId="30756"/>
    <cellStyle name="Normal 2 5 51" xfId="30757"/>
    <cellStyle name="Normal 2 5 52" xfId="30758"/>
    <cellStyle name="Normal 2 5 53" xfId="30759"/>
    <cellStyle name="Normal 2 5 54" xfId="30760"/>
    <cellStyle name="Normal 2 5 55" xfId="30761"/>
    <cellStyle name="Normal 2 5 56" xfId="30762"/>
    <cellStyle name="Normal 2 5 57" xfId="30763"/>
    <cellStyle name="Normal 2 5 58" xfId="30764"/>
    <cellStyle name="Normal 2 5 59" xfId="30765"/>
    <cellStyle name="Normal 2 5 6" xfId="30766"/>
    <cellStyle name="Normal 2 5 6 2" xfId="30767"/>
    <cellStyle name="Normal 2 5 6 3" xfId="30768"/>
    <cellStyle name="Normal 2 5 6 4" xfId="30769"/>
    <cellStyle name="Normal 2 5 60" xfId="30770"/>
    <cellStyle name="Normal 2 5 61" xfId="30771"/>
    <cellStyle name="Normal 2 5 62" xfId="30772"/>
    <cellStyle name="Normal 2 5 63" xfId="30773"/>
    <cellStyle name="Normal 2 5 64" xfId="30774"/>
    <cellStyle name="Normal 2 5 65" xfId="30775"/>
    <cellStyle name="Normal 2 5 66" xfId="30776"/>
    <cellStyle name="Normal 2 5 67" xfId="30777"/>
    <cellStyle name="Normal 2 5 68" xfId="30778"/>
    <cellStyle name="Normal 2 5 69" xfId="30779"/>
    <cellStyle name="Normal 2 5 7" xfId="30780"/>
    <cellStyle name="Normal 2 5 7 2" xfId="30781"/>
    <cellStyle name="Normal 2 5 7 3" xfId="30782"/>
    <cellStyle name="Normal 2 5 7 4" xfId="30783"/>
    <cellStyle name="Normal 2 5 70" xfId="30784"/>
    <cellStyle name="Normal 2 5 71" xfId="30785"/>
    <cellStyle name="Normal 2 5 72" xfId="30786"/>
    <cellStyle name="Normal 2 5 73" xfId="30787"/>
    <cellStyle name="Normal 2 5 74" xfId="30788"/>
    <cellStyle name="Normal 2 5 75" xfId="30789"/>
    <cellStyle name="Normal 2 5 76" xfId="30790"/>
    <cellStyle name="Normal 2 5 77" xfId="30791"/>
    <cellStyle name="Normal 2 5 78" xfId="30792"/>
    <cellStyle name="Normal 2 5 8" xfId="30793"/>
    <cellStyle name="Normal 2 5 8 2" xfId="30794"/>
    <cellStyle name="Normal 2 5 8 3" xfId="30795"/>
    <cellStyle name="Normal 2 5 8 4" xfId="30796"/>
    <cellStyle name="Normal 2 5 9" xfId="30797"/>
    <cellStyle name="Normal 2 5 9 2" xfId="30798"/>
    <cellStyle name="Normal 2 5 9 3" xfId="30799"/>
    <cellStyle name="Normal 2 5 9 4" xfId="30800"/>
    <cellStyle name="Normal 2 50" xfId="30801"/>
    <cellStyle name="Normal 2 50 10" xfId="30802"/>
    <cellStyle name="Normal 2 50 2" xfId="30803"/>
    <cellStyle name="Normal 2 50 2 2" xfId="30804"/>
    <cellStyle name="Normal 2 50 3" xfId="30805"/>
    <cellStyle name="Normal 2 50 4" xfId="30806"/>
    <cellStyle name="Normal 2 50 5" xfId="30807"/>
    <cellStyle name="Normal 2 50 6" xfId="30808"/>
    <cellStyle name="Normal 2 50 6 2" xfId="30809"/>
    <cellStyle name="Normal 2 50 7" xfId="30810"/>
    <cellStyle name="Normal 2 50 7 2" xfId="30811"/>
    <cellStyle name="Normal 2 50 8" xfId="30812"/>
    <cellStyle name="Normal 2 50 9" xfId="30813"/>
    <cellStyle name="Normal 2 51" xfId="30814"/>
    <cellStyle name="Normal 2 51 10" xfId="30815"/>
    <cellStyle name="Normal 2 51 2" xfId="30816"/>
    <cellStyle name="Normal 2 51 2 2" xfId="30817"/>
    <cellStyle name="Normal 2 51 3" xfId="30818"/>
    <cellStyle name="Normal 2 51 4" xfId="30819"/>
    <cellStyle name="Normal 2 51 5" xfId="30820"/>
    <cellStyle name="Normal 2 51 6" xfId="30821"/>
    <cellStyle name="Normal 2 51 6 2" xfId="30822"/>
    <cellStyle name="Normal 2 51 7" xfId="30823"/>
    <cellStyle name="Normal 2 51 7 2" xfId="30824"/>
    <cellStyle name="Normal 2 51 8" xfId="30825"/>
    <cellStyle name="Normal 2 51 9" xfId="30826"/>
    <cellStyle name="Normal 2 52" xfId="30827"/>
    <cellStyle name="Normal 2 52 10" xfId="30828"/>
    <cellStyle name="Normal 2 52 2" xfId="30829"/>
    <cellStyle name="Normal 2 52 2 2" xfId="30830"/>
    <cellStyle name="Normal 2 52 3" xfId="30831"/>
    <cellStyle name="Normal 2 52 4" xfId="30832"/>
    <cellStyle name="Normal 2 52 5" xfId="30833"/>
    <cellStyle name="Normal 2 52 6" xfId="30834"/>
    <cellStyle name="Normal 2 52 6 2" xfId="30835"/>
    <cellStyle name="Normal 2 52 7" xfId="30836"/>
    <cellStyle name="Normal 2 52 7 2" xfId="30837"/>
    <cellStyle name="Normal 2 52 8" xfId="30838"/>
    <cellStyle name="Normal 2 52 9" xfId="30839"/>
    <cellStyle name="Normal 2 53" xfId="30840"/>
    <cellStyle name="Normal 2 53 10" xfId="30841"/>
    <cellStyle name="Normal 2 53 2" xfId="30842"/>
    <cellStyle name="Normal 2 53 2 2" xfId="30843"/>
    <cellStyle name="Normal 2 53 3" xfId="30844"/>
    <cellStyle name="Normal 2 53 4" xfId="30845"/>
    <cellStyle name="Normal 2 53 5" xfId="30846"/>
    <cellStyle name="Normal 2 53 6" xfId="30847"/>
    <cellStyle name="Normal 2 53 6 2" xfId="30848"/>
    <cellStyle name="Normal 2 53 7" xfId="30849"/>
    <cellStyle name="Normal 2 53 7 2" xfId="30850"/>
    <cellStyle name="Normal 2 53 8" xfId="30851"/>
    <cellStyle name="Normal 2 53 9" xfId="30852"/>
    <cellStyle name="Normal 2 54" xfId="30853"/>
    <cellStyle name="Normal 2 54 10" xfId="30854"/>
    <cellStyle name="Normal 2 54 2" xfId="30855"/>
    <cellStyle name="Normal 2 54 2 2" xfId="30856"/>
    <cellStyle name="Normal 2 54 3" xfId="30857"/>
    <cellStyle name="Normal 2 54 4" xfId="30858"/>
    <cellStyle name="Normal 2 54 5" xfId="30859"/>
    <cellStyle name="Normal 2 54 6" xfId="30860"/>
    <cellStyle name="Normal 2 54 6 2" xfId="30861"/>
    <cellStyle name="Normal 2 54 7" xfId="30862"/>
    <cellStyle name="Normal 2 54 7 2" xfId="30863"/>
    <cellStyle name="Normal 2 54 8" xfId="30864"/>
    <cellStyle name="Normal 2 54 9" xfId="30865"/>
    <cellStyle name="Normal 2 55" xfId="30866"/>
    <cellStyle name="Normal 2 55 10" xfId="30867"/>
    <cellStyle name="Normal 2 55 2" xfId="30868"/>
    <cellStyle name="Normal 2 55 2 2" xfId="30869"/>
    <cellStyle name="Normal 2 55 3" xfId="30870"/>
    <cellStyle name="Normal 2 55 4" xfId="30871"/>
    <cellStyle name="Normal 2 55 5" xfId="30872"/>
    <cellStyle name="Normal 2 55 6" xfId="30873"/>
    <cellStyle name="Normal 2 55 6 2" xfId="30874"/>
    <cellStyle name="Normal 2 55 7" xfId="30875"/>
    <cellStyle name="Normal 2 55 7 2" xfId="30876"/>
    <cellStyle name="Normal 2 55 8" xfId="30877"/>
    <cellStyle name="Normal 2 55 9" xfId="30878"/>
    <cellStyle name="Normal 2 56" xfId="30879"/>
    <cellStyle name="Normal 2 56 10" xfId="30880"/>
    <cellStyle name="Normal 2 56 2" xfId="30881"/>
    <cellStyle name="Normal 2 56 2 2" xfId="30882"/>
    <cellStyle name="Normal 2 56 3" xfId="30883"/>
    <cellStyle name="Normal 2 56 4" xfId="30884"/>
    <cellStyle name="Normal 2 56 5" xfId="30885"/>
    <cellStyle name="Normal 2 56 6" xfId="30886"/>
    <cellStyle name="Normal 2 56 6 2" xfId="30887"/>
    <cellStyle name="Normal 2 56 7" xfId="30888"/>
    <cellStyle name="Normal 2 56 7 2" xfId="30889"/>
    <cellStyle name="Normal 2 56 8" xfId="30890"/>
    <cellStyle name="Normal 2 56 9" xfId="30891"/>
    <cellStyle name="Normal 2 57" xfId="30892"/>
    <cellStyle name="Normal 2 57 10" xfId="30893"/>
    <cellStyle name="Normal 2 57 2" xfId="30894"/>
    <cellStyle name="Normal 2 57 2 2" xfId="30895"/>
    <cellStyle name="Normal 2 57 3" xfId="30896"/>
    <cellStyle name="Normal 2 57 4" xfId="30897"/>
    <cellStyle name="Normal 2 57 5" xfId="30898"/>
    <cellStyle name="Normal 2 57 6" xfId="30899"/>
    <cellStyle name="Normal 2 57 6 2" xfId="30900"/>
    <cellStyle name="Normal 2 57 7" xfId="30901"/>
    <cellStyle name="Normal 2 57 7 2" xfId="30902"/>
    <cellStyle name="Normal 2 57 8" xfId="30903"/>
    <cellStyle name="Normal 2 57 9" xfId="30904"/>
    <cellStyle name="Normal 2 58" xfId="30905"/>
    <cellStyle name="Normal 2 58 10" xfId="30906"/>
    <cellStyle name="Normal 2 58 2" xfId="30907"/>
    <cellStyle name="Normal 2 58 2 2" xfId="30908"/>
    <cellStyle name="Normal 2 58 3" xfId="30909"/>
    <cellStyle name="Normal 2 58 4" xfId="30910"/>
    <cellStyle name="Normal 2 58 5" xfId="30911"/>
    <cellStyle name="Normal 2 58 6" xfId="30912"/>
    <cellStyle name="Normal 2 58 6 2" xfId="30913"/>
    <cellStyle name="Normal 2 58 7" xfId="30914"/>
    <cellStyle name="Normal 2 58 7 2" xfId="30915"/>
    <cellStyle name="Normal 2 58 8" xfId="30916"/>
    <cellStyle name="Normal 2 58 9" xfId="30917"/>
    <cellStyle name="Normal 2 59" xfId="30918"/>
    <cellStyle name="Normal 2 59 10" xfId="30919"/>
    <cellStyle name="Normal 2 59 2" xfId="30920"/>
    <cellStyle name="Normal 2 59 2 2" xfId="30921"/>
    <cellStyle name="Normal 2 59 3" xfId="30922"/>
    <cellStyle name="Normal 2 59 4" xfId="30923"/>
    <cellStyle name="Normal 2 59 5" xfId="30924"/>
    <cellStyle name="Normal 2 59 6" xfId="30925"/>
    <cellStyle name="Normal 2 59 6 2" xfId="30926"/>
    <cellStyle name="Normal 2 59 7" xfId="30927"/>
    <cellStyle name="Normal 2 59 7 2" xfId="30928"/>
    <cellStyle name="Normal 2 59 8" xfId="30929"/>
    <cellStyle name="Normal 2 59 9" xfId="30930"/>
    <cellStyle name="Normal 2 6" xfId="81"/>
    <cellStyle name="Normal 2 6 10" xfId="30931"/>
    <cellStyle name="Normal 2 6 10 2" xfId="30932"/>
    <cellStyle name="Normal 2 6 10 3" xfId="30933"/>
    <cellStyle name="Normal 2 6 10 4" xfId="30934"/>
    <cellStyle name="Normal 2 6 11" xfId="30935"/>
    <cellStyle name="Normal 2 6 11 2" xfId="30936"/>
    <cellStyle name="Normal 2 6 11 3" xfId="30937"/>
    <cellStyle name="Normal 2 6 11 4" xfId="30938"/>
    <cellStyle name="Normal 2 6 12" xfId="30939"/>
    <cellStyle name="Normal 2 6 12 2" xfId="30940"/>
    <cellStyle name="Normal 2 6 12 3" xfId="30941"/>
    <cellStyle name="Normal 2 6 12 4" xfId="30942"/>
    <cellStyle name="Normal 2 6 13" xfId="30943"/>
    <cellStyle name="Normal 2 6 13 2" xfId="30944"/>
    <cellStyle name="Normal 2 6 13 3" xfId="30945"/>
    <cellStyle name="Normal 2 6 13 4" xfId="30946"/>
    <cellStyle name="Normal 2 6 14" xfId="30947"/>
    <cellStyle name="Normal 2 6 14 2" xfId="30948"/>
    <cellStyle name="Normal 2 6 14 3" xfId="30949"/>
    <cellStyle name="Normal 2 6 14 4" xfId="30950"/>
    <cellStyle name="Normal 2 6 15" xfId="30951"/>
    <cellStyle name="Normal 2 6 15 2" xfId="30952"/>
    <cellStyle name="Normal 2 6 15 3" xfId="30953"/>
    <cellStyle name="Normal 2 6 15 4" xfId="30954"/>
    <cellStyle name="Normal 2 6 16" xfId="30955"/>
    <cellStyle name="Normal 2 6 16 2" xfId="30956"/>
    <cellStyle name="Normal 2 6 16 3" xfId="30957"/>
    <cellStyle name="Normal 2 6 16 4" xfId="30958"/>
    <cellStyle name="Normal 2 6 17" xfId="30959"/>
    <cellStyle name="Normal 2 6 17 2" xfId="30960"/>
    <cellStyle name="Normal 2 6 17 3" xfId="30961"/>
    <cellStyle name="Normal 2 6 17 4" xfId="30962"/>
    <cellStyle name="Normal 2 6 18" xfId="30963"/>
    <cellStyle name="Normal 2 6 18 2" xfId="30964"/>
    <cellStyle name="Normal 2 6 18 3" xfId="30965"/>
    <cellStyle name="Normal 2 6 18 4" xfId="30966"/>
    <cellStyle name="Normal 2 6 19" xfId="30967"/>
    <cellStyle name="Normal 2 6 19 2" xfId="30968"/>
    <cellStyle name="Normal 2 6 19 3" xfId="30969"/>
    <cellStyle name="Normal 2 6 19 4" xfId="30970"/>
    <cellStyle name="Normal 2 6 2" xfId="30971"/>
    <cellStyle name="Normal 2 6 2 10" xfId="30972"/>
    <cellStyle name="Normal 2 6 2 10 2" xfId="30973"/>
    <cellStyle name="Normal 2 6 2 10 2 2" xfId="30974"/>
    <cellStyle name="Normal 2 6 2 10 3" xfId="30975"/>
    <cellStyle name="Normal 2 6 2 10 4" xfId="30976"/>
    <cellStyle name="Normal 2 6 2 11" xfId="30977"/>
    <cellStyle name="Normal 2 6 2 11 2" xfId="30978"/>
    <cellStyle name="Normal 2 6 2 11 2 2" xfId="30979"/>
    <cellStyle name="Normal 2 6 2 11 3" xfId="30980"/>
    <cellStyle name="Normal 2 6 2 11 4" xfId="30981"/>
    <cellStyle name="Normal 2 6 2 12" xfId="30982"/>
    <cellStyle name="Normal 2 6 2 12 2" xfId="30983"/>
    <cellStyle name="Normal 2 6 2 13" xfId="30984"/>
    <cellStyle name="Normal 2 6 2 13 2" xfId="30985"/>
    <cellStyle name="Normal 2 6 2 14" xfId="30986"/>
    <cellStyle name="Normal 2 6 2 14 2" xfId="30987"/>
    <cellStyle name="Normal 2 6 2 15" xfId="30988"/>
    <cellStyle name="Normal 2 6 2 15 2" xfId="30989"/>
    <cellStyle name="Normal 2 6 2 16" xfId="30990"/>
    <cellStyle name="Normal 2 6 2 16 2" xfId="30991"/>
    <cellStyle name="Normal 2 6 2 17" xfId="30992"/>
    <cellStyle name="Normal 2 6 2 17 2" xfId="30993"/>
    <cellStyle name="Normal 2 6 2 18" xfId="30994"/>
    <cellStyle name="Normal 2 6 2 18 2" xfId="30995"/>
    <cellStyle name="Normal 2 6 2 19" xfId="30996"/>
    <cellStyle name="Normal 2 6 2 19 2" xfId="30997"/>
    <cellStyle name="Normal 2 6 2 2" xfId="30998"/>
    <cellStyle name="Normal 2 6 2 2 2" xfId="30999"/>
    <cellStyle name="Normal 2 6 2 2 2 2" xfId="31000"/>
    <cellStyle name="Normal 2 6 2 2 3" xfId="31001"/>
    <cellStyle name="Normal 2 6 2 2 4" xfId="31002"/>
    <cellStyle name="Normal 2 6 2 20" xfId="31003"/>
    <cellStyle name="Normal 2 6 2 20 2" xfId="31004"/>
    <cellStyle name="Normal 2 6 2 21" xfId="31005"/>
    <cellStyle name="Normal 2 6 2 21 2" xfId="31006"/>
    <cellStyle name="Normal 2 6 2 22" xfId="31007"/>
    <cellStyle name="Normal 2 6 2 22 2" xfId="31008"/>
    <cellStyle name="Normal 2 6 2 23" xfId="31009"/>
    <cellStyle name="Normal 2 6 2 23 2" xfId="31010"/>
    <cellStyle name="Normal 2 6 2 24" xfId="31011"/>
    <cellStyle name="Normal 2 6 2 24 2" xfId="31012"/>
    <cellStyle name="Normal 2 6 2 25" xfId="31013"/>
    <cellStyle name="Normal 2 6 2 25 2" xfId="31014"/>
    <cellStyle name="Normal 2 6 2 26" xfId="31015"/>
    <cellStyle name="Normal 2 6 2 26 2" xfId="31016"/>
    <cellStyle name="Normal 2 6 2 27" xfId="31017"/>
    <cellStyle name="Normal 2 6 2 27 2" xfId="31018"/>
    <cellStyle name="Normal 2 6 2 28" xfId="31019"/>
    <cellStyle name="Normal 2 6 2 28 2" xfId="31020"/>
    <cellStyle name="Normal 2 6 2 29" xfId="31021"/>
    <cellStyle name="Normal 2 6 2 29 2" xfId="31022"/>
    <cellStyle name="Normal 2 6 2 3" xfId="31023"/>
    <cellStyle name="Normal 2 6 2 3 2" xfId="31024"/>
    <cellStyle name="Normal 2 6 2 3 2 2" xfId="31025"/>
    <cellStyle name="Normal 2 6 2 3 3" xfId="31026"/>
    <cellStyle name="Normal 2 6 2 3 4" xfId="31027"/>
    <cellStyle name="Normal 2 6 2 30" xfId="31028"/>
    <cellStyle name="Normal 2 6 2 30 2" xfId="31029"/>
    <cellStyle name="Normal 2 6 2 31" xfId="31030"/>
    <cellStyle name="Normal 2 6 2 31 2" xfId="31031"/>
    <cellStyle name="Normal 2 6 2 32" xfId="31032"/>
    <cellStyle name="Normal 2 6 2 32 2" xfId="31033"/>
    <cellStyle name="Normal 2 6 2 33" xfId="31034"/>
    <cellStyle name="Normal 2 6 2 33 2" xfId="31035"/>
    <cellStyle name="Normal 2 6 2 34" xfId="31036"/>
    <cellStyle name="Normal 2 6 2 34 2" xfId="31037"/>
    <cellStyle name="Normal 2 6 2 35" xfId="31038"/>
    <cellStyle name="Normal 2 6 2 35 2" xfId="31039"/>
    <cellStyle name="Normal 2 6 2 36" xfId="31040"/>
    <cellStyle name="Normal 2 6 2 36 2" xfId="31041"/>
    <cellStyle name="Normal 2 6 2 37" xfId="31042"/>
    <cellStyle name="Normal 2 6 2 37 2" xfId="31043"/>
    <cellStyle name="Normal 2 6 2 38" xfId="31044"/>
    <cellStyle name="Normal 2 6 2 38 2" xfId="31045"/>
    <cellStyle name="Normal 2 6 2 39" xfId="31046"/>
    <cellStyle name="Normal 2 6 2 39 2" xfId="31047"/>
    <cellStyle name="Normal 2 6 2 4" xfId="31048"/>
    <cellStyle name="Normal 2 6 2 4 2" xfId="31049"/>
    <cellStyle name="Normal 2 6 2 4 2 2" xfId="31050"/>
    <cellStyle name="Normal 2 6 2 4 3" xfId="31051"/>
    <cellStyle name="Normal 2 6 2 4 4" xfId="31052"/>
    <cellStyle name="Normal 2 6 2 40" xfId="31053"/>
    <cellStyle name="Normal 2 6 2 40 2" xfId="31054"/>
    <cellStyle name="Normal 2 6 2 41" xfId="31055"/>
    <cellStyle name="Normal 2 6 2 41 2" xfId="31056"/>
    <cellStyle name="Normal 2 6 2 42" xfId="31057"/>
    <cellStyle name="Normal 2 6 2 42 2" xfId="31058"/>
    <cellStyle name="Normal 2 6 2 43" xfId="31059"/>
    <cellStyle name="Normal 2 6 2 43 2" xfId="31060"/>
    <cellStyle name="Normal 2 6 2 44" xfId="31061"/>
    <cellStyle name="Normal 2 6 2 44 2" xfId="31062"/>
    <cellStyle name="Normal 2 6 2 45" xfId="31063"/>
    <cellStyle name="Normal 2 6 2 45 2" xfId="31064"/>
    <cellStyle name="Normal 2 6 2 46" xfId="31065"/>
    <cellStyle name="Normal 2 6 2 46 2" xfId="31066"/>
    <cellStyle name="Normal 2 6 2 47" xfId="31067"/>
    <cellStyle name="Normal 2 6 2 47 2" xfId="31068"/>
    <cellStyle name="Normal 2 6 2 48" xfId="31069"/>
    <cellStyle name="Normal 2 6 2 48 2" xfId="31070"/>
    <cellStyle name="Normal 2 6 2 49" xfId="31071"/>
    <cellStyle name="Normal 2 6 2 49 2" xfId="31072"/>
    <cellStyle name="Normal 2 6 2 5" xfId="31073"/>
    <cellStyle name="Normal 2 6 2 5 2" xfId="31074"/>
    <cellStyle name="Normal 2 6 2 5 2 2" xfId="31075"/>
    <cellStyle name="Normal 2 6 2 5 3" xfId="31076"/>
    <cellStyle name="Normal 2 6 2 5 4" xfId="31077"/>
    <cellStyle name="Normal 2 6 2 50" xfId="31078"/>
    <cellStyle name="Normal 2 6 2 51" xfId="31079"/>
    <cellStyle name="Normal 2 6 2 52" xfId="31080"/>
    <cellStyle name="Normal 2 6 2 53" xfId="31081"/>
    <cellStyle name="Normal 2 6 2 54" xfId="31082"/>
    <cellStyle name="Normal 2 6 2 55" xfId="31083"/>
    <cellStyle name="Normal 2 6 2 56" xfId="31084"/>
    <cellStyle name="Normal 2 6 2 57" xfId="31085"/>
    <cellStyle name="Normal 2 6 2 58" xfId="31086"/>
    <cellStyle name="Normal 2 6 2 59" xfId="31087"/>
    <cellStyle name="Normal 2 6 2 6" xfId="31088"/>
    <cellStyle name="Normal 2 6 2 6 2" xfId="31089"/>
    <cellStyle name="Normal 2 6 2 6 2 2" xfId="31090"/>
    <cellStyle name="Normal 2 6 2 6 3" xfId="31091"/>
    <cellStyle name="Normal 2 6 2 6 4" xfId="31092"/>
    <cellStyle name="Normal 2 6 2 60" xfId="31093"/>
    <cellStyle name="Normal 2 6 2 61" xfId="31094"/>
    <cellStyle name="Normal 2 6 2 62" xfId="31095"/>
    <cellStyle name="Normal 2 6 2 63" xfId="31096"/>
    <cellStyle name="Normal 2 6 2 64" xfId="31097"/>
    <cellStyle name="Normal 2 6 2 65" xfId="31098"/>
    <cellStyle name="Normal 2 6 2 66" xfId="31099"/>
    <cellStyle name="Normal 2 6 2 67" xfId="31100"/>
    <cellStyle name="Normal 2 6 2 68" xfId="31101"/>
    <cellStyle name="Normal 2 6 2 69" xfId="31102"/>
    <cellStyle name="Normal 2 6 2 7" xfId="31103"/>
    <cellStyle name="Normal 2 6 2 7 2" xfId="31104"/>
    <cellStyle name="Normal 2 6 2 7 2 2" xfId="31105"/>
    <cellStyle name="Normal 2 6 2 7 3" xfId="31106"/>
    <cellStyle name="Normal 2 6 2 7 4" xfId="31107"/>
    <cellStyle name="Normal 2 6 2 70" xfId="31108"/>
    <cellStyle name="Normal 2 6 2 71" xfId="31109"/>
    <cellStyle name="Normal 2 6 2 72" xfId="31110"/>
    <cellStyle name="Normal 2 6 2 73" xfId="31111"/>
    <cellStyle name="Normal 2 6 2 74" xfId="31112"/>
    <cellStyle name="Normal 2 6 2 75" xfId="31113"/>
    <cellStyle name="Normal 2 6 2 76" xfId="31114"/>
    <cellStyle name="Normal 2 6 2 8" xfId="31115"/>
    <cellStyle name="Normal 2 6 2 8 2" xfId="31116"/>
    <cellStyle name="Normal 2 6 2 8 2 2" xfId="31117"/>
    <cellStyle name="Normal 2 6 2 8 3" xfId="31118"/>
    <cellStyle name="Normal 2 6 2 8 4" xfId="31119"/>
    <cellStyle name="Normal 2 6 2 9" xfId="31120"/>
    <cellStyle name="Normal 2 6 2 9 2" xfId="31121"/>
    <cellStyle name="Normal 2 6 2 9 2 2" xfId="31122"/>
    <cellStyle name="Normal 2 6 2 9 3" xfId="31123"/>
    <cellStyle name="Normal 2 6 2 9 4" xfId="31124"/>
    <cellStyle name="Normal 2 6 20" xfId="31125"/>
    <cellStyle name="Normal 2 6 20 2" xfId="31126"/>
    <cellStyle name="Normal 2 6 20 3" xfId="31127"/>
    <cellStyle name="Normal 2 6 20 4" xfId="31128"/>
    <cellStyle name="Normal 2 6 21" xfId="31129"/>
    <cellStyle name="Normal 2 6 21 2" xfId="31130"/>
    <cellStyle name="Normal 2 6 21 3" xfId="31131"/>
    <cellStyle name="Normal 2 6 21 4" xfId="31132"/>
    <cellStyle name="Normal 2 6 22" xfId="31133"/>
    <cellStyle name="Normal 2 6 22 2" xfId="31134"/>
    <cellStyle name="Normal 2 6 22 2 2" xfId="31135"/>
    <cellStyle name="Normal 2 6 22 3" xfId="31136"/>
    <cellStyle name="Normal 2 6 22 4" xfId="31137"/>
    <cellStyle name="Normal 2 6 23" xfId="31138"/>
    <cellStyle name="Normal 2 6 23 2" xfId="31139"/>
    <cellStyle name="Normal 2 6 23 2 2" xfId="31140"/>
    <cellStyle name="Normal 2 6 23 3" xfId="31141"/>
    <cellStyle name="Normal 2 6 23 4" xfId="31142"/>
    <cellStyle name="Normal 2 6 24" xfId="31143"/>
    <cellStyle name="Normal 2 6 24 2" xfId="31144"/>
    <cellStyle name="Normal 2 6 24 2 2" xfId="31145"/>
    <cellStyle name="Normal 2 6 24 3" xfId="31146"/>
    <cellStyle name="Normal 2 6 24 4" xfId="31147"/>
    <cellStyle name="Normal 2 6 25" xfId="31148"/>
    <cellStyle name="Normal 2 6 25 2" xfId="31149"/>
    <cellStyle name="Normal 2 6 25 2 2" xfId="31150"/>
    <cellStyle name="Normal 2 6 25 3" xfId="31151"/>
    <cellStyle name="Normal 2 6 25 4" xfId="31152"/>
    <cellStyle name="Normal 2 6 26" xfId="31153"/>
    <cellStyle name="Normal 2 6 26 2" xfId="31154"/>
    <cellStyle name="Normal 2 6 26 2 2" xfId="31155"/>
    <cellStyle name="Normal 2 6 26 3" xfId="31156"/>
    <cellStyle name="Normal 2 6 26 4" xfId="31157"/>
    <cellStyle name="Normal 2 6 27" xfId="31158"/>
    <cellStyle name="Normal 2 6 27 2" xfId="31159"/>
    <cellStyle name="Normal 2 6 27 2 2" xfId="31160"/>
    <cellStyle name="Normal 2 6 27 3" xfId="31161"/>
    <cellStyle name="Normal 2 6 27 4" xfId="31162"/>
    <cellStyle name="Normal 2 6 28" xfId="31163"/>
    <cellStyle name="Normal 2 6 28 2" xfId="31164"/>
    <cellStyle name="Normal 2 6 28 2 2" xfId="31165"/>
    <cellStyle name="Normal 2 6 28 3" xfId="31166"/>
    <cellStyle name="Normal 2 6 28 4" xfId="31167"/>
    <cellStyle name="Normal 2 6 29" xfId="31168"/>
    <cellStyle name="Normal 2 6 29 2" xfId="31169"/>
    <cellStyle name="Normal 2 6 29 2 2" xfId="31170"/>
    <cellStyle name="Normal 2 6 29 3" xfId="31171"/>
    <cellStyle name="Normal 2 6 29 4" xfId="31172"/>
    <cellStyle name="Normal 2 6 3" xfId="31173"/>
    <cellStyle name="Normal 2 6 3 2" xfId="31174"/>
    <cellStyle name="Normal 2 6 3 3" xfId="31175"/>
    <cellStyle name="Normal 2 6 3 4" xfId="31176"/>
    <cellStyle name="Normal 2 6 30" xfId="31177"/>
    <cellStyle name="Normal 2 6 30 2" xfId="31178"/>
    <cellStyle name="Normal 2 6 30 2 2" xfId="31179"/>
    <cellStyle name="Normal 2 6 30 3" xfId="31180"/>
    <cellStyle name="Normal 2 6 30 4" xfId="31181"/>
    <cellStyle name="Normal 2 6 31" xfId="31182"/>
    <cellStyle name="Normal 2 6 31 2" xfId="31183"/>
    <cellStyle name="Normal 2 6 31 2 2" xfId="31184"/>
    <cellStyle name="Normal 2 6 31 3" xfId="31185"/>
    <cellStyle name="Normal 2 6 31 4" xfId="31186"/>
    <cellStyle name="Normal 2 6 32" xfId="31187"/>
    <cellStyle name="Normal 2 6 32 2" xfId="31188"/>
    <cellStyle name="Normal 2 6 33" xfId="31189"/>
    <cellStyle name="Normal 2 6 33 2" xfId="31190"/>
    <cellStyle name="Normal 2 6 34" xfId="31191"/>
    <cellStyle name="Normal 2 6 34 2" xfId="31192"/>
    <cellStyle name="Normal 2 6 35" xfId="31193"/>
    <cellStyle name="Normal 2 6 35 2" xfId="31194"/>
    <cellStyle name="Normal 2 6 36" xfId="31195"/>
    <cellStyle name="Normal 2 6 36 2" xfId="31196"/>
    <cellStyle name="Normal 2 6 37" xfId="31197"/>
    <cellStyle name="Normal 2 6 37 2" xfId="31198"/>
    <cellStyle name="Normal 2 6 38" xfId="31199"/>
    <cellStyle name="Normal 2 6 38 2" xfId="31200"/>
    <cellStyle name="Normal 2 6 39" xfId="31201"/>
    <cellStyle name="Normal 2 6 39 2" xfId="31202"/>
    <cellStyle name="Normal 2 6 4" xfId="31203"/>
    <cellStyle name="Normal 2 6 4 2" xfId="31204"/>
    <cellStyle name="Normal 2 6 4 3" xfId="31205"/>
    <cellStyle name="Normal 2 6 4 4" xfId="31206"/>
    <cellStyle name="Normal 2 6 40" xfId="31207"/>
    <cellStyle name="Normal 2 6 40 2" xfId="31208"/>
    <cellStyle name="Normal 2 6 41" xfId="31209"/>
    <cellStyle name="Normal 2 6 41 2" xfId="31210"/>
    <cellStyle name="Normal 2 6 42" xfId="31211"/>
    <cellStyle name="Normal 2 6 42 2" xfId="31212"/>
    <cellStyle name="Normal 2 6 43" xfId="31213"/>
    <cellStyle name="Normal 2 6 43 2" xfId="31214"/>
    <cellStyle name="Normal 2 6 44" xfId="31215"/>
    <cellStyle name="Normal 2 6 44 2" xfId="31216"/>
    <cellStyle name="Normal 2 6 45" xfId="31217"/>
    <cellStyle name="Normal 2 6 45 2" xfId="31218"/>
    <cellStyle name="Normal 2 6 46" xfId="31219"/>
    <cellStyle name="Normal 2 6 46 2" xfId="31220"/>
    <cellStyle name="Normal 2 6 47" xfId="31221"/>
    <cellStyle name="Normal 2 6 47 2" xfId="31222"/>
    <cellStyle name="Normal 2 6 48" xfId="31223"/>
    <cellStyle name="Normal 2 6 48 2" xfId="31224"/>
    <cellStyle name="Normal 2 6 49" xfId="31225"/>
    <cellStyle name="Normal 2 6 49 2" xfId="31226"/>
    <cellStyle name="Normal 2 6 5" xfId="31227"/>
    <cellStyle name="Normal 2 6 5 2" xfId="31228"/>
    <cellStyle name="Normal 2 6 5 3" xfId="31229"/>
    <cellStyle name="Normal 2 6 5 4" xfId="31230"/>
    <cellStyle name="Normal 2 6 50" xfId="31231"/>
    <cellStyle name="Normal 2 6 50 2" xfId="31232"/>
    <cellStyle name="Normal 2 6 51" xfId="31233"/>
    <cellStyle name="Normal 2 6 52" xfId="31234"/>
    <cellStyle name="Normal 2 6 53" xfId="31235"/>
    <cellStyle name="Normal 2 6 54" xfId="31236"/>
    <cellStyle name="Normal 2 6 55" xfId="31237"/>
    <cellStyle name="Normal 2 6 56" xfId="31238"/>
    <cellStyle name="Normal 2 6 57" xfId="31239"/>
    <cellStyle name="Normal 2 6 58" xfId="31240"/>
    <cellStyle name="Normal 2 6 59" xfId="31241"/>
    <cellStyle name="Normal 2 6 6" xfId="31242"/>
    <cellStyle name="Normal 2 6 6 2" xfId="31243"/>
    <cellStyle name="Normal 2 6 6 3" xfId="31244"/>
    <cellStyle name="Normal 2 6 6 4" xfId="31245"/>
    <cellStyle name="Normal 2 6 60" xfId="31246"/>
    <cellStyle name="Normal 2 6 61" xfId="31247"/>
    <cellStyle name="Normal 2 6 62" xfId="31248"/>
    <cellStyle name="Normal 2 6 63" xfId="31249"/>
    <cellStyle name="Normal 2 6 64" xfId="31250"/>
    <cellStyle name="Normal 2 6 65" xfId="31251"/>
    <cellStyle name="Normal 2 6 66" xfId="31252"/>
    <cellStyle name="Normal 2 6 67" xfId="31253"/>
    <cellStyle name="Normal 2 6 68" xfId="31254"/>
    <cellStyle name="Normal 2 6 69" xfId="31255"/>
    <cellStyle name="Normal 2 6 7" xfId="31256"/>
    <cellStyle name="Normal 2 6 7 2" xfId="31257"/>
    <cellStyle name="Normal 2 6 7 3" xfId="31258"/>
    <cellStyle name="Normal 2 6 7 4" xfId="31259"/>
    <cellStyle name="Normal 2 6 70" xfId="31260"/>
    <cellStyle name="Normal 2 6 71" xfId="31261"/>
    <cellStyle name="Normal 2 6 72" xfId="31262"/>
    <cellStyle name="Normal 2 6 73" xfId="31263"/>
    <cellStyle name="Normal 2 6 74" xfId="31264"/>
    <cellStyle name="Normal 2 6 75" xfId="31265"/>
    <cellStyle name="Normal 2 6 76" xfId="31266"/>
    <cellStyle name="Normal 2 6 77" xfId="31267"/>
    <cellStyle name="Normal 2 6 78" xfId="31268"/>
    <cellStyle name="Normal 2 6 8" xfId="31269"/>
    <cellStyle name="Normal 2 6 8 2" xfId="31270"/>
    <cellStyle name="Normal 2 6 8 3" xfId="31271"/>
    <cellStyle name="Normal 2 6 8 4" xfId="31272"/>
    <cellStyle name="Normal 2 6 9" xfId="31273"/>
    <cellStyle name="Normal 2 6 9 2" xfId="31274"/>
    <cellStyle name="Normal 2 6 9 3" xfId="31275"/>
    <cellStyle name="Normal 2 6 9 4" xfId="31276"/>
    <cellStyle name="Normal 2 60" xfId="31277"/>
    <cellStyle name="Normal 2 60 10" xfId="31278"/>
    <cellStyle name="Normal 2 60 2" xfId="31279"/>
    <cellStyle name="Normal 2 60 2 2" xfId="31280"/>
    <cellStyle name="Normal 2 60 3" xfId="31281"/>
    <cellStyle name="Normal 2 60 4" xfId="31282"/>
    <cellStyle name="Normal 2 60 5" xfId="31283"/>
    <cellStyle name="Normal 2 60 6" xfId="31284"/>
    <cellStyle name="Normal 2 60 6 2" xfId="31285"/>
    <cellStyle name="Normal 2 60 7" xfId="31286"/>
    <cellStyle name="Normal 2 60 7 2" xfId="31287"/>
    <cellStyle name="Normal 2 60 8" xfId="31288"/>
    <cellStyle name="Normal 2 60 9" xfId="31289"/>
    <cellStyle name="Normal 2 61" xfId="31290"/>
    <cellStyle name="Normal 2 61 10" xfId="31291"/>
    <cellStyle name="Normal 2 61 2" xfId="31292"/>
    <cellStyle name="Normal 2 61 2 2" xfId="31293"/>
    <cellStyle name="Normal 2 61 3" xfId="31294"/>
    <cellStyle name="Normal 2 61 4" xfId="31295"/>
    <cellStyle name="Normal 2 61 5" xfId="31296"/>
    <cellStyle name="Normal 2 61 6" xfId="31297"/>
    <cellStyle name="Normal 2 61 6 2" xfId="31298"/>
    <cellStyle name="Normal 2 61 7" xfId="31299"/>
    <cellStyle name="Normal 2 61 7 2" xfId="31300"/>
    <cellStyle name="Normal 2 61 8" xfId="31301"/>
    <cellStyle name="Normal 2 61 9" xfId="31302"/>
    <cellStyle name="Normal 2 62" xfId="31303"/>
    <cellStyle name="Normal 2 62 10" xfId="31304"/>
    <cellStyle name="Normal 2 62 2" xfId="31305"/>
    <cellStyle name="Normal 2 62 2 2" xfId="31306"/>
    <cellStyle name="Normal 2 62 3" xfId="31307"/>
    <cellStyle name="Normal 2 62 4" xfId="31308"/>
    <cellStyle name="Normal 2 62 5" xfId="31309"/>
    <cellStyle name="Normal 2 62 6" xfId="31310"/>
    <cellStyle name="Normal 2 62 6 2" xfId="31311"/>
    <cellStyle name="Normal 2 62 7" xfId="31312"/>
    <cellStyle name="Normal 2 62 7 2" xfId="31313"/>
    <cellStyle name="Normal 2 62 8" xfId="31314"/>
    <cellStyle name="Normal 2 62 9" xfId="31315"/>
    <cellStyle name="Normal 2 63" xfId="31316"/>
    <cellStyle name="Normal 2 63 10" xfId="31317"/>
    <cellStyle name="Normal 2 63 2" xfId="31318"/>
    <cellStyle name="Normal 2 63 2 2" xfId="31319"/>
    <cellStyle name="Normal 2 63 3" xfId="31320"/>
    <cellStyle name="Normal 2 63 4" xfId="31321"/>
    <cellStyle name="Normal 2 63 5" xfId="31322"/>
    <cellStyle name="Normal 2 63 6" xfId="31323"/>
    <cellStyle name="Normal 2 63 6 2" xfId="31324"/>
    <cellStyle name="Normal 2 63 7" xfId="31325"/>
    <cellStyle name="Normal 2 63 7 2" xfId="31326"/>
    <cellStyle name="Normal 2 63 8" xfId="31327"/>
    <cellStyle name="Normal 2 63 9" xfId="31328"/>
    <cellStyle name="Normal 2 64" xfId="31329"/>
    <cellStyle name="Normal 2 64 2" xfId="31330"/>
    <cellStyle name="Normal 2 64 2 2" xfId="31331"/>
    <cellStyle name="Normal 2 64 3" xfId="31332"/>
    <cellStyle name="Normal 2 64 3 2" xfId="31333"/>
    <cellStyle name="Normal 2 64 4" xfId="31334"/>
    <cellStyle name="Normal 2 64 4 2" xfId="31335"/>
    <cellStyle name="Normal 2 64 5" xfId="31336"/>
    <cellStyle name="Normal 2 65" xfId="31337"/>
    <cellStyle name="Normal 2 65 2" xfId="31338"/>
    <cellStyle name="Normal 2 65 2 2" xfId="31339"/>
    <cellStyle name="Normal 2 65 3" xfId="31340"/>
    <cellStyle name="Normal 2 65 3 2" xfId="31341"/>
    <cellStyle name="Normal 2 65 4" xfId="31342"/>
    <cellStyle name="Normal 2 65 4 2" xfId="31343"/>
    <cellStyle name="Normal 2 65 5" xfId="31344"/>
    <cellStyle name="Normal 2 66" xfId="31345"/>
    <cellStyle name="Normal 2 66 2" xfId="31346"/>
    <cellStyle name="Normal 2 66 2 2" xfId="31347"/>
    <cellStyle name="Normal 2 66 3" xfId="31348"/>
    <cellStyle name="Normal 2 66 3 2" xfId="31349"/>
    <cellStyle name="Normal 2 66 4" xfId="31350"/>
    <cellStyle name="Normal 2 66 4 2" xfId="31351"/>
    <cellStyle name="Normal 2 66 5" xfId="31352"/>
    <cellStyle name="Normal 2 67" xfId="31353"/>
    <cellStyle name="Normal 2 67 2" xfId="31354"/>
    <cellStyle name="Normal 2 67 2 2" xfId="31355"/>
    <cellStyle name="Normal 2 67 3" xfId="31356"/>
    <cellStyle name="Normal 2 67 3 2" xfId="31357"/>
    <cellStyle name="Normal 2 67 4" xfId="31358"/>
    <cellStyle name="Normal 2 67 4 2" xfId="31359"/>
    <cellStyle name="Normal 2 67 5" xfId="31360"/>
    <cellStyle name="Normal 2 68" xfId="31361"/>
    <cellStyle name="Normal 2 68 2" xfId="31362"/>
    <cellStyle name="Normal 2 68 2 2" xfId="31363"/>
    <cellStyle name="Normal 2 68 3" xfId="31364"/>
    <cellStyle name="Normal 2 68 3 2" xfId="31365"/>
    <cellStyle name="Normal 2 68 4" xfId="31366"/>
    <cellStyle name="Normal 2 68 4 2" xfId="31367"/>
    <cellStyle name="Normal 2 68 5" xfId="31368"/>
    <cellStyle name="Normal 2 69" xfId="31369"/>
    <cellStyle name="Normal 2 69 2" xfId="31370"/>
    <cellStyle name="Normal 2 69 2 2" xfId="31371"/>
    <cellStyle name="Normal 2 69 3" xfId="31372"/>
    <cellStyle name="Normal 2 69 3 2" xfId="31373"/>
    <cellStyle name="Normal 2 69 4" xfId="31374"/>
    <cellStyle name="Normal 2 69 4 2" xfId="31375"/>
    <cellStyle name="Normal 2 69 5" xfId="31376"/>
    <cellStyle name="Normal 2 7" xfId="82"/>
    <cellStyle name="Normal 2 7 10" xfId="31377"/>
    <cellStyle name="Normal 2 7 10 2" xfId="31378"/>
    <cellStyle name="Normal 2 7 10 3" xfId="31379"/>
    <cellStyle name="Normal 2 7 10 4" xfId="31380"/>
    <cellStyle name="Normal 2 7 11" xfId="31381"/>
    <cellStyle name="Normal 2 7 11 2" xfId="31382"/>
    <cellStyle name="Normal 2 7 11 3" xfId="31383"/>
    <cellStyle name="Normal 2 7 11 4" xfId="31384"/>
    <cellStyle name="Normal 2 7 12" xfId="31385"/>
    <cellStyle name="Normal 2 7 12 2" xfId="31386"/>
    <cellStyle name="Normal 2 7 12 3" xfId="31387"/>
    <cellStyle name="Normal 2 7 12 4" xfId="31388"/>
    <cellStyle name="Normal 2 7 13" xfId="31389"/>
    <cellStyle name="Normal 2 7 13 2" xfId="31390"/>
    <cellStyle name="Normal 2 7 13 3" xfId="31391"/>
    <cellStyle name="Normal 2 7 13 4" xfId="31392"/>
    <cellStyle name="Normal 2 7 14" xfId="31393"/>
    <cellStyle name="Normal 2 7 14 2" xfId="31394"/>
    <cellStyle name="Normal 2 7 14 3" xfId="31395"/>
    <cellStyle name="Normal 2 7 14 4" xfId="31396"/>
    <cellStyle name="Normal 2 7 15" xfId="31397"/>
    <cellStyle name="Normal 2 7 15 2" xfId="31398"/>
    <cellStyle name="Normal 2 7 15 3" xfId="31399"/>
    <cellStyle name="Normal 2 7 15 4" xfId="31400"/>
    <cellStyle name="Normal 2 7 16" xfId="31401"/>
    <cellStyle name="Normal 2 7 16 2" xfId="31402"/>
    <cellStyle name="Normal 2 7 16 3" xfId="31403"/>
    <cellStyle name="Normal 2 7 16 4" xfId="31404"/>
    <cellStyle name="Normal 2 7 17" xfId="31405"/>
    <cellStyle name="Normal 2 7 17 2" xfId="31406"/>
    <cellStyle name="Normal 2 7 17 3" xfId="31407"/>
    <cellStyle name="Normal 2 7 17 4" xfId="31408"/>
    <cellStyle name="Normal 2 7 18" xfId="31409"/>
    <cellStyle name="Normal 2 7 18 2" xfId="31410"/>
    <cellStyle name="Normal 2 7 18 3" xfId="31411"/>
    <cellStyle name="Normal 2 7 18 4" xfId="31412"/>
    <cellStyle name="Normal 2 7 19" xfId="31413"/>
    <cellStyle name="Normal 2 7 19 2" xfId="31414"/>
    <cellStyle name="Normal 2 7 19 3" xfId="31415"/>
    <cellStyle name="Normal 2 7 19 4" xfId="31416"/>
    <cellStyle name="Normal 2 7 2" xfId="31417"/>
    <cellStyle name="Normal 2 7 2 10" xfId="31418"/>
    <cellStyle name="Normal 2 7 2 10 2" xfId="31419"/>
    <cellStyle name="Normal 2 7 2 10 2 2" xfId="31420"/>
    <cellStyle name="Normal 2 7 2 10 3" xfId="31421"/>
    <cellStyle name="Normal 2 7 2 10 4" xfId="31422"/>
    <cellStyle name="Normal 2 7 2 11" xfId="31423"/>
    <cellStyle name="Normal 2 7 2 11 2" xfId="31424"/>
    <cellStyle name="Normal 2 7 2 11 2 2" xfId="31425"/>
    <cellStyle name="Normal 2 7 2 11 3" xfId="31426"/>
    <cellStyle name="Normal 2 7 2 11 4" xfId="31427"/>
    <cellStyle name="Normal 2 7 2 12" xfId="31428"/>
    <cellStyle name="Normal 2 7 2 12 2" xfId="31429"/>
    <cellStyle name="Normal 2 7 2 13" xfId="31430"/>
    <cellStyle name="Normal 2 7 2 13 2" xfId="31431"/>
    <cellStyle name="Normal 2 7 2 14" xfId="31432"/>
    <cellStyle name="Normal 2 7 2 14 2" xfId="31433"/>
    <cellStyle name="Normal 2 7 2 15" xfId="31434"/>
    <cellStyle name="Normal 2 7 2 15 2" xfId="31435"/>
    <cellStyle name="Normal 2 7 2 16" xfId="31436"/>
    <cellStyle name="Normal 2 7 2 16 2" xfId="31437"/>
    <cellStyle name="Normal 2 7 2 17" xfId="31438"/>
    <cellStyle name="Normal 2 7 2 17 2" xfId="31439"/>
    <cellStyle name="Normal 2 7 2 18" xfId="31440"/>
    <cellStyle name="Normal 2 7 2 18 2" xfId="31441"/>
    <cellStyle name="Normal 2 7 2 19" xfId="31442"/>
    <cellStyle name="Normal 2 7 2 19 2" xfId="31443"/>
    <cellStyle name="Normal 2 7 2 2" xfId="31444"/>
    <cellStyle name="Normal 2 7 2 2 2" xfId="31445"/>
    <cellStyle name="Normal 2 7 2 2 2 2" xfId="31446"/>
    <cellStyle name="Normal 2 7 2 2 3" xfId="31447"/>
    <cellStyle name="Normal 2 7 2 2 4" xfId="31448"/>
    <cellStyle name="Normal 2 7 2 20" xfId="31449"/>
    <cellStyle name="Normal 2 7 2 20 2" xfId="31450"/>
    <cellStyle name="Normal 2 7 2 21" xfId="31451"/>
    <cellStyle name="Normal 2 7 2 21 2" xfId="31452"/>
    <cellStyle name="Normal 2 7 2 22" xfId="31453"/>
    <cellStyle name="Normal 2 7 2 22 2" xfId="31454"/>
    <cellStyle name="Normal 2 7 2 23" xfId="31455"/>
    <cellStyle name="Normal 2 7 2 23 2" xfId="31456"/>
    <cellStyle name="Normal 2 7 2 24" xfId="31457"/>
    <cellStyle name="Normal 2 7 2 24 2" xfId="31458"/>
    <cellStyle name="Normal 2 7 2 25" xfId="31459"/>
    <cellStyle name="Normal 2 7 2 25 2" xfId="31460"/>
    <cellStyle name="Normal 2 7 2 26" xfId="31461"/>
    <cellStyle name="Normal 2 7 2 26 2" xfId="31462"/>
    <cellStyle name="Normal 2 7 2 27" xfId="31463"/>
    <cellStyle name="Normal 2 7 2 27 2" xfId="31464"/>
    <cellStyle name="Normal 2 7 2 28" xfId="31465"/>
    <cellStyle name="Normal 2 7 2 28 2" xfId="31466"/>
    <cellStyle name="Normal 2 7 2 29" xfId="31467"/>
    <cellStyle name="Normal 2 7 2 29 2" xfId="31468"/>
    <cellStyle name="Normal 2 7 2 3" xfId="31469"/>
    <cellStyle name="Normal 2 7 2 3 2" xfId="31470"/>
    <cellStyle name="Normal 2 7 2 3 2 2" xfId="31471"/>
    <cellStyle name="Normal 2 7 2 3 3" xfId="31472"/>
    <cellStyle name="Normal 2 7 2 3 4" xfId="31473"/>
    <cellStyle name="Normal 2 7 2 30" xfId="31474"/>
    <cellStyle name="Normal 2 7 2 30 2" xfId="31475"/>
    <cellStyle name="Normal 2 7 2 31" xfId="31476"/>
    <cellStyle name="Normal 2 7 2 31 2" xfId="31477"/>
    <cellStyle name="Normal 2 7 2 32" xfId="31478"/>
    <cellStyle name="Normal 2 7 2 32 2" xfId="31479"/>
    <cellStyle name="Normal 2 7 2 33" xfId="31480"/>
    <cellStyle name="Normal 2 7 2 33 2" xfId="31481"/>
    <cellStyle name="Normal 2 7 2 34" xfId="31482"/>
    <cellStyle name="Normal 2 7 2 34 2" xfId="31483"/>
    <cellStyle name="Normal 2 7 2 35" xfId="31484"/>
    <cellStyle name="Normal 2 7 2 35 2" xfId="31485"/>
    <cellStyle name="Normal 2 7 2 36" xfId="31486"/>
    <cellStyle name="Normal 2 7 2 36 2" xfId="31487"/>
    <cellStyle name="Normal 2 7 2 37" xfId="31488"/>
    <cellStyle name="Normal 2 7 2 37 2" xfId="31489"/>
    <cellStyle name="Normal 2 7 2 38" xfId="31490"/>
    <cellStyle name="Normal 2 7 2 38 2" xfId="31491"/>
    <cellStyle name="Normal 2 7 2 39" xfId="31492"/>
    <cellStyle name="Normal 2 7 2 39 2" xfId="31493"/>
    <cellStyle name="Normal 2 7 2 4" xfId="31494"/>
    <cellStyle name="Normal 2 7 2 4 2" xfId="31495"/>
    <cellStyle name="Normal 2 7 2 4 2 2" xfId="31496"/>
    <cellStyle name="Normal 2 7 2 4 3" xfId="31497"/>
    <cellStyle name="Normal 2 7 2 4 4" xfId="31498"/>
    <cellStyle name="Normal 2 7 2 40" xfId="31499"/>
    <cellStyle name="Normal 2 7 2 40 2" xfId="31500"/>
    <cellStyle name="Normal 2 7 2 41" xfId="31501"/>
    <cellStyle name="Normal 2 7 2 41 2" xfId="31502"/>
    <cellStyle name="Normal 2 7 2 42" xfId="31503"/>
    <cellStyle name="Normal 2 7 2 42 2" xfId="31504"/>
    <cellStyle name="Normal 2 7 2 43" xfId="31505"/>
    <cellStyle name="Normal 2 7 2 43 2" xfId="31506"/>
    <cellStyle name="Normal 2 7 2 44" xfId="31507"/>
    <cellStyle name="Normal 2 7 2 44 2" xfId="31508"/>
    <cellStyle name="Normal 2 7 2 45" xfId="31509"/>
    <cellStyle name="Normal 2 7 2 45 2" xfId="31510"/>
    <cellStyle name="Normal 2 7 2 46" xfId="31511"/>
    <cellStyle name="Normal 2 7 2 46 2" xfId="31512"/>
    <cellStyle name="Normal 2 7 2 47" xfId="31513"/>
    <cellStyle name="Normal 2 7 2 47 2" xfId="31514"/>
    <cellStyle name="Normal 2 7 2 48" xfId="31515"/>
    <cellStyle name="Normal 2 7 2 48 2" xfId="31516"/>
    <cellStyle name="Normal 2 7 2 49" xfId="31517"/>
    <cellStyle name="Normal 2 7 2 49 2" xfId="31518"/>
    <cellStyle name="Normal 2 7 2 5" xfId="31519"/>
    <cellStyle name="Normal 2 7 2 5 2" xfId="31520"/>
    <cellStyle name="Normal 2 7 2 5 2 2" xfId="31521"/>
    <cellStyle name="Normal 2 7 2 5 3" xfId="31522"/>
    <cellStyle name="Normal 2 7 2 5 4" xfId="31523"/>
    <cellStyle name="Normal 2 7 2 50" xfId="31524"/>
    <cellStyle name="Normal 2 7 2 51" xfId="31525"/>
    <cellStyle name="Normal 2 7 2 52" xfId="31526"/>
    <cellStyle name="Normal 2 7 2 53" xfId="31527"/>
    <cellStyle name="Normal 2 7 2 54" xfId="31528"/>
    <cellStyle name="Normal 2 7 2 55" xfId="31529"/>
    <cellStyle name="Normal 2 7 2 56" xfId="31530"/>
    <cellStyle name="Normal 2 7 2 57" xfId="31531"/>
    <cellStyle name="Normal 2 7 2 58" xfId="31532"/>
    <cellStyle name="Normal 2 7 2 59" xfId="31533"/>
    <cellStyle name="Normal 2 7 2 6" xfId="31534"/>
    <cellStyle name="Normal 2 7 2 6 2" xfId="31535"/>
    <cellStyle name="Normal 2 7 2 6 2 2" xfId="31536"/>
    <cellStyle name="Normal 2 7 2 6 3" xfId="31537"/>
    <cellStyle name="Normal 2 7 2 6 4" xfId="31538"/>
    <cellStyle name="Normal 2 7 2 60" xfId="31539"/>
    <cellStyle name="Normal 2 7 2 61" xfId="31540"/>
    <cellStyle name="Normal 2 7 2 62" xfId="31541"/>
    <cellStyle name="Normal 2 7 2 63" xfId="31542"/>
    <cellStyle name="Normal 2 7 2 64" xfId="31543"/>
    <cellStyle name="Normal 2 7 2 65" xfId="31544"/>
    <cellStyle name="Normal 2 7 2 66" xfId="31545"/>
    <cellStyle name="Normal 2 7 2 67" xfId="31546"/>
    <cellStyle name="Normal 2 7 2 68" xfId="31547"/>
    <cellStyle name="Normal 2 7 2 69" xfId="31548"/>
    <cellStyle name="Normal 2 7 2 7" xfId="31549"/>
    <cellStyle name="Normal 2 7 2 7 2" xfId="31550"/>
    <cellStyle name="Normal 2 7 2 7 2 2" xfId="31551"/>
    <cellStyle name="Normal 2 7 2 7 3" xfId="31552"/>
    <cellStyle name="Normal 2 7 2 7 4" xfId="31553"/>
    <cellStyle name="Normal 2 7 2 70" xfId="31554"/>
    <cellStyle name="Normal 2 7 2 71" xfId="31555"/>
    <cellStyle name="Normal 2 7 2 72" xfId="31556"/>
    <cellStyle name="Normal 2 7 2 73" xfId="31557"/>
    <cellStyle name="Normal 2 7 2 74" xfId="31558"/>
    <cellStyle name="Normal 2 7 2 75" xfId="31559"/>
    <cellStyle name="Normal 2 7 2 76" xfId="31560"/>
    <cellStyle name="Normal 2 7 2 8" xfId="31561"/>
    <cellStyle name="Normal 2 7 2 8 2" xfId="31562"/>
    <cellStyle name="Normal 2 7 2 8 2 2" xfId="31563"/>
    <cellStyle name="Normal 2 7 2 8 3" xfId="31564"/>
    <cellStyle name="Normal 2 7 2 8 4" xfId="31565"/>
    <cellStyle name="Normal 2 7 2 9" xfId="31566"/>
    <cellStyle name="Normal 2 7 2 9 2" xfId="31567"/>
    <cellStyle name="Normal 2 7 2 9 2 2" xfId="31568"/>
    <cellStyle name="Normal 2 7 2 9 3" xfId="31569"/>
    <cellStyle name="Normal 2 7 2 9 4" xfId="31570"/>
    <cellStyle name="Normal 2 7 20" xfId="31571"/>
    <cellStyle name="Normal 2 7 20 2" xfId="31572"/>
    <cellStyle name="Normal 2 7 20 3" xfId="31573"/>
    <cellStyle name="Normal 2 7 20 4" xfId="31574"/>
    <cellStyle name="Normal 2 7 21" xfId="31575"/>
    <cellStyle name="Normal 2 7 21 2" xfId="31576"/>
    <cellStyle name="Normal 2 7 21 3" xfId="31577"/>
    <cellStyle name="Normal 2 7 21 4" xfId="31578"/>
    <cellStyle name="Normal 2 7 22" xfId="31579"/>
    <cellStyle name="Normal 2 7 22 2" xfId="31580"/>
    <cellStyle name="Normal 2 7 22 2 2" xfId="31581"/>
    <cellStyle name="Normal 2 7 22 3" xfId="31582"/>
    <cellStyle name="Normal 2 7 22 4" xfId="31583"/>
    <cellStyle name="Normal 2 7 23" xfId="31584"/>
    <cellStyle name="Normal 2 7 23 2" xfId="31585"/>
    <cellStyle name="Normal 2 7 23 2 2" xfId="31586"/>
    <cellStyle name="Normal 2 7 23 3" xfId="31587"/>
    <cellStyle name="Normal 2 7 23 4" xfId="31588"/>
    <cellStyle name="Normal 2 7 24" xfId="31589"/>
    <cellStyle name="Normal 2 7 24 2" xfId="31590"/>
    <cellStyle name="Normal 2 7 24 2 2" xfId="31591"/>
    <cellStyle name="Normal 2 7 24 3" xfId="31592"/>
    <cellStyle name="Normal 2 7 24 4" xfId="31593"/>
    <cellStyle name="Normal 2 7 25" xfId="31594"/>
    <cellStyle name="Normal 2 7 25 2" xfId="31595"/>
    <cellStyle name="Normal 2 7 25 2 2" xfId="31596"/>
    <cellStyle name="Normal 2 7 25 3" xfId="31597"/>
    <cellStyle name="Normal 2 7 25 4" xfId="31598"/>
    <cellStyle name="Normal 2 7 26" xfId="31599"/>
    <cellStyle name="Normal 2 7 26 2" xfId="31600"/>
    <cellStyle name="Normal 2 7 26 2 2" xfId="31601"/>
    <cellStyle name="Normal 2 7 26 3" xfId="31602"/>
    <cellStyle name="Normal 2 7 26 4" xfId="31603"/>
    <cellStyle name="Normal 2 7 27" xfId="31604"/>
    <cellStyle name="Normal 2 7 27 2" xfId="31605"/>
    <cellStyle name="Normal 2 7 27 2 2" xfId="31606"/>
    <cellStyle name="Normal 2 7 27 3" xfId="31607"/>
    <cellStyle name="Normal 2 7 27 4" xfId="31608"/>
    <cellStyle name="Normal 2 7 28" xfId="31609"/>
    <cellStyle name="Normal 2 7 28 2" xfId="31610"/>
    <cellStyle name="Normal 2 7 28 2 2" xfId="31611"/>
    <cellStyle name="Normal 2 7 28 3" xfId="31612"/>
    <cellStyle name="Normal 2 7 28 4" xfId="31613"/>
    <cellStyle name="Normal 2 7 29" xfId="31614"/>
    <cellStyle name="Normal 2 7 29 2" xfId="31615"/>
    <cellStyle name="Normal 2 7 29 2 2" xfId="31616"/>
    <cellStyle name="Normal 2 7 29 3" xfId="31617"/>
    <cellStyle name="Normal 2 7 29 4" xfId="31618"/>
    <cellStyle name="Normal 2 7 3" xfId="31619"/>
    <cellStyle name="Normal 2 7 3 2" xfId="31620"/>
    <cellStyle name="Normal 2 7 3 3" xfId="31621"/>
    <cellStyle name="Normal 2 7 3 4" xfId="31622"/>
    <cellStyle name="Normal 2 7 30" xfId="31623"/>
    <cellStyle name="Normal 2 7 30 2" xfId="31624"/>
    <cellStyle name="Normal 2 7 30 2 2" xfId="31625"/>
    <cellStyle name="Normal 2 7 30 3" xfId="31626"/>
    <cellStyle name="Normal 2 7 30 4" xfId="31627"/>
    <cellStyle name="Normal 2 7 31" xfId="31628"/>
    <cellStyle name="Normal 2 7 31 2" xfId="31629"/>
    <cellStyle name="Normal 2 7 31 2 2" xfId="31630"/>
    <cellStyle name="Normal 2 7 31 3" xfId="31631"/>
    <cellStyle name="Normal 2 7 31 4" xfId="31632"/>
    <cellStyle name="Normal 2 7 32" xfId="31633"/>
    <cellStyle name="Normal 2 7 32 2" xfId="31634"/>
    <cellStyle name="Normal 2 7 33" xfId="31635"/>
    <cellStyle name="Normal 2 7 33 2" xfId="31636"/>
    <cellStyle name="Normal 2 7 34" xfId="31637"/>
    <cellStyle name="Normal 2 7 34 2" xfId="31638"/>
    <cellStyle name="Normal 2 7 35" xfId="31639"/>
    <cellStyle name="Normal 2 7 35 2" xfId="31640"/>
    <cellStyle name="Normal 2 7 36" xfId="31641"/>
    <cellStyle name="Normal 2 7 36 2" xfId="31642"/>
    <cellStyle name="Normal 2 7 37" xfId="31643"/>
    <cellStyle name="Normal 2 7 37 2" xfId="31644"/>
    <cellStyle name="Normal 2 7 38" xfId="31645"/>
    <cellStyle name="Normal 2 7 38 2" xfId="31646"/>
    <cellStyle name="Normal 2 7 39" xfId="31647"/>
    <cellStyle name="Normal 2 7 39 2" xfId="31648"/>
    <cellStyle name="Normal 2 7 4" xfId="31649"/>
    <cellStyle name="Normal 2 7 4 2" xfId="31650"/>
    <cellStyle name="Normal 2 7 4 3" xfId="31651"/>
    <cellStyle name="Normal 2 7 4 4" xfId="31652"/>
    <cellStyle name="Normal 2 7 40" xfId="31653"/>
    <cellStyle name="Normal 2 7 40 2" xfId="31654"/>
    <cellStyle name="Normal 2 7 41" xfId="31655"/>
    <cellStyle name="Normal 2 7 41 2" xfId="31656"/>
    <cellStyle name="Normal 2 7 42" xfId="31657"/>
    <cellStyle name="Normal 2 7 42 2" xfId="31658"/>
    <cellStyle name="Normal 2 7 43" xfId="31659"/>
    <cellStyle name="Normal 2 7 43 2" xfId="31660"/>
    <cellStyle name="Normal 2 7 44" xfId="31661"/>
    <cellStyle name="Normal 2 7 44 2" xfId="31662"/>
    <cellStyle name="Normal 2 7 45" xfId="31663"/>
    <cellStyle name="Normal 2 7 45 2" xfId="31664"/>
    <cellStyle name="Normal 2 7 46" xfId="31665"/>
    <cellStyle name="Normal 2 7 46 2" xfId="31666"/>
    <cellStyle name="Normal 2 7 47" xfId="31667"/>
    <cellStyle name="Normal 2 7 47 2" xfId="31668"/>
    <cellStyle name="Normal 2 7 48" xfId="31669"/>
    <cellStyle name="Normal 2 7 48 2" xfId="31670"/>
    <cellStyle name="Normal 2 7 49" xfId="31671"/>
    <cellStyle name="Normal 2 7 49 2" xfId="31672"/>
    <cellStyle name="Normal 2 7 5" xfId="31673"/>
    <cellStyle name="Normal 2 7 5 2" xfId="31674"/>
    <cellStyle name="Normal 2 7 5 3" xfId="31675"/>
    <cellStyle name="Normal 2 7 5 4" xfId="31676"/>
    <cellStyle name="Normal 2 7 50" xfId="31677"/>
    <cellStyle name="Normal 2 7 50 2" xfId="31678"/>
    <cellStyle name="Normal 2 7 51" xfId="31679"/>
    <cellStyle name="Normal 2 7 52" xfId="31680"/>
    <cellStyle name="Normal 2 7 53" xfId="31681"/>
    <cellStyle name="Normal 2 7 54" xfId="31682"/>
    <cellStyle name="Normal 2 7 55" xfId="31683"/>
    <cellStyle name="Normal 2 7 56" xfId="31684"/>
    <cellStyle name="Normal 2 7 57" xfId="31685"/>
    <cellStyle name="Normal 2 7 58" xfId="31686"/>
    <cellStyle name="Normal 2 7 59" xfId="31687"/>
    <cellStyle name="Normal 2 7 6" xfId="31688"/>
    <cellStyle name="Normal 2 7 6 2" xfId="31689"/>
    <cellStyle name="Normal 2 7 6 3" xfId="31690"/>
    <cellStyle name="Normal 2 7 6 4" xfId="31691"/>
    <cellStyle name="Normal 2 7 60" xfId="31692"/>
    <cellStyle name="Normal 2 7 61" xfId="31693"/>
    <cellStyle name="Normal 2 7 62" xfId="31694"/>
    <cellStyle name="Normal 2 7 63" xfId="31695"/>
    <cellStyle name="Normal 2 7 64" xfId="31696"/>
    <cellStyle name="Normal 2 7 65" xfId="31697"/>
    <cellStyle name="Normal 2 7 66" xfId="31698"/>
    <cellStyle name="Normal 2 7 67" xfId="31699"/>
    <cellStyle name="Normal 2 7 68" xfId="31700"/>
    <cellStyle name="Normal 2 7 69" xfId="31701"/>
    <cellStyle name="Normal 2 7 7" xfId="31702"/>
    <cellStyle name="Normal 2 7 7 2" xfId="31703"/>
    <cellStyle name="Normal 2 7 7 3" xfId="31704"/>
    <cellStyle name="Normal 2 7 7 4" xfId="31705"/>
    <cellStyle name="Normal 2 7 70" xfId="31706"/>
    <cellStyle name="Normal 2 7 71" xfId="31707"/>
    <cellStyle name="Normal 2 7 72" xfId="31708"/>
    <cellStyle name="Normal 2 7 73" xfId="31709"/>
    <cellStyle name="Normal 2 7 74" xfId="31710"/>
    <cellStyle name="Normal 2 7 75" xfId="31711"/>
    <cellStyle name="Normal 2 7 76" xfId="31712"/>
    <cellStyle name="Normal 2 7 77" xfId="31713"/>
    <cellStyle name="Normal 2 7 78" xfId="31714"/>
    <cellStyle name="Normal 2 7 8" xfId="31715"/>
    <cellStyle name="Normal 2 7 8 2" xfId="31716"/>
    <cellStyle name="Normal 2 7 8 3" xfId="31717"/>
    <cellStyle name="Normal 2 7 8 4" xfId="31718"/>
    <cellStyle name="Normal 2 7 9" xfId="31719"/>
    <cellStyle name="Normal 2 7 9 2" xfId="31720"/>
    <cellStyle name="Normal 2 7 9 3" xfId="31721"/>
    <cellStyle name="Normal 2 7 9 4" xfId="31722"/>
    <cellStyle name="Normal 2 70" xfId="31723"/>
    <cellStyle name="Normal 2 70 2" xfId="31724"/>
    <cellStyle name="Normal 2 70 2 2" xfId="31725"/>
    <cellStyle name="Normal 2 70 3" xfId="31726"/>
    <cellStyle name="Normal 2 70 3 2" xfId="31727"/>
    <cellStyle name="Normal 2 70 4" xfId="31728"/>
    <cellStyle name="Normal 2 70 4 2" xfId="31729"/>
    <cellStyle name="Normal 2 70 5" xfId="31730"/>
    <cellStyle name="Normal 2 71" xfId="31731"/>
    <cellStyle name="Normal 2 71 2" xfId="31732"/>
    <cellStyle name="Normal 2 71 2 2" xfId="31733"/>
    <cellStyle name="Normal 2 71 3" xfId="31734"/>
    <cellStyle name="Normal 2 71 3 2" xfId="31735"/>
    <cellStyle name="Normal 2 71 4" xfId="31736"/>
    <cellStyle name="Normal 2 71 4 2" xfId="31737"/>
    <cellStyle name="Normal 2 71 5" xfId="31738"/>
    <cellStyle name="Normal 2 72" xfId="31739"/>
    <cellStyle name="Normal 2 72 2" xfId="31740"/>
    <cellStyle name="Normal 2 72 2 2" xfId="31741"/>
    <cellStyle name="Normal 2 72 3" xfId="31742"/>
    <cellStyle name="Normal 2 72 3 2" xfId="31743"/>
    <cellStyle name="Normal 2 72 4" xfId="31744"/>
    <cellStyle name="Normal 2 72 4 2" xfId="31745"/>
    <cellStyle name="Normal 2 72 5" xfId="31746"/>
    <cellStyle name="Normal 2 73" xfId="31747"/>
    <cellStyle name="Normal 2 73 2" xfId="31748"/>
    <cellStyle name="Normal 2 73 2 2" xfId="31749"/>
    <cellStyle name="Normal 2 73 3" xfId="31750"/>
    <cellStyle name="Normal 2 73 3 2" xfId="31751"/>
    <cellStyle name="Normal 2 73 4" xfId="31752"/>
    <cellStyle name="Normal 2 73 4 2" xfId="31753"/>
    <cellStyle name="Normal 2 73 5" xfId="31754"/>
    <cellStyle name="Normal 2 74" xfId="31755"/>
    <cellStyle name="Normal 2 74 2" xfId="31756"/>
    <cellStyle name="Normal 2 74 2 2" xfId="31757"/>
    <cellStyle name="Normal 2 74 3" xfId="31758"/>
    <cellStyle name="Normal 2 74 3 2" xfId="31759"/>
    <cellStyle name="Normal 2 74 4" xfId="31760"/>
    <cellStyle name="Normal 2 74 4 2" xfId="31761"/>
    <cellStyle name="Normal 2 74 5" xfId="31762"/>
    <cellStyle name="Normal 2 75" xfId="31763"/>
    <cellStyle name="Normal 2 75 2" xfId="31764"/>
    <cellStyle name="Normal 2 75 2 2" xfId="31765"/>
    <cellStyle name="Normal 2 75 3" xfId="31766"/>
    <cellStyle name="Normal 2 75 3 2" xfId="31767"/>
    <cellStyle name="Normal 2 75 4" xfId="31768"/>
    <cellStyle name="Normal 2 75 4 2" xfId="31769"/>
    <cellStyle name="Normal 2 75 5" xfId="31770"/>
    <cellStyle name="Normal 2 76" xfId="31771"/>
    <cellStyle name="Normal 2 76 2" xfId="31772"/>
    <cellStyle name="Normal 2 76 2 2" xfId="31773"/>
    <cellStyle name="Normal 2 76 3" xfId="31774"/>
    <cellStyle name="Normal 2 76 3 2" xfId="31775"/>
    <cellStyle name="Normal 2 76 4" xfId="31776"/>
    <cellStyle name="Normal 2 76 4 2" xfId="31777"/>
    <cellStyle name="Normal 2 76 5" xfId="31778"/>
    <cellStyle name="Normal 2 77" xfId="31779"/>
    <cellStyle name="Normal 2 77 2" xfId="31780"/>
    <cellStyle name="Normal 2 77 2 2" xfId="31781"/>
    <cellStyle name="Normal 2 77 3" xfId="31782"/>
    <cellStyle name="Normal 2 77 3 2" xfId="31783"/>
    <cellStyle name="Normal 2 77 4" xfId="31784"/>
    <cellStyle name="Normal 2 77 4 2" xfId="31785"/>
    <cellStyle name="Normal 2 77 5" xfId="31786"/>
    <cellStyle name="Normal 2 78" xfId="31787"/>
    <cellStyle name="Normal 2 78 2" xfId="31788"/>
    <cellStyle name="Normal 2 78 2 2" xfId="31789"/>
    <cellStyle name="Normal 2 78 3" xfId="31790"/>
    <cellStyle name="Normal 2 78 3 2" xfId="31791"/>
    <cellStyle name="Normal 2 78 4" xfId="31792"/>
    <cellStyle name="Normal 2 78 4 2" xfId="31793"/>
    <cellStyle name="Normal 2 78 5" xfId="31794"/>
    <cellStyle name="Normal 2 79" xfId="31795"/>
    <cellStyle name="Normal 2 79 2" xfId="31796"/>
    <cellStyle name="Normal 2 79 2 2" xfId="31797"/>
    <cellStyle name="Normal 2 79 3" xfId="31798"/>
    <cellStyle name="Normal 2 79 3 2" xfId="31799"/>
    <cellStyle name="Normal 2 79 4" xfId="31800"/>
    <cellStyle name="Normal 2 79 4 2" xfId="31801"/>
    <cellStyle name="Normal 2 79 5" xfId="31802"/>
    <cellStyle name="Normal 2 8" xfId="83"/>
    <cellStyle name="Normal 2 8 10" xfId="31803"/>
    <cellStyle name="Normal 2 8 10 2" xfId="31804"/>
    <cellStyle name="Normal 2 8 10 3" xfId="31805"/>
    <cellStyle name="Normal 2 8 10 4" xfId="31806"/>
    <cellStyle name="Normal 2 8 11" xfId="31807"/>
    <cellStyle name="Normal 2 8 11 2" xfId="31808"/>
    <cellStyle name="Normal 2 8 11 3" xfId="31809"/>
    <cellStyle name="Normal 2 8 11 4" xfId="31810"/>
    <cellStyle name="Normal 2 8 12" xfId="31811"/>
    <cellStyle name="Normal 2 8 12 2" xfId="31812"/>
    <cellStyle name="Normal 2 8 12 3" xfId="31813"/>
    <cellStyle name="Normal 2 8 12 4" xfId="31814"/>
    <cellStyle name="Normal 2 8 13" xfId="31815"/>
    <cellStyle name="Normal 2 8 13 2" xfId="31816"/>
    <cellStyle name="Normal 2 8 13 3" xfId="31817"/>
    <cellStyle name="Normal 2 8 13 4" xfId="31818"/>
    <cellStyle name="Normal 2 8 14" xfId="31819"/>
    <cellStyle name="Normal 2 8 14 2" xfId="31820"/>
    <cellStyle name="Normal 2 8 14 3" xfId="31821"/>
    <cellStyle name="Normal 2 8 14 4" xfId="31822"/>
    <cellStyle name="Normal 2 8 15" xfId="31823"/>
    <cellStyle name="Normal 2 8 15 2" xfId="31824"/>
    <cellStyle name="Normal 2 8 15 3" xfId="31825"/>
    <cellStyle name="Normal 2 8 15 4" xfId="31826"/>
    <cellStyle name="Normal 2 8 16" xfId="31827"/>
    <cellStyle name="Normal 2 8 16 2" xfId="31828"/>
    <cellStyle name="Normal 2 8 16 3" xfId="31829"/>
    <cellStyle name="Normal 2 8 16 4" xfId="31830"/>
    <cellStyle name="Normal 2 8 17" xfId="31831"/>
    <cellStyle name="Normal 2 8 17 2" xfId="31832"/>
    <cellStyle name="Normal 2 8 17 3" xfId="31833"/>
    <cellStyle name="Normal 2 8 17 4" xfId="31834"/>
    <cellStyle name="Normal 2 8 18" xfId="31835"/>
    <cellStyle name="Normal 2 8 18 2" xfId="31836"/>
    <cellStyle name="Normal 2 8 18 3" xfId="31837"/>
    <cellStyle name="Normal 2 8 18 4" xfId="31838"/>
    <cellStyle name="Normal 2 8 19" xfId="31839"/>
    <cellStyle name="Normal 2 8 19 2" xfId="31840"/>
    <cellStyle name="Normal 2 8 19 3" xfId="31841"/>
    <cellStyle name="Normal 2 8 19 4" xfId="31842"/>
    <cellStyle name="Normal 2 8 2" xfId="31843"/>
    <cellStyle name="Normal 2 8 2 10" xfId="31844"/>
    <cellStyle name="Normal 2 8 2 10 2" xfId="31845"/>
    <cellStyle name="Normal 2 8 2 10 2 2" xfId="31846"/>
    <cellStyle name="Normal 2 8 2 10 3" xfId="31847"/>
    <cellStyle name="Normal 2 8 2 10 4" xfId="31848"/>
    <cellStyle name="Normal 2 8 2 11" xfId="31849"/>
    <cellStyle name="Normal 2 8 2 11 2" xfId="31850"/>
    <cellStyle name="Normal 2 8 2 11 2 2" xfId="31851"/>
    <cellStyle name="Normal 2 8 2 11 3" xfId="31852"/>
    <cellStyle name="Normal 2 8 2 11 4" xfId="31853"/>
    <cellStyle name="Normal 2 8 2 12" xfId="31854"/>
    <cellStyle name="Normal 2 8 2 12 2" xfId="31855"/>
    <cellStyle name="Normal 2 8 2 13" xfId="31856"/>
    <cellStyle name="Normal 2 8 2 13 2" xfId="31857"/>
    <cellStyle name="Normal 2 8 2 14" xfId="31858"/>
    <cellStyle name="Normal 2 8 2 14 2" xfId="31859"/>
    <cellStyle name="Normal 2 8 2 15" xfId="31860"/>
    <cellStyle name="Normal 2 8 2 15 2" xfId="31861"/>
    <cellStyle name="Normal 2 8 2 16" xfId="31862"/>
    <cellStyle name="Normal 2 8 2 16 2" xfId="31863"/>
    <cellStyle name="Normal 2 8 2 17" xfId="31864"/>
    <cellStyle name="Normal 2 8 2 17 2" xfId="31865"/>
    <cellStyle name="Normal 2 8 2 18" xfId="31866"/>
    <cellStyle name="Normal 2 8 2 18 2" xfId="31867"/>
    <cellStyle name="Normal 2 8 2 19" xfId="31868"/>
    <cellStyle name="Normal 2 8 2 19 2" xfId="31869"/>
    <cellStyle name="Normal 2 8 2 2" xfId="31870"/>
    <cellStyle name="Normal 2 8 2 2 2" xfId="31871"/>
    <cellStyle name="Normal 2 8 2 2 2 2" xfId="31872"/>
    <cellStyle name="Normal 2 8 2 2 3" xfId="31873"/>
    <cellStyle name="Normal 2 8 2 2 4" xfId="31874"/>
    <cellStyle name="Normal 2 8 2 20" xfId="31875"/>
    <cellStyle name="Normal 2 8 2 20 2" xfId="31876"/>
    <cellStyle name="Normal 2 8 2 21" xfId="31877"/>
    <cellStyle name="Normal 2 8 2 21 2" xfId="31878"/>
    <cellStyle name="Normal 2 8 2 22" xfId="31879"/>
    <cellStyle name="Normal 2 8 2 22 2" xfId="31880"/>
    <cellStyle name="Normal 2 8 2 23" xfId="31881"/>
    <cellStyle name="Normal 2 8 2 23 2" xfId="31882"/>
    <cellStyle name="Normal 2 8 2 24" xfId="31883"/>
    <cellStyle name="Normal 2 8 2 24 2" xfId="31884"/>
    <cellStyle name="Normal 2 8 2 25" xfId="31885"/>
    <cellStyle name="Normal 2 8 2 25 2" xfId="31886"/>
    <cellStyle name="Normal 2 8 2 26" xfId="31887"/>
    <cellStyle name="Normal 2 8 2 26 2" xfId="31888"/>
    <cellStyle name="Normal 2 8 2 27" xfId="31889"/>
    <cellStyle name="Normal 2 8 2 27 2" xfId="31890"/>
    <cellStyle name="Normal 2 8 2 28" xfId="31891"/>
    <cellStyle name="Normal 2 8 2 28 2" xfId="31892"/>
    <cellStyle name="Normal 2 8 2 29" xfId="31893"/>
    <cellStyle name="Normal 2 8 2 29 2" xfId="31894"/>
    <cellStyle name="Normal 2 8 2 3" xfId="31895"/>
    <cellStyle name="Normal 2 8 2 3 2" xfId="31896"/>
    <cellStyle name="Normal 2 8 2 3 2 2" xfId="31897"/>
    <cellStyle name="Normal 2 8 2 3 3" xfId="31898"/>
    <cellStyle name="Normal 2 8 2 3 4" xfId="31899"/>
    <cellStyle name="Normal 2 8 2 30" xfId="31900"/>
    <cellStyle name="Normal 2 8 2 30 2" xfId="31901"/>
    <cellStyle name="Normal 2 8 2 31" xfId="31902"/>
    <cellStyle name="Normal 2 8 2 31 2" xfId="31903"/>
    <cellStyle name="Normal 2 8 2 32" xfId="31904"/>
    <cellStyle name="Normal 2 8 2 32 2" xfId="31905"/>
    <cellStyle name="Normal 2 8 2 33" xfId="31906"/>
    <cellStyle name="Normal 2 8 2 33 2" xfId="31907"/>
    <cellStyle name="Normal 2 8 2 34" xfId="31908"/>
    <cellStyle name="Normal 2 8 2 34 2" xfId="31909"/>
    <cellStyle name="Normal 2 8 2 35" xfId="31910"/>
    <cellStyle name="Normal 2 8 2 35 2" xfId="31911"/>
    <cellStyle name="Normal 2 8 2 36" xfId="31912"/>
    <cellStyle name="Normal 2 8 2 36 2" xfId="31913"/>
    <cellStyle name="Normal 2 8 2 37" xfId="31914"/>
    <cellStyle name="Normal 2 8 2 37 2" xfId="31915"/>
    <cellStyle name="Normal 2 8 2 38" xfId="31916"/>
    <cellStyle name="Normal 2 8 2 38 2" xfId="31917"/>
    <cellStyle name="Normal 2 8 2 39" xfId="31918"/>
    <cellStyle name="Normal 2 8 2 39 2" xfId="31919"/>
    <cellStyle name="Normal 2 8 2 4" xfId="31920"/>
    <cellStyle name="Normal 2 8 2 4 2" xfId="31921"/>
    <cellStyle name="Normal 2 8 2 4 2 2" xfId="31922"/>
    <cellStyle name="Normal 2 8 2 4 3" xfId="31923"/>
    <cellStyle name="Normal 2 8 2 4 4" xfId="31924"/>
    <cellStyle name="Normal 2 8 2 40" xfId="31925"/>
    <cellStyle name="Normal 2 8 2 40 2" xfId="31926"/>
    <cellStyle name="Normal 2 8 2 41" xfId="31927"/>
    <cellStyle name="Normal 2 8 2 41 2" xfId="31928"/>
    <cellStyle name="Normal 2 8 2 42" xfId="31929"/>
    <cellStyle name="Normal 2 8 2 42 2" xfId="31930"/>
    <cellStyle name="Normal 2 8 2 43" xfId="31931"/>
    <cellStyle name="Normal 2 8 2 43 2" xfId="31932"/>
    <cellStyle name="Normal 2 8 2 44" xfId="31933"/>
    <cellStyle name="Normal 2 8 2 44 2" xfId="31934"/>
    <cellStyle name="Normal 2 8 2 45" xfId="31935"/>
    <cellStyle name="Normal 2 8 2 45 2" xfId="31936"/>
    <cellStyle name="Normal 2 8 2 46" xfId="31937"/>
    <cellStyle name="Normal 2 8 2 46 2" xfId="31938"/>
    <cellStyle name="Normal 2 8 2 47" xfId="31939"/>
    <cellStyle name="Normal 2 8 2 47 2" xfId="31940"/>
    <cellStyle name="Normal 2 8 2 48" xfId="31941"/>
    <cellStyle name="Normal 2 8 2 48 2" xfId="31942"/>
    <cellStyle name="Normal 2 8 2 49" xfId="31943"/>
    <cellStyle name="Normal 2 8 2 49 2" xfId="31944"/>
    <cellStyle name="Normal 2 8 2 5" xfId="31945"/>
    <cellStyle name="Normal 2 8 2 5 2" xfId="31946"/>
    <cellStyle name="Normal 2 8 2 5 2 2" xfId="31947"/>
    <cellStyle name="Normal 2 8 2 5 3" xfId="31948"/>
    <cellStyle name="Normal 2 8 2 5 4" xfId="31949"/>
    <cellStyle name="Normal 2 8 2 50" xfId="31950"/>
    <cellStyle name="Normal 2 8 2 51" xfId="31951"/>
    <cellStyle name="Normal 2 8 2 52" xfId="31952"/>
    <cellStyle name="Normal 2 8 2 53" xfId="31953"/>
    <cellStyle name="Normal 2 8 2 54" xfId="31954"/>
    <cellStyle name="Normal 2 8 2 55" xfId="31955"/>
    <cellStyle name="Normal 2 8 2 56" xfId="31956"/>
    <cellStyle name="Normal 2 8 2 57" xfId="31957"/>
    <cellStyle name="Normal 2 8 2 58" xfId="31958"/>
    <cellStyle name="Normal 2 8 2 59" xfId="31959"/>
    <cellStyle name="Normal 2 8 2 6" xfId="31960"/>
    <cellStyle name="Normal 2 8 2 6 2" xfId="31961"/>
    <cellStyle name="Normal 2 8 2 6 2 2" xfId="31962"/>
    <cellStyle name="Normal 2 8 2 6 3" xfId="31963"/>
    <cellStyle name="Normal 2 8 2 6 4" xfId="31964"/>
    <cellStyle name="Normal 2 8 2 60" xfId="31965"/>
    <cellStyle name="Normal 2 8 2 61" xfId="31966"/>
    <cellStyle name="Normal 2 8 2 62" xfId="31967"/>
    <cellStyle name="Normal 2 8 2 63" xfId="31968"/>
    <cellStyle name="Normal 2 8 2 64" xfId="31969"/>
    <cellStyle name="Normal 2 8 2 65" xfId="31970"/>
    <cellStyle name="Normal 2 8 2 66" xfId="31971"/>
    <cellStyle name="Normal 2 8 2 67" xfId="31972"/>
    <cellStyle name="Normal 2 8 2 68" xfId="31973"/>
    <cellStyle name="Normal 2 8 2 69" xfId="31974"/>
    <cellStyle name="Normal 2 8 2 7" xfId="31975"/>
    <cellStyle name="Normal 2 8 2 7 2" xfId="31976"/>
    <cellStyle name="Normal 2 8 2 7 2 2" xfId="31977"/>
    <cellStyle name="Normal 2 8 2 7 3" xfId="31978"/>
    <cellStyle name="Normal 2 8 2 7 4" xfId="31979"/>
    <cellStyle name="Normal 2 8 2 70" xfId="31980"/>
    <cellStyle name="Normal 2 8 2 71" xfId="31981"/>
    <cellStyle name="Normal 2 8 2 72" xfId="31982"/>
    <cellStyle name="Normal 2 8 2 73" xfId="31983"/>
    <cellStyle name="Normal 2 8 2 74" xfId="31984"/>
    <cellStyle name="Normal 2 8 2 75" xfId="31985"/>
    <cellStyle name="Normal 2 8 2 76" xfId="31986"/>
    <cellStyle name="Normal 2 8 2 8" xfId="31987"/>
    <cellStyle name="Normal 2 8 2 8 2" xfId="31988"/>
    <cellStyle name="Normal 2 8 2 8 2 2" xfId="31989"/>
    <cellStyle name="Normal 2 8 2 8 3" xfId="31990"/>
    <cellStyle name="Normal 2 8 2 8 4" xfId="31991"/>
    <cellStyle name="Normal 2 8 2 9" xfId="31992"/>
    <cellStyle name="Normal 2 8 2 9 2" xfId="31993"/>
    <cellStyle name="Normal 2 8 2 9 2 2" xfId="31994"/>
    <cellStyle name="Normal 2 8 2 9 3" xfId="31995"/>
    <cellStyle name="Normal 2 8 2 9 4" xfId="31996"/>
    <cellStyle name="Normal 2 8 20" xfId="31997"/>
    <cellStyle name="Normal 2 8 20 2" xfId="31998"/>
    <cellStyle name="Normal 2 8 20 3" xfId="31999"/>
    <cellStyle name="Normal 2 8 20 4" xfId="32000"/>
    <cellStyle name="Normal 2 8 21" xfId="32001"/>
    <cellStyle name="Normal 2 8 21 2" xfId="32002"/>
    <cellStyle name="Normal 2 8 21 3" xfId="32003"/>
    <cellStyle name="Normal 2 8 21 4" xfId="32004"/>
    <cellStyle name="Normal 2 8 22" xfId="32005"/>
    <cellStyle name="Normal 2 8 22 2" xfId="32006"/>
    <cellStyle name="Normal 2 8 22 2 2" xfId="32007"/>
    <cellStyle name="Normal 2 8 22 3" xfId="32008"/>
    <cellStyle name="Normal 2 8 22 4" xfId="32009"/>
    <cellStyle name="Normal 2 8 23" xfId="32010"/>
    <cellStyle name="Normal 2 8 23 2" xfId="32011"/>
    <cellStyle name="Normal 2 8 23 2 2" xfId="32012"/>
    <cellStyle name="Normal 2 8 23 3" xfId="32013"/>
    <cellStyle name="Normal 2 8 23 4" xfId="32014"/>
    <cellStyle name="Normal 2 8 24" xfId="32015"/>
    <cellStyle name="Normal 2 8 24 2" xfId="32016"/>
    <cellStyle name="Normal 2 8 24 2 2" xfId="32017"/>
    <cellStyle name="Normal 2 8 24 3" xfId="32018"/>
    <cellStyle name="Normal 2 8 24 4" xfId="32019"/>
    <cellStyle name="Normal 2 8 25" xfId="32020"/>
    <cellStyle name="Normal 2 8 25 2" xfId="32021"/>
    <cellStyle name="Normal 2 8 25 2 2" xfId="32022"/>
    <cellStyle name="Normal 2 8 25 3" xfId="32023"/>
    <cellStyle name="Normal 2 8 25 4" xfId="32024"/>
    <cellStyle name="Normal 2 8 26" xfId="32025"/>
    <cellStyle name="Normal 2 8 26 2" xfId="32026"/>
    <cellStyle name="Normal 2 8 26 2 2" xfId="32027"/>
    <cellStyle name="Normal 2 8 26 3" xfId="32028"/>
    <cellStyle name="Normal 2 8 26 4" xfId="32029"/>
    <cellStyle name="Normal 2 8 27" xfId="32030"/>
    <cellStyle name="Normal 2 8 27 2" xfId="32031"/>
    <cellStyle name="Normal 2 8 27 2 2" xfId="32032"/>
    <cellStyle name="Normal 2 8 27 3" xfId="32033"/>
    <cellStyle name="Normal 2 8 27 4" xfId="32034"/>
    <cellStyle name="Normal 2 8 28" xfId="32035"/>
    <cellStyle name="Normal 2 8 28 2" xfId="32036"/>
    <cellStyle name="Normal 2 8 28 2 2" xfId="32037"/>
    <cellStyle name="Normal 2 8 28 3" xfId="32038"/>
    <cellStyle name="Normal 2 8 28 4" xfId="32039"/>
    <cellStyle name="Normal 2 8 29" xfId="32040"/>
    <cellStyle name="Normal 2 8 29 2" xfId="32041"/>
    <cellStyle name="Normal 2 8 29 2 2" xfId="32042"/>
    <cellStyle name="Normal 2 8 29 3" xfId="32043"/>
    <cellStyle name="Normal 2 8 29 4" xfId="32044"/>
    <cellStyle name="Normal 2 8 3" xfId="32045"/>
    <cellStyle name="Normal 2 8 3 2" xfId="32046"/>
    <cellStyle name="Normal 2 8 3 3" xfId="32047"/>
    <cellStyle name="Normal 2 8 3 4" xfId="32048"/>
    <cellStyle name="Normal 2 8 30" xfId="32049"/>
    <cellStyle name="Normal 2 8 30 2" xfId="32050"/>
    <cellStyle name="Normal 2 8 30 2 2" xfId="32051"/>
    <cellStyle name="Normal 2 8 30 3" xfId="32052"/>
    <cellStyle name="Normal 2 8 30 4" xfId="32053"/>
    <cellStyle name="Normal 2 8 31" xfId="32054"/>
    <cellStyle name="Normal 2 8 31 2" xfId="32055"/>
    <cellStyle name="Normal 2 8 31 2 2" xfId="32056"/>
    <cellStyle name="Normal 2 8 31 3" xfId="32057"/>
    <cellStyle name="Normal 2 8 31 4" xfId="32058"/>
    <cellStyle name="Normal 2 8 32" xfId="32059"/>
    <cellStyle name="Normal 2 8 32 2" xfId="32060"/>
    <cellStyle name="Normal 2 8 33" xfId="32061"/>
    <cellStyle name="Normal 2 8 33 2" xfId="32062"/>
    <cellStyle name="Normal 2 8 34" xfId="32063"/>
    <cellStyle name="Normal 2 8 34 2" xfId="32064"/>
    <cellStyle name="Normal 2 8 35" xfId="32065"/>
    <cellStyle name="Normal 2 8 35 2" xfId="32066"/>
    <cellStyle name="Normal 2 8 36" xfId="32067"/>
    <cellStyle name="Normal 2 8 36 2" xfId="32068"/>
    <cellStyle name="Normal 2 8 37" xfId="32069"/>
    <cellStyle name="Normal 2 8 37 2" xfId="32070"/>
    <cellStyle name="Normal 2 8 38" xfId="32071"/>
    <cellStyle name="Normal 2 8 38 2" xfId="32072"/>
    <cellStyle name="Normal 2 8 39" xfId="32073"/>
    <cellStyle name="Normal 2 8 39 2" xfId="32074"/>
    <cellStyle name="Normal 2 8 4" xfId="32075"/>
    <cellStyle name="Normal 2 8 4 2" xfId="32076"/>
    <cellStyle name="Normal 2 8 4 3" xfId="32077"/>
    <cellStyle name="Normal 2 8 4 4" xfId="32078"/>
    <cellStyle name="Normal 2 8 40" xfId="32079"/>
    <cellStyle name="Normal 2 8 40 2" xfId="32080"/>
    <cellStyle name="Normal 2 8 41" xfId="32081"/>
    <cellStyle name="Normal 2 8 41 2" xfId="32082"/>
    <cellStyle name="Normal 2 8 42" xfId="32083"/>
    <cellStyle name="Normal 2 8 42 2" xfId="32084"/>
    <cellStyle name="Normal 2 8 43" xfId="32085"/>
    <cellStyle name="Normal 2 8 43 2" xfId="32086"/>
    <cellStyle name="Normal 2 8 44" xfId="32087"/>
    <cellStyle name="Normal 2 8 44 2" xfId="32088"/>
    <cellStyle name="Normal 2 8 45" xfId="32089"/>
    <cellStyle name="Normal 2 8 45 2" xfId="32090"/>
    <cellStyle name="Normal 2 8 46" xfId="32091"/>
    <cellStyle name="Normal 2 8 46 2" xfId="32092"/>
    <cellStyle name="Normal 2 8 47" xfId="32093"/>
    <cellStyle name="Normal 2 8 47 2" xfId="32094"/>
    <cellStyle name="Normal 2 8 48" xfId="32095"/>
    <cellStyle name="Normal 2 8 48 2" xfId="32096"/>
    <cellStyle name="Normal 2 8 49" xfId="32097"/>
    <cellStyle name="Normal 2 8 49 2" xfId="32098"/>
    <cellStyle name="Normal 2 8 5" xfId="32099"/>
    <cellStyle name="Normal 2 8 5 2" xfId="32100"/>
    <cellStyle name="Normal 2 8 5 3" xfId="32101"/>
    <cellStyle name="Normal 2 8 5 4" xfId="32102"/>
    <cellStyle name="Normal 2 8 50" xfId="32103"/>
    <cellStyle name="Normal 2 8 50 2" xfId="32104"/>
    <cellStyle name="Normal 2 8 51" xfId="32105"/>
    <cellStyle name="Normal 2 8 52" xfId="32106"/>
    <cellStyle name="Normal 2 8 53" xfId="32107"/>
    <cellStyle name="Normal 2 8 54" xfId="32108"/>
    <cellStyle name="Normal 2 8 55" xfId="32109"/>
    <cellStyle name="Normal 2 8 56" xfId="32110"/>
    <cellStyle name="Normal 2 8 57" xfId="32111"/>
    <cellStyle name="Normal 2 8 58" xfId="32112"/>
    <cellStyle name="Normal 2 8 59" xfId="32113"/>
    <cellStyle name="Normal 2 8 6" xfId="32114"/>
    <cellStyle name="Normal 2 8 6 2" xfId="32115"/>
    <cellStyle name="Normal 2 8 6 3" xfId="32116"/>
    <cellStyle name="Normal 2 8 6 4" xfId="32117"/>
    <cellStyle name="Normal 2 8 60" xfId="32118"/>
    <cellStyle name="Normal 2 8 61" xfId="32119"/>
    <cellStyle name="Normal 2 8 62" xfId="32120"/>
    <cellStyle name="Normal 2 8 63" xfId="32121"/>
    <cellStyle name="Normal 2 8 64" xfId="32122"/>
    <cellStyle name="Normal 2 8 65" xfId="32123"/>
    <cellStyle name="Normal 2 8 66" xfId="32124"/>
    <cellStyle name="Normal 2 8 67" xfId="32125"/>
    <cellStyle name="Normal 2 8 68" xfId="32126"/>
    <cellStyle name="Normal 2 8 69" xfId="32127"/>
    <cellStyle name="Normal 2 8 7" xfId="32128"/>
    <cellStyle name="Normal 2 8 7 2" xfId="32129"/>
    <cellStyle name="Normal 2 8 7 3" xfId="32130"/>
    <cellStyle name="Normal 2 8 7 4" xfId="32131"/>
    <cellStyle name="Normal 2 8 70" xfId="32132"/>
    <cellStyle name="Normal 2 8 71" xfId="32133"/>
    <cellStyle name="Normal 2 8 72" xfId="32134"/>
    <cellStyle name="Normal 2 8 73" xfId="32135"/>
    <cellStyle name="Normal 2 8 74" xfId="32136"/>
    <cellStyle name="Normal 2 8 75" xfId="32137"/>
    <cellStyle name="Normal 2 8 76" xfId="32138"/>
    <cellStyle name="Normal 2 8 77" xfId="32139"/>
    <cellStyle name="Normal 2 8 78" xfId="32140"/>
    <cellStyle name="Normal 2 8 8" xfId="32141"/>
    <cellStyle name="Normal 2 8 8 2" xfId="32142"/>
    <cellStyle name="Normal 2 8 8 3" xfId="32143"/>
    <cellStyle name="Normal 2 8 8 4" xfId="32144"/>
    <cellStyle name="Normal 2 8 9" xfId="32145"/>
    <cellStyle name="Normal 2 8 9 2" xfId="32146"/>
    <cellStyle name="Normal 2 8 9 3" xfId="32147"/>
    <cellStyle name="Normal 2 8 9 4" xfId="32148"/>
    <cellStyle name="Normal 2 80" xfId="32149"/>
    <cellStyle name="Normal 2 80 2" xfId="32150"/>
    <cellStyle name="Normal 2 80 2 2" xfId="32151"/>
    <cellStyle name="Normal 2 80 3" xfId="32152"/>
    <cellStyle name="Normal 2 80 3 2" xfId="32153"/>
    <cellStyle name="Normal 2 80 4" xfId="32154"/>
    <cellStyle name="Normal 2 80 4 2" xfId="32155"/>
    <cellStyle name="Normal 2 80 5" xfId="32156"/>
    <cellStyle name="Normal 2 81" xfId="32157"/>
    <cellStyle name="Normal 2 81 2" xfId="32158"/>
    <cellStyle name="Normal 2 81 2 2" xfId="32159"/>
    <cellStyle name="Normal 2 81 3" xfId="32160"/>
    <cellStyle name="Normal 2 81 3 2" xfId="32161"/>
    <cellStyle name="Normal 2 81 4" xfId="32162"/>
    <cellStyle name="Normal 2 81 4 2" xfId="32163"/>
    <cellStyle name="Normal 2 81 5" xfId="32164"/>
    <cellStyle name="Normal 2 82" xfId="32165"/>
    <cellStyle name="Normal 2 82 2" xfId="32166"/>
    <cellStyle name="Normal 2 82 2 2" xfId="32167"/>
    <cellStyle name="Normal 2 82 3" xfId="32168"/>
    <cellStyle name="Normal 2 82 3 2" xfId="32169"/>
    <cellStyle name="Normal 2 82 4" xfId="32170"/>
    <cellStyle name="Normal 2 82 4 2" xfId="32171"/>
    <cellStyle name="Normal 2 82 5" xfId="32172"/>
    <cellStyle name="Normal 2 83" xfId="32173"/>
    <cellStyle name="Normal 2 83 2" xfId="32174"/>
    <cellStyle name="Normal 2 83 2 2" xfId="32175"/>
    <cellStyle name="Normal 2 83 3" xfId="32176"/>
    <cellStyle name="Normal 2 83 3 2" xfId="32177"/>
    <cellStyle name="Normal 2 83 4" xfId="32178"/>
    <cellStyle name="Normal 2 83 4 2" xfId="32179"/>
    <cellStyle name="Normal 2 83 5" xfId="32180"/>
    <cellStyle name="Normal 2 84" xfId="32181"/>
    <cellStyle name="Normal 2 84 2" xfId="32182"/>
    <cellStyle name="Normal 2 84 2 2" xfId="32183"/>
    <cellStyle name="Normal 2 84 3" xfId="32184"/>
    <cellStyle name="Normal 2 84 3 2" xfId="32185"/>
    <cellStyle name="Normal 2 84 4" xfId="32186"/>
    <cellStyle name="Normal 2 84 4 2" xfId="32187"/>
    <cellStyle name="Normal 2 84 5" xfId="32188"/>
    <cellStyle name="Normal 2 85" xfId="32189"/>
    <cellStyle name="Normal 2 85 2" xfId="32190"/>
    <cellStyle name="Normal 2 85 2 2" xfId="32191"/>
    <cellStyle name="Normal 2 85 3" xfId="32192"/>
    <cellStyle name="Normal 2 85 3 2" xfId="32193"/>
    <cellStyle name="Normal 2 85 4" xfId="32194"/>
    <cellStyle name="Normal 2 85 4 2" xfId="32195"/>
    <cellStyle name="Normal 2 85 5" xfId="32196"/>
    <cellStyle name="Normal 2 86" xfId="32197"/>
    <cellStyle name="Normal 2 86 2" xfId="32198"/>
    <cellStyle name="Normal 2 86 2 2" xfId="32199"/>
    <cellStyle name="Normal 2 86 3" xfId="32200"/>
    <cellStyle name="Normal 2 86 3 2" xfId="32201"/>
    <cellStyle name="Normal 2 86 4" xfId="32202"/>
    <cellStyle name="Normal 2 86 4 2" xfId="32203"/>
    <cellStyle name="Normal 2 86 5" xfId="32204"/>
    <cellStyle name="Normal 2 87" xfId="32205"/>
    <cellStyle name="Normal 2 87 2" xfId="32206"/>
    <cellStyle name="Normal 2 87 2 2" xfId="32207"/>
    <cellStyle name="Normal 2 87 3" xfId="32208"/>
    <cellStyle name="Normal 2 87 3 2" xfId="32209"/>
    <cellStyle name="Normal 2 87 4" xfId="32210"/>
    <cellStyle name="Normal 2 87 4 2" xfId="32211"/>
    <cellStyle name="Normal 2 87 5" xfId="32212"/>
    <cellStyle name="Normal 2 88" xfId="32213"/>
    <cellStyle name="Normal 2 88 2" xfId="32214"/>
    <cellStyle name="Normal 2 88 2 2" xfId="32215"/>
    <cellStyle name="Normal 2 88 3" xfId="32216"/>
    <cellStyle name="Normal 2 88 3 2" xfId="32217"/>
    <cellStyle name="Normal 2 88 4" xfId="32218"/>
    <cellStyle name="Normal 2 88 4 2" xfId="32219"/>
    <cellStyle name="Normal 2 88 5" xfId="32220"/>
    <cellStyle name="Normal 2 89" xfId="32221"/>
    <cellStyle name="Normal 2 89 2" xfId="32222"/>
    <cellStyle name="Normal 2 89 2 2" xfId="32223"/>
    <cellStyle name="Normal 2 89 3" xfId="32224"/>
    <cellStyle name="Normal 2 89 3 2" xfId="32225"/>
    <cellStyle name="Normal 2 89 4" xfId="32226"/>
    <cellStyle name="Normal 2 89 4 2" xfId="32227"/>
    <cellStyle name="Normal 2 89 5" xfId="32228"/>
    <cellStyle name="Normal 2 9" xfId="84"/>
    <cellStyle name="Normal 2 9 10" xfId="32229"/>
    <cellStyle name="Normal 2 9 10 2" xfId="32230"/>
    <cellStyle name="Normal 2 9 10 3" xfId="32231"/>
    <cellStyle name="Normal 2 9 10 4" xfId="32232"/>
    <cellStyle name="Normal 2 9 11" xfId="32233"/>
    <cellStyle name="Normal 2 9 11 2" xfId="32234"/>
    <cellStyle name="Normal 2 9 11 3" xfId="32235"/>
    <cellStyle name="Normal 2 9 11 4" xfId="32236"/>
    <cellStyle name="Normal 2 9 12" xfId="32237"/>
    <cellStyle name="Normal 2 9 12 2" xfId="32238"/>
    <cellStyle name="Normal 2 9 12 3" xfId="32239"/>
    <cellStyle name="Normal 2 9 12 4" xfId="32240"/>
    <cellStyle name="Normal 2 9 13" xfId="32241"/>
    <cellStyle name="Normal 2 9 13 2" xfId="32242"/>
    <cellStyle name="Normal 2 9 13 3" xfId="32243"/>
    <cellStyle name="Normal 2 9 13 4" xfId="32244"/>
    <cellStyle name="Normal 2 9 14" xfId="32245"/>
    <cellStyle name="Normal 2 9 14 2" xfId="32246"/>
    <cellStyle name="Normal 2 9 14 3" xfId="32247"/>
    <cellStyle name="Normal 2 9 14 4" xfId="32248"/>
    <cellStyle name="Normal 2 9 15" xfId="32249"/>
    <cellStyle name="Normal 2 9 15 2" xfId="32250"/>
    <cellStyle name="Normal 2 9 15 3" xfId="32251"/>
    <cellStyle name="Normal 2 9 15 4" xfId="32252"/>
    <cellStyle name="Normal 2 9 16" xfId="32253"/>
    <cellStyle name="Normal 2 9 16 2" xfId="32254"/>
    <cellStyle name="Normal 2 9 16 3" xfId="32255"/>
    <cellStyle name="Normal 2 9 16 4" xfId="32256"/>
    <cellStyle name="Normal 2 9 17" xfId="32257"/>
    <cellStyle name="Normal 2 9 17 2" xfId="32258"/>
    <cellStyle name="Normal 2 9 17 3" xfId="32259"/>
    <cellStyle name="Normal 2 9 17 4" xfId="32260"/>
    <cellStyle name="Normal 2 9 18" xfId="32261"/>
    <cellStyle name="Normal 2 9 18 2" xfId="32262"/>
    <cellStyle name="Normal 2 9 18 3" xfId="32263"/>
    <cellStyle name="Normal 2 9 18 4" xfId="32264"/>
    <cellStyle name="Normal 2 9 19" xfId="32265"/>
    <cellStyle name="Normal 2 9 19 2" xfId="32266"/>
    <cellStyle name="Normal 2 9 19 3" xfId="32267"/>
    <cellStyle name="Normal 2 9 19 4" xfId="32268"/>
    <cellStyle name="Normal 2 9 2" xfId="32269"/>
    <cellStyle name="Normal 2 9 2 10" xfId="32270"/>
    <cellStyle name="Normal 2 9 2 10 2" xfId="32271"/>
    <cellStyle name="Normal 2 9 2 10 2 2" xfId="32272"/>
    <cellStyle name="Normal 2 9 2 10 3" xfId="32273"/>
    <cellStyle name="Normal 2 9 2 10 4" xfId="32274"/>
    <cellStyle name="Normal 2 9 2 11" xfId="32275"/>
    <cellStyle name="Normal 2 9 2 11 2" xfId="32276"/>
    <cellStyle name="Normal 2 9 2 11 2 2" xfId="32277"/>
    <cellStyle name="Normal 2 9 2 11 3" xfId="32278"/>
    <cellStyle name="Normal 2 9 2 11 4" xfId="32279"/>
    <cellStyle name="Normal 2 9 2 12" xfId="32280"/>
    <cellStyle name="Normal 2 9 2 12 2" xfId="32281"/>
    <cellStyle name="Normal 2 9 2 13" xfId="32282"/>
    <cellStyle name="Normal 2 9 2 13 2" xfId="32283"/>
    <cellStyle name="Normal 2 9 2 14" xfId="32284"/>
    <cellStyle name="Normal 2 9 2 14 2" xfId="32285"/>
    <cellStyle name="Normal 2 9 2 15" xfId="32286"/>
    <cellStyle name="Normal 2 9 2 15 2" xfId="32287"/>
    <cellStyle name="Normal 2 9 2 16" xfId="32288"/>
    <cellStyle name="Normal 2 9 2 16 2" xfId="32289"/>
    <cellStyle name="Normal 2 9 2 17" xfId="32290"/>
    <cellStyle name="Normal 2 9 2 17 2" xfId="32291"/>
    <cellStyle name="Normal 2 9 2 18" xfId="32292"/>
    <cellStyle name="Normal 2 9 2 18 2" xfId="32293"/>
    <cellStyle name="Normal 2 9 2 19" xfId="32294"/>
    <cellStyle name="Normal 2 9 2 19 2" xfId="32295"/>
    <cellStyle name="Normal 2 9 2 2" xfId="32296"/>
    <cellStyle name="Normal 2 9 2 2 2" xfId="32297"/>
    <cellStyle name="Normal 2 9 2 2 2 2" xfId="32298"/>
    <cellStyle name="Normal 2 9 2 2 3" xfId="32299"/>
    <cellStyle name="Normal 2 9 2 2 4" xfId="32300"/>
    <cellStyle name="Normal 2 9 2 20" xfId="32301"/>
    <cellStyle name="Normal 2 9 2 20 2" xfId="32302"/>
    <cellStyle name="Normal 2 9 2 21" xfId="32303"/>
    <cellStyle name="Normal 2 9 2 21 2" xfId="32304"/>
    <cellStyle name="Normal 2 9 2 22" xfId="32305"/>
    <cellStyle name="Normal 2 9 2 22 2" xfId="32306"/>
    <cellStyle name="Normal 2 9 2 23" xfId="32307"/>
    <cellStyle name="Normal 2 9 2 23 2" xfId="32308"/>
    <cellStyle name="Normal 2 9 2 24" xfId="32309"/>
    <cellStyle name="Normal 2 9 2 24 2" xfId="32310"/>
    <cellStyle name="Normal 2 9 2 25" xfId="32311"/>
    <cellStyle name="Normal 2 9 2 25 2" xfId="32312"/>
    <cellStyle name="Normal 2 9 2 26" xfId="32313"/>
    <cellStyle name="Normal 2 9 2 26 2" xfId="32314"/>
    <cellStyle name="Normal 2 9 2 27" xfId="32315"/>
    <cellStyle name="Normal 2 9 2 27 2" xfId="32316"/>
    <cellStyle name="Normal 2 9 2 28" xfId="32317"/>
    <cellStyle name="Normal 2 9 2 28 2" xfId="32318"/>
    <cellStyle name="Normal 2 9 2 29" xfId="32319"/>
    <cellStyle name="Normal 2 9 2 29 2" xfId="32320"/>
    <cellStyle name="Normal 2 9 2 3" xfId="32321"/>
    <cellStyle name="Normal 2 9 2 3 2" xfId="32322"/>
    <cellStyle name="Normal 2 9 2 3 2 2" xfId="32323"/>
    <cellStyle name="Normal 2 9 2 3 3" xfId="32324"/>
    <cellStyle name="Normal 2 9 2 3 4" xfId="32325"/>
    <cellStyle name="Normal 2 9 2 30" xfId="32326"/>
    <cellStyle name="Normal 2 9 2 30 2" xfId="32327"/>
    <cellStyle name="Normal 2 9 2 31" xfId="32328"/>
    <cellStyle name="Normal 2 9 2 31 2" xfId="32329"/>
    <cellStyle name="Normal 2 9 2 32" xfId="32330"/>
    <cellStyle name="Normal 2 9 2 32 2" xfId="32331"/>
    <cellStyle name="Normal 2 9 2 33" xfId="32332"/>
    <cellStyle name="Normal 2 9 2 33 2" xfId="32333"/>
    <cellStyle name="Normal 2 9 2 34" xfId="32334"/>
    <cellStyle name="Normal 2 9 2 34 2" xfId="32335"/>
    <cellStyle name="Normal 2 9 2 35" xfId="32336"/>
    <cellStyle name="Normal 2 9 2 35 2" xfId="32337"/>
    <cellStyle name="Normal 2 9 2 36" xfId="32338"/>
    <cellStyle name="Normal 2 9 2 36 2" xfId="32339"/>
    <cellStyle name="Normal 2 9 2 37" xfId="32340"/>
    <cellStyle name="Normal 2 9 2 37 2" xfId="32341"/>
    <cellStyle name="Normal 2 9 2 38" xfId="32342"/>
    <cellStyle name="Normal 2 9 2 38 2" xfId="32343"/>
    <cellStyle name="Normal 2 9 2 39" xfId="32344"/>
    <cellStyle name="Normal 2 9 2 39 2" xfId="32345"/>
    <cellStyle name="Normal 2 9 2 4" xfId="32346"/>
    <cellStyle name="Normal 2 9 2 4 2" xfId="32347"/>
    <cellStyle name="Normal 2 9 2 4 2 2" xfId="32348"/>
    <cellStyle name="Normal 2 9 2 4 3" xfId="32349"/>
    <cellStyle name="Normal 2 9 2 4 4" xfId="32350"/>
    <cellStyle name="Normal 2 9 2 40" xfId="32351"/>
    <cellStyle name="Normal 2 9 2 40 2" xfId="32352"/>
    <cellStyle name="Normal 2 9 2 41" xfId="32353"/>
    <cellStyle name="Normal 2 9 2 41 2" xfId="32354"/>
    <cellStyle name="Normal 2 9 2 42" xfId="32355"/>
    <cellStyle name="Normal 2 9 2 42 2" xfId="32356"/>
    <cellStyle name="Normal 2 9 2 43" xfId="32357"/>
    <cellStyle name="Normal 2 9 2 43 2" xfId="32358"/>
    <cellStyle name="Normal 2 9 2 44" xfId="32359"/>
    <cellStyle name="Normal 2 9 2 44 2" xfId="32360"/>
    <cellStyle name="Normal 2 9 2 45" xfId="32361"/>
    <cellStyle name="Normal 2 9 2 45 2" xfId="32362"/>
    <cellStyle name="Normal 2 9 2 46" xfId="32363"/>
    <cellStyle name="Normal 2 9 2 46 2" xfId="32364"/>
    <cellStyle name="Normal 2 9 2 47" xfId="32365"/>
    <cellStyle name="Normal 2 9 2 47 2" xfId="32366"/>
    <cellStyle name="Normal 2 9 2 48" xfId="32367"/>
    <cellStyle name="Normal 2 9 2 48 2" xfId="32368"/>
    <cellStyle name="Normal 2 9 2 49" xfId="32369"/>
    <cellStyle name="Normal 2 9 2 49 2" xfId="32370"/>
    <cellStyle name="Normal 2 9 2 5" xfId="32371"/>
    <cellStyle name="Normal 2 9 2 5 2" xfId="32372"/>
    <cellStyle name="Normal 2 9 2 5 2 2" xfId="32373"/>
    <cellStyle name="Normal 2 9 2 5 3" xfId="32374"/>
    <cellStyle name="Normal 2 9 2 5 4" xfId="32375"/>
    <cellStyle name="Normal 2 9 2 50" xfId="32376"/>
    <cellStyle name="Normal 2 9 2 51" xfId="32377"/>
    <cellStyle name="Normal 2 9 2 52" xfId="32378"/>
    <cellStyle name="Normal 2 9 2 53" xfId="32379"/>
    <cellStyle name="Normal 2 9 2 54" xfId="32380"/>
    <cellStyle name="Normal 2 9 2 55" xfId="32381"/>
    <cellStyle name="Normal 2 9 2 56" xfId="32382"/>
    <cellStyle name="Normal 2 9 2 57" xfId="32383"/>
    <cellStyle name="Normal 2 9 2 58" xfId="32384"/>
    <cellStyle name="Normal 2 9 2 59" xfId="32385"/>
    <cellStyle name="Normal 2 9 2 6" xfId="32386"/>
    <cellStyle name="Normal 2 9 2 6 2" xfId="32387"/>
    <cellStyle name="Normal 2 9 2 6 2 2" xfId="32388"/>
    <cellStyle name="Normal 2 9 2 6 3" xfId="32389"/>
    <cellStyle name="Normal 2 9 2 6 4" xfId="32390"/>
    <cellStyle name="Normal 2 9 2 60" xfId="32391"/>
    <cellStyle name="Normal 2 9 2 61" xfId="32392"/>
    <cellStyle name="Normal 2 9 2 62" xfId="32393"/>
    <cellStyle name="Normal 2 9 2 63" xfId="32394"/>
    <cellStyle name="Normal 2 9 2 64" xfId="32395"/>
    <cellStyle name="Normal 2 9 2 65" xfId="32396"/>
    <cellStyle name="Normal 2 9 2 66" xfId="32397"/>
    <cellStyle name="Normal 2 9 2 67" xfId="32398"/>
    <cellStyle name="Normal 2 9 2 68" xfId="32399"/>
    <cellStyle name="Normal 2 9 2 69" xfId="32400"/>
    <cellStyle name="Normal 2 9 2 7" xfId="32401"/>
    <cellStyle name="Normal 2 9 2 7 2" xfId="32402"/>
    <cellStyle name="Normal 2 9 2 7 2 2" xfId="32403"/>
    <cellStyle name="Normal 2 9 2 7 3" xfId="32404"/>
    <cellStyle name="Normal 2 9 2 7 4" xfId="32405"/>
    <cellStyle name="Normal 2 9 2 70" xfId="32406"/>
    <cellStyle name="Normal 2 9 2 71" xfId="32407"/>
    <cellStyle name="Normal 2 9 2 72" xfId="32408"/>
    <cellStyle name="Normal 2 9 2 73" xfId="32409"/>
    <cellStyle name="Normal 2 9 2 74" xfId="32410"/>
    <cellStyle name="Normal 2 9 2 75" xfId="32411"/>
    <cellStyle name="Normal 2 9 2 76" xfId="32412"/>
    <cellStyle name="Normal 2 9 2 8" xfId="32413"/>
    <cellStyle name="Normal 2 9 2 8 2" xfId="32414"/>
    <cellStyle name="Normal 2 9 2 8 2 2" xfId="32415"/>
    <cellStyle name="Normal 2 9 2 8 3" xfId="32416"/>
    <cellStyle name="Normal 2 9 2 8 4" xfId="32417"/>
    <cellStyle name="Normal 2 9 2 9" xfId="32418"/>
    <cellStyle name="Normal 2 9 2 9 2" xfId="32419"/>
    <cellStyle name="Normal 2 9 2 9 2 2" xfId="32420"/>
    <cellStyle name="Normal 2 9 2 9 3" xfId="32421"/>
    <cellStyle name="Normal 2 9 2 9 4" xfId="32422"/>
    <cellStyle name="Normal 2 9 20" xfId="32423"/>
    <cellStyle name="Normal 2 9 20 2" xfId="32424"/>
    <cellStyle name="Normal 2 9 20 3" xfId="32425"/>
    <cellStyle name="Normal 2 9 20 4" xfId="32426"/>
    <cellStyle name="Normal 2 9 21" xfId="32427"/>
    <cellStyle name="Normal 2 9 21 2" xfId="32428"/>
    <cellStyle name="Normal 2 9 21 3" xfId="32429"/>
    <cellStyle name="Normal 2 9 21 4" xfId="32430"/>
    <cellStyle name="Normal 2 9 22" xfId="32431"/>
    <cellStyle name="Normal 2 9 22 2" xfId="32432"/>
    <cellStyle name="Normal 2 9 22 2 2" xfId="32433"/>
    <cellStyle name="Normal 2 9 22 3" xfId="32434"/>
    <cellStyle name="Normal 2 9 22 4" xfId="32435"/>
    <cellStyle name="Normal 2 9 23" xfId="32436"/>
    <cellStyle name="Normal 2 9 23 2" xfId="32437"/>
    <cellStyle name="Normal 2 9 23 2 2" xfId="32438"/>
    <cellStyle name="Normal 2 9 23 3" xfId="32439"/>
    <cellStyle name="Normal 2 9 23 4" xfId="32440"/>
    <cellStyle name="Normal 2 9 24" xfId="32441"/>
    <cellStyle name="Normal 2 9 24 2" xfId="32442"/>
    <cellStyle name="Normal 2 9 24 2 2" xfId="32443"/>
    <cellStyle name="Normal 2 9 24 3" xfId="32444"/>
    <cellStyle name="Normal 2 9 24 4" xfId="32445"/>
    <cellStyle name="Normal 2 9 25" xfId="32446"/>
    <cellStyle name="Normal 2 9 25 2" xfId="32447"/>
    <cellStyle name="Normal 2 9 25 2 2" xfId="32448"/>
    <cellStyle name="Normal 2 9 25 3" xfId="32449"/>
    <cellStyle name="Normal 2 9 25 4" xfId="32450"/>
    <cellStyle name="Normal 2 9 26" xfId="32451"/>
    <cellStyle name="Normal 2 9 26 2" xfId="32452"/>
    <cellStyle name="Normal 2 9 26 2 2" xfId="32453"/>
    <cellStyle name="Normal 2 9 26 3" xfId="32454"/>
    <cellStyle name="Normal 2 9 26 4" xfId="32455"/>
    <cellStyle name="Normal 2 9 27" xfId="32456"/>
    <cellStyle name="Normal 2 9 27 2" xfId="32457"/>
    <cellStyle name="Normal 2 9 27 2 2" xfId="32458"/>
    <cellStyle name="Normal 2 9 27 3" xfId="32459"/>
    <cellStyle name="Normal 2 9 27 4" xfId="32460"/>
    <cellStyle name="Normal 2 9 28" xfId="32461"/>
    <cellStyle name="Normal 2 9 28 2" xfId="32462"/>
    <cellStyle name="Normal 2 9 28 2 2" xfId="32463"/>
    <cellStyle name="Normal 2 9 28 3" xfId="32464"/>
    <cellStyle name="Normal 2 9 28 4" xfId="32465"/>
    <cellStyle name="Normal 2 9 29" xfId="32466"/>
    <cellStyle name="Normal 2 9 29 2" xfId="32467"/>
    <cellStyle name="Normal 2 9 29 2 2" xfId="32468"/>
    <cellStyle name="Normal 2 9 29 3" xfId="32469"/>
    <cellStyle name="Normal 2 9 29 4" xfId="32470"/>
    <cellStyle name="Normal 2 9 3" xfId="32471"/>
    <cellStyle name="Normal 2 9 3 2" xfId="32472"/>
    <cellStyle name="Normal 2 9 3 3" xfId="32473"/>
    <cellStyle name="Normal 2 9 3 4" xfId="32474"/>
    <cellStyle name="Normal 2 9 30" xfId="32475"/>
    <cellStyle name="Normal 2 9 30 2" xfId="32476"/>
    <cellStyle name="Normal 2 9 30 2 2" xfId="32477"/>
    <cellStyle name="Normal 2 9 30 3" xfId="32478"/>
    <cellStyle name="Normal 2 9 30 4" xfId="32479"/>
    <cellStyle name="Normal 2 9 31" xfId="32480"/>
    <cellStyle name="Normal 2 9 31 2" xfId="32481"/>
    <cellStyle name="Normal 2 9 31 2 2" xfId="32482"/>
    <cellStyle name="Normal 2 9 31 3" xfId="32483"/>
    <cellStyle name="Normal 2 9 31 4" xfId="32484"/>
    <cellStyle name="Normal 2 9 32" xfId="32485"/>
    <cellStyle name="Normal 2 9 32 2" xfId="32486"/>
    <cellStyle name="Normal 2 9 33" xfId="32487"/>
    <cellStyle name="Normal 2 9 33 2" xfId="32488"/>
    <cellStyle name="Normal 2 9 34" xfId="32489"/>
    <cellStyle name="Normal 2 9 34 2" xfId="32490"/>
    <cellStyle name="Normal 2 9 35" xfId="32491"/>
    <cellStyle name="Normal 2 9 35 2" xfId="32492"/>
    <cellStyle name="Normal 2 9 36" xfId="32493"/>
    <cellStyle name="Normal 2 9 36 2" xfId="32494"/>
    <cellStyle name="Normal 2 9 37" xfId="32495"/>
    <cellStyle name="Normal 2 9 37 2" xfId="32496"/>
    <cellStyle name="Normal 2 9 38" xfId="32497"/>
    <cellStyle name="Normal 2 9 38 2" xfId="32498"/>
    <cellStyle name="Normal 2 9 39" xfId="32499"/>
    <cellStyle name="Normal 2 9 39 2" xfId="32500"/>
    <cellStyle name="Normal 2 9 4" xfId="32501"/>
    <cellStyle name="Normal 2 9 4 2" xfId="32502"/>
    <cellStyle name="Normal 2 9 4 3" xfId="32503"/>
    <cellStyle name="Normal 2 9 4 4" xfId="32504"/>
    <cellStyle name="Normal 2 9 40" xfId="32505"/>
    <cellStyle name="Normal 2 9 40 2" xfId="32506"/>
    <cellStyle name="Normal 2 9 41" xfId="32507"/>
    <cellStyle name="Normal 2 9 41 2" xfId="32508"/>
    <cellStyle name="Normal 2 9 42" xfId="32509"/>
    <cellStyle name="Normal 2 9 42 2" xfId="32510"/>
    <cellStyle name="Normal 2 9 43" xfId="32511"/>
    <cellStyle name="Normal 2 9 43 2" xfId="32512"/>
    <cellStyle name="Normal 2 9 44" xfId="32513"/>
    <cellStyle name="Normal 2 9 44 2" xfId="32514"/>
    <cellStyle name="Normal 2 9 45" xfId="32515"/>
    <cellStyle name="Normal 2 9 45 2" xfId="32516"/>
    <cellStyle name="Normal 2 9 46" xfId="32517"/>
    <cellStyle name="Normal 2 9 46 2" xfId="32518"/>
    <cellStyle name="Normal 2 9 47" xfId="32519"/>
    <cellStyle name="Normal 2 9 47 2" xfId="32520"/>
    <cellStyle name="Normal 2 9 48" xfId="32521"/>
    <cellStyle name="Normal 2 9 48 2" xfId="32522"/>
    <cellStyle name="Normal 2 9 49" xfId="32523"/>
    <cellStyle name="Normal 2 9 49 2" xfId="32524"/>
    <cellStyle name="Normal 2 9 5" xfId="32525"/>
    <cellStyle name="Normal 2 9 5 2" xfId="32526"/>
    <cellStyle name="Normal 2 9 5 3" xfId="32527"/>
    <cellStyle name="Normal 2 9 5 4" xfId="32528"/>
    <cellStyle name="Normal 2 9 50" xfId="32529"/>
    <cellStyle name="Normal 2 9 50 2" xfId="32530"/>
    <cellStyle name="Normal 2 9 51" xfId="32531"/>
    <cellStyle name="Normal 2 9 52" xfId="32532"/>
    <cellStyle name="Normal 2 9 53" xfId="32533"/>
    <cellStyle name="Normal 2 9 54" xfId="32534"/>
    <cellStyle name="Normal 2 9 55" xfId="32535"/>
    <cellStyle name="Normal 2 9 56" xfId="32536"/>
    <cellStyle name="Normal 2 9 57" xfId="32537"/>
    <cellStyle name="Normal 2 9 58" xfId="32538"/>
    <cellStyle name="Normal 2 9 59" xfId="32539"/>
    <cellStyle name="Normal 2 9 6" xfId="32540"/>
    <cellStyle name="Normal 2 9 6 2" xfId="32541"/>
    <cellStyle name="Normal 2 9 6 3" xfId="32542"/>
    <cellStyle name="Normal 2 9 6 4" xfId="32543"/>
    <cellStyle name="Normal 2 9 60" xfId="32544"/>
    <cellStyle name="Normal 2 9 61" xfId="32545"/>
    <cellStyle name="Normal 2 9 62" xfId="32546"/>
    <cellStyle name="Normal 2 9 63" xfId="32547"/>
    <cellStyle name="Normal 2 9 64" xfId="32548"/>
    <cellStyle name="Normal 2 9 65" xfId="32549"/>
    <cellStyle name="Normal 2 9 66" xfId="32550"/>
    <cellStyle name="Normal 2 9 67" xfId="32551"/>
    <cellStyle name="Normal 2 9 68" xfId="32552"/>
    <cellStyle name="Normal 2 9 69" xfId="32553"/>
    <cellStyle name="Normal 2 9 7" xfId="32554"/>
    <cellStyle name="Normal 2 9 7 2" xfId="32555"/>
    <cellStyle name="Normal 2 9 7 3" xfId="32556"/>
    <cellStyle name="Normal 2 9 7 4" xfId="32557"/>
    <cellStyle name="Normal 2 9 70" xfId="32558"/>
    <cellStyle name="Normal 2 9 71" xfId="32559"/>
    <cellStyle name="Normal 2 9 72" xfId="32560"/>
    <cellStyle name="Normal 2 9 73" xfId="32561"/>
    <cellStyle name="Normal 2 9 74" xfId="32562"/>
    <cellStyle name="Normal 2 9 75" xfId="32563"/>
    <cellStyle name="Normal 2 9 76" xfId="32564"/>
    <cellStyle name="Normal 2 9 77" xfId="32565"/>
    <cellStyle name="Normal 2 9 78" xfId="32566"/>
    <cellStyle name="Normal 2 9 8" xfId="32567"/>
    <cellStyle name="Normal 2 9 8 2" xfId="32568"/>
    <cellStyle name="Normal 2 9 8 3" xfId="32569"/>
    <cellStyle name="Normal 2 9 8 4" xfId="32570"/>
    <cellStyle name="Normal 2 9 9" xfId="32571"/>
    <cellStyle name="Normal 2 9 9 2" xfId="32572"/>
    <cellStyle name="Normal 2 9 9 3" xfId="32573"/>
    <cellStyle name="Normal 2 9 9 4" xfId="32574"/>
    <cellStyle name="Normal 2 90" xfId="32575"/>
    <cellStyle name="Normal 2 90 2" xfId="32576"/>
    <cellStyle name="Normal 2 90 2 2" xfId="32577"/>
    <cellStyle name="Normal 2 90 3" xfId="32578"/>
    <cellStyle name="Normal 2 90 3 2" xfId="32579"/>
    <cellStyle name="Normal 2 90 4" xfId="32580"/>
    <cellStyle name="Normal 2 90 4 2" xfId="32581"/>
    <cellStyle name="Normal 2 90 5" xfId="32582"/>
    <cellStyle name="Normal 2 91" xfId="32583"/>
    <cellStyle name="Normal 2 91 2" xfId="32584"/>
    <cellStyle name="Normal 2 91 2 2" xfId="32585"/>
    <cellStyle name="Normal 2 91 3" xfId="32586"/>
    <cellStyle name="Normal 2 91 3 2" xfId="32587"/>
    <cellStyle name="Normal 2 91 4" xfId="32588"/>
    <cellStyle name="Normal 2 91 4 2" xfId="32589"/>
    <cellStyle name="Normal 2 91 5" xfId="32590"/>
    <cellStyle name="Normal 2 92" xfId="32591"/>
    <cellStyle name="Normal 2 92 2" xfId="32592"/>
    <cellStyle name="Normal 2 92 2 2" xfId="32593"/>
    <cellStyle name="Normal 2 92 3" xfId="32594"/>
    <cellStyle name="Normal 2 92 3 2" xfId="32595"/>
    <cellStyle name="Normal 2 92 4" xfId="32596"/>
    <cellStyle name="Normal 2 92 4 2" xfId="32597"/>
    <cellStyle name="Normal 2 92 5" xfId="32598"/>
    <cellStyle name="Normal 2 93" xfId="32599"/>
    <cellStyle name="Normal 2 93 2" xfId="32600"/>
    <cellStyle name="Normal 2 93 2 2" xfId="32601"/>
    <cellStyle name="Normal 2 93 3" xfId="32602"/>
    <cellStyle name="Normal 2 93 3 2" xfId="32603"/>
    <cellStyle name="Normal 2 93 4" xfId="32604"/>
    <cellStyle name="Normal 2 93 4 2" xfId="32605"/>
    <cellStyle name="Normal 2 93 5" xfId="32606"/>
    <cellStyle name="Normal 2 94" xfId="32607"/>
    <cellStyle name="Normal 2 94 2" xfId="32608"/>
    <cellStyle name="Normal 2 94 2 2" xfId="32609"/>
    <cellStyle name="Normal 2 94 3" xfId="32610"/>
    <cellStyle name="Normal 2 94 3 2" xfId="32611"/>
    <cellStyle name="Normal 2 94 4" xfId="32612"/>
    <cellStyle name="Normal 2 94 4 2" xfId="32613"/>
    <cellStyle name="Normal 2 94 5" xfId="32614"/>
    <cellStyle name="Normal 2 95" xfId="32615"/>
    <cellStyle name="Normal 2 95 2" xfId="32616"/>
    <cellStyle name="Normal 2 95 2 2" xfId="32617"/>
    <cellStyle name="Normal 2 95 3" xfId="32618"/>
    <cellStyle name="Normal 2 95 3 2" xfId="32619"/>
    <cellStyle name="Normal 2 95 4" xfId="32620"/>
    <cellStyle name="Normal 2 95 4 2" xfId="32621"/>
    <cellStyle name="Normal 2 95 5" xfId="32622"/>
    <cellStyle name="Normal 2 96" xfId="32623"/>
    <cellStyle name="Normal 2 96 2" xfId="32624"/>
    <cellStyle name="Normal 2 96 2 2" xfId="32625"/>
    <cellStyle name="Normal 2 96 3" xfId="32626"/>
    <cellStyle name="Normal 2 96 3 2" xfId="32627"/>
    <cellStyle name="Normal 2 96 4" xfId="32628"/>
    <cellStyle name="Normal 2 96 4 2" xfId="32629"/>
    <cellStyle name="Normal 2 96 5" xfId="32630"/>
    <cellStyle name="Normal 2 97" xfId="32631"/>
    <cellStyle name="Normal 2 97 2" xfId="32632"/>
    <cellStyle name="Normal 2 97 2 2" xfId="32633"/>
    <cellStyle name="Normal 2 97 3" xfId="32634"/>
    <cellStyle name="Normal 2 97 3 2" xfId="32635"/>
    <cellStyle name="Normal 2 97 4" xfId="32636"/>
    <cellStyle name="Normal 2 97 4 2" xfId="32637"/>
    <cellStyle name="Normal 2 97 5" xfId="32638"/>
    <cellStyle name="Normal 2 98" xfId="32639"/>
    <cellStyle name="Normal 2 98 2" xfId="32640"/>
    <cellStyle name="Normal 2 98 2 2" xfId="32641"/>
    <cellStyle name="Normal 2 98 3" xfId="32642"/>
    <cellStyle name="Normal 2 98 3 2" xfId="32643"/>
    <cellStyle name="Normal 2 98 4" xfId="32644"/>
    <cellStyle name="Normal 2 98 4 2" xfId="32645"/>
    <cellStyle name="Normal 2 98 5" xfId="32646"/>
    <cellStyle name="Normal 2 99" xfId="32647"/>
    <cellStyle name="Normal 2 99 2" xfId="32648"/>
    <cellStyle name="Normal 2 99 2 2" xfId="32649"/>
    <cellStyle name="Normal 2 99 3" xfId="32650"/>
    <cellStyle name="Normal 2 99 3 2" xfId="32651"/>
    <cellStyle name="Normal 2 99 4" xfId="32652"/>
    <cellStyle name="Normal 2 99 4 2" xfId="32653"/>
    <cellStyle name="Normal 2 99 5" xfId="32654"/>
    <cellStyle name="Normal 20" xfId="32655"/>
    <cellStyle name="Normal 20 10" xfId="32656"/>
    <cellStyle name="Normal 20 10 10" xfId="32657"/>
    <cellStyle name="Normal 20 10 10 2" xfId="32658"/>
    <cellStyle name="Normal 20 10 11" xfId="32659"/>
    <cellStyle name="Normal 20 10 2" xfId="32660"/>
    <cellStyle name="Normal 20 10 2 2" xfId="32661"/>
    <cellStyle name="Normal 20 10 3" xfId="32662"/>
    <cellStyle name="Normal 20 10 3 2" xfId="32663"/>
    <cellStyle name="Normal 20 10 4" xfId="32664"/>
    <cellStyle name="Normal 20 10 4 2" xfId="32665"/>
    <cellStyle name="Normal 20 10 5" xfId="32666"/>
    <cellStyle name="Normal 20 10 5 2" xfId="32667"/>
    <cellStyle name="Normal 20 10 6" xfId="32668"/>
    <cellStyle name="Normal 20 10 6 2" xfId="32669"/>
    <cellStyle name="Normal 20 10 7" xfId="32670"/>
    <cellStyle name="Normal 20 10 7 2" xfId="32671"/>
    <cellStyle name="Normal 20 10 8" xfId="32672"/>
    <cellStyle name="Normal 20 10 8 2" xfId="32673"/>
    <cellStyle name="Normal 20 10 9" xfId="32674"/>
    <cellStyle name="Normal 20 10 9 2" xfId="32675"/>
    <cellStyle name="Normal 20 11" xfId="32676"/>
    <cellStyle name="Normal 20 11 10" xfId="32677"/>
    <cellStyle name="Normal 20 11 10 2" xfId="32678"/>
    <cellStyle name="Normal 20 11 11" xfId="32679"/>
    <cellStyle name="Normal 20 11 2" xfId="32680"/>
    <cellStyle name="Normal 20 11 2 2" xfId="32681"/>
    <cellStyle name="Normal 20 11 3" xfId="32682"/>
    <cellStyle name="Normal 20 11 3 2" xfId="32683"/>
    <cellStyle name="Normal 20 11 4" xfId="32684"/>
    <cellStyle name="Normal 20 11 4 2" xfId="32685"/>
    <cellStyle name="Normal 20 11 5" xfId="32686"/>
    <cellStyle name="Normal 20 11 5 2" xfId="32687"/>
    <cellStyle name="Normal 20 11 6" xfId="32688"/>
    <cellStyle name="Normal 20 11 6 2" xfId="32689"/>
    <cellStyle name="Normal 20 11 7" xfId="32690"/>
    <cellStyle name="Normal 20 11 7 2" xfId="32691"/>
    <cellStyle name="Normal 20 11 8" xfId="32692"/>
    <cellStyle name="Normal 20 11 8 2" xfId="32693"/>
    <cellStyle name="Normal 20 11 9" xfId="32694"/>
    <cellStyle name="Normal 20 11 9 2" xfId="32695"/>
    <cellStyle name="Normal 20 12" xfId="32696"/>
    <cellStyle name="Normal 20 12 10" xfId="32697"/>
    <cellStyle name="Normal 20 12 10 2" xfId="32698"/>
    <cellStyle name="Normal 20 12 11" xfId="32699"/>
    <cellStyle name="Normal 20 12 2" xfId="32700"/>
    <cellStyle name="Normal 20 12 2 2" xfId="32701"/>
    <cellStyle name="Normal 20 12 3" xfId="32702"/>
    <cellStyle name="Normal 20 12 3 2" xfId="32703"/>
    <cellStyle name="Normal 20 12 4" xfId="32704"/>
    <cellStyle name="Normal 20 12 4 2" xfId="32705"/>
    <cellStyle name="Normal 20 12 5" xfId="32706"/>
    <cellStyle name="Normal 20 12 5 2" xfId="32707"/>
    <cellStyle name="Normal 20 12 6" xfId="32708"/>
    <cellStyle name="Normal 20 12 6 2" xfId="32709"/>
    <cellStyle name="Normal 20 12 7" xfId="32710"/>
    <cellStyle name="Normal 20 12 7 2" xfId="32711"/>
    <cellStyle name="Normal 20 12 8" xfId="32712"/>
    <cellStyle name="Normal 20 12 8 2" xfId="32713"/>
    <cellStyle name="Normal 20 12 9" xfId="32714"/>
    <cellStyle name="Normal 20 12 9 2" xfId="32715"/>
    <cellStyle name="Normal 20 13" xfId="32716"/>
    <cellStyle name="Normal 20 13 10" xfId="32717"/>
    <cellStyle name="Normal 20 13 10 2" xfId="32718"/>
    <cellStyle name="Normal 20 13 11" xfId="32719"/>
    <cellStyle name="Normal 20 13 2" xfId="32720"/>
    <cellStyle name="Normal 20 13 2 2" xfId="32721"/>
    <cellStyle name="Normal 20 13 3" xfId="32722"/>
    <cellStyle name="Normal 20 13 3 2" xfId="32723"/>
    <cellStyle name="Normal 20 13 4" xfId="32724"/>
    <cellStyle name="Normal 20 13 4 2" xfId="32725"/>
    <cellStyle name="Normal 20 13 5" xfId="32726"/>
    <cellStyle name="Normal 20 13 5 2" xfId="32727"/>
    <cellStyle name="Normal 20 13 6" xfId="32728"/>
    <cellStyle name="Normal 20 13 6 2" xfId="32729"/>
    <cellStyle name="Normal 20 13 7" xfId="32730"/>
    <cellStyle name="Normal 20 13 7 2" xfId="32731"/>
    <cellStyle name="Normal 20 13 8" xfId="32732"/>
    <cellStyle name="Normal 20 13 8 2" xfId="32733"/>
    <cellStyle name="Normal 20 13 9" xfId="32734"/>
    <cellStyle name="Normal 20 13 9 2" xfId="32735"/>
    <cellStyle name="Normal 20 14" xfId="32736"/>
    <cellStyle name="Normal 20 14 10" xfId="32737"/>
    <cellStyle name="Normal 20 14 10 2" xfId="32738"/>
    <cellStyle name="Normal 20 14 11" xfId="32739"/>
    <cellStyle name="Normal 20 14 2" xfId="32740"/>
    <cellStyle name="Normal 20 14 2 2" xfId="32741"/>
    <cellStyle name="Normal 20 14 3" xfId="32742"/>
    <cellStyle name="Normal 20 14 3 2" xfId="32743"/>
    <cellStyle name="Normal 20 14 4" xfId="32744"/>
    <cellStyle name="Normal 20 14 4 2" xfId="32745"/>
    <cellStyle name="Normal 20 14 5" xfId="32746"/>
    <cellStyle name="Normal 20 14 5 2" xfId="32747"/>
    <cellStyle name="Normal 20 14 6" xfId="32748"/>
    <cellStyle name="Normal 20 14 6 2" xfId="32749"/>
    <cellStyle name="Normal 20 14 7" xfId="32750"/>
    <cellStyle name="Normal 20 14 7 2" xfId="32751"/>
    <cellStyle name="Normal 20 14 8" xfId="32752"/>
    <cellStyle name="Normal 20 14 8 2" xfId="32753"/>
    <cellStyle name="Normal 20 14 9" xfId="32754"/>
    <cellStyle name="Normal 20 14 9 2" xfId="32755"/>
    <cellStyle name="Normal 20 15" xfId="32756"/>
    <cellStyle name="Normal 20 15 10" xfId="32757"/>
    <cellStyle name="Normal 20 15 10 2" xfId="32758"/>
    <cellStyle name="Normal 20 15 11" xfId="32759"/>
    <cellStyle name="Normal 20 15 2" xfId="32760"/>
    <cellStyle name="Normal 20 15 2 2" xfId="32761"/>
    <cellStyle name="Normal 20 15 3" xfId="32762"/>
    <cellStyle name="Normal 20 15 3 2" xfId="32763"/>
    <cellStyle name="Normal 20 15 4" xfId="32764"/>
    <cellStyle name="Normal 20 15 4 2" xfId="32765"/>
    <cellStyle name="Normal 20 15 5" xfId="32766"/>
    <cellStyle name="Normal 20 15 5 2" xfId="32767"/>
    <cellStyle name="Normal 20 15 6" xfId="32768"/>
    <cellStyle name="Normal 20 15 6 2" xfId="32769"/>
    <cellStyle name="Normal 20 15 7" xfId="32770"/>
    <cellStyle name="Normal 20 15 7 2" xfId="32771"/>
    <cellStyle name="Normal 20 15 8" xfId="32772"/>
    <cellStyle name="Normal 20 15 8 2" xfId="32773"/>
    <cellStyle name="Normal 20 15 9" xfId="32774"/>
    <cellStyle name="Normal 20 15 9 2" xfId="32775"/>
    <cellStyle name="Normal 20 16" xfId="32776"/>
    <cellStyle name="Normal 20 16 10" xfId="32777"/>
    <cellStyle name="Normal 20 16 10 2" xfId="32778"/>
    <cellStyle name="Normal 20 16 11" xfId="32779"/>
    <cellStyle name="Normal 20 16 2" xfId="32780"/>
    <cellStyle name="Normal 20 16 2 2" xfId="32781"/>
    <cellStyle name="Normal 20 16 3" xfId="32782"/>
    <cellStyle name="Normal 20 16 3 2" xfId="32783"/>
    <cellStyle name="Normal 20 16 4" xfId="32784"/>
    <cellStyle name="Normal 20 16 4 2" xfId="32785"/>
    <cellStyle name="Normal 20 16 5" xfId="32786"/>
    <cellStyle name="Normal 20 16 5 2" xfId="32787"/>
    <cellStyle name="Normal 20 16 6" xfId="32788"/>
    <cellStyle name="Normal 20 16 6 2" xfId="32789"/>
    <cellStyle name="Normal 20 16 7" xfId="32790"/>
    <cellStyle name="Normal 20 16 7 2" xfId="32791"/>
    <cellStyle name="Normal 20 16 8" xfId="32792"/>
    <cellStyle name="Normal 20 16 8 2" xfId="32793"/>
    <cellStyle name="Normal 20 16 9" xfId="32794"/>
    <cellStyle name="Normal 20 16 9 2" xfId="32795"/>
    <cellStyle name="Normal 20 17" xfId="32796"/>
    <cellStyle name="Normal 20 17 10" xfId="32797"/>
    <cellStyle name="Normal 20 17 10 2" xfId="32798"/>
    <cellStyle name="Normal 20 17 11" xfId="32799"/>
    <cellStyle name="Normal 20 17 2" xfId="32800"/>
    <cellStyle name="Normal 20 17 2 2" xfId="32801"/>
    <cellStyle name="Normal 20 17 3" xfId="32802"/>
    <cellStyle name="Normal 20 17 3 2" xfId="32803"/>
    <cellStyle name="Normal 20 17 4" xfId="32804"/>
    <cellStyle name="Normal 20 17 4 2" xfId="32805"/>
    <cellStyle name="Normal 20 17 5" xfId="32806"/>
    <cellStyle name="Normal 20 17 5 2" xfId="32807"/>
    <cellStyle name="Normal 20 17 6" xfId="32808"/>
    <cellStyle name="Normal 20 17 6 2" xfId="32809"/>
    <cellStyle name="Normal 20 17 7" xfId="32810"/>
    <cellStyle name="Normal 20 17 7 2" xfId="32811"/>
    <cellStyle name="Normal 20 17 8" xfId="32812"/>
    <cellStyle name="Normal 20 17 8 2" xfId="32813"/>
    <cellStyle name="Normal 20 17 9" xfId="32814"/>
    <cellStyle name="Normal 20 17 9 2" xfId="32815"/>
    <cellStyle name="Normal 20 18" xfId="32816"/>
    <cellStyle name="Normal 20 18 10" xfId="32817"/>
    <cellStyle name="Normal 20 18 10 2" xfId="32818"/>
    <cellStyle name="Normal 20 18 11" xfId="32819"/>
    <cellStyle name="Normal 20 18 2" xfId="32820"/>
    <cellStyle name="Normal 20 18 2 2" xfId="32821"/>
    <cellStyle name="Normal 20 18 3" xfId="32822"/>
    <cellStyle name="Normal 20 18 3 2" xfId="32823"/>
    <cellStyle name="Normal 20 18 4" xfId="32824"/>
    <cellStyle name="Normal 20 18 4 2" xfId="32825"/>
    <cellStyle name="Normal 20 18 5" xfId="32826"/>
    <cellStyle name="Normal 20 18 5 2" xfId="32827"/>
    <cellStyle name="Normal 20 18 6" xfId="32828"/>
    <cellStyle name="Normal 20 18 6 2" xfId="32829"/>
    <cellStyle name="Normal 20 18 7" xfId="32830"/>
    <cellStyle name="Normal 20 18 7 2" xfId="32831"/>
    <cellStyle name="Normal 20 18 8" xfId="32832"/>
    <cellStyle name="Normal 20 18 8 2" xfId="32833"/>
    <cellStyle name="Normal 20 18 9" xfId="32834"/>
    <cellStyle name="Normal 20 18 9 2" xfId="32835"/>
    <cellStyle name="Normal 20 19" xfId="32836"/>
    <cellStyle name="Normal 20 19 10" xfId="32837"/>
    <cellStyle name="Normal 20 19 10 2" xfId="32838"/>
    <cellStyle name="Normal 20 19 11" xfId="32839"/>
    <cellStyle name="Normal 20 19 2" xfId="32840"/>
    <cellStyle name="Normal 20 19 2 2" xfId="32841"/>
    <cellStyle name="Normal 20 19 3" xfId="32842"/>
    <cellStyle name="Normal 20 19 3 2" xfId="32843"/>
    <cellStyle name="Normal 20 19 4" xfId="32844"/>
    <cellStyle name="Normal 20 19 4 2" xfId="32845"/>
    <cellStyle name="Normal 20 19 5" xfId="32846"/>
    <cellStyle name="Normal 20 19 5 2" xfId="32847"/>
    <cellStyle name="Normal 20 19 6" xfId="32848"/>
    <cellStyle name="Normal 20 19 6 2" xfId="32849"/>
    <cellStyle name="Normal 20 19 7" xfId="32850"/>
    <cellStyle name="Normal 20 19 7 2" xfId="32851"/>
    <cellStyle name="Normal 20 19 8" xfId="32852"/>
    <cellStyle name="Normal 20 19 8 2" xfId="32853"/>
    <cellStyle name="Normal 20 19 9" xfId="32854"/>
    <cellStyle name="Normal 20 19 9 2" xfId="32855"/>
    <cellStyle name="Normal 20 2" xfId="32856"/>
    <cellStyle name="Normal 20 2 10" xfId="32857"/>
    <cellStyle name="Normal 20 2 10 2" xfId="32858"/>
    <cellStyle name="Normal 20 2 10 2 2" xfId="32859"/>
    <cellStyle name="Normal 20 2 10 3" xfId="32860"/>
    <cellStyle name="Normal 20 2 10 4" xfId="32861"/>
    <cellStyle name="Normal 20 2 11" xfId="32862"/>
    <cellStyle name="Normal 20 2 11 2" xfId="32863"/>
    <cellStyle name="Normal 20 2 11 2 2" xfId="32864"/>
    <cellStyle name="Normal 20 2 11 3" xfId="32865"/>
    <cellStyle name="Normal 20 2 11 4" xfId="32866"/>
    <cellStyle name="Normal 20 2 12" xfId="32867"/>
    <cellStyle name="Normal 20 2 12 2" xfId="32868"/>
    <cellStyle name="Normal 20 2 13" xfId="32869"/>
    <cellStyle name="Normal 20 2 13 2" xfId="32870"/>
    <cellStyle name="Normal 20 2 14" xfId="32871"/>
    <cellStyle name="Normal 20 2 14 2" xfId="32872"/>
    <cellStyle name="Normal 20 2 15" xfId="32873"/>
    <cellStyle name="Normal 20 2 15 2" xfId="32874"/>
    <cellStyle name="Normal 20 2 16" xfId="32875"/>
    <cellStyle name="Normal 20 2 16 2" xfId="32876"/>
    <cellStyle name="Normal 20 2 17" xfId="32877"/>
    <cellStyle name="Normal 20 2 17 2" xfId="32878"/>
    <cellStyle name="Normal 20 2 18" xfId="32879"/>
    <cellStyle name="Normal 20 2 18 2" xfId="32880"/>
    <cellStyle name="Normal 20 2 19" xfId="32881"/>
    <cellStyle name="Normal 20 2 19 2" xfId="32882"/>
    <cellStyle name="Normal 20 2 2" xfId="32883"/>
    <cellStyle name="Normal 20 2 2 2" xfId="32884"/>
    <cellStyle name="Normal 20 2 2 2 2" xfId="32885"/>
    <cellStyle name="Normal 20 2 2 3" xfId="32886"/>
    <cellStyle name="Normal 20 2 2 4" xfId="32887"/>
    <cellStyle name="Normal 20 2 20" xfId="32888"/>
    <cellStyle name="Normal 20 2 20 2" xfId="32889"/>
    <cellStyle name="Normal 20 2 21" xfId="32890"/>
    <cellStyle name="Normal 20 2 21 2" xfId="32891"/>
    <cellStyle name="Normal 20 2 22" xfId="32892"/>
    <cellStyle name="Normal 20 2 22 2" xfId="32893"/>
    <cellStyle name="Normal 20 2 23" xfId="32894"/>
    <cellStyle name="Normal 20 2 23 2" xfId="32895"/>
    <cellStyle name="Normal 20 2 24" xfId="32896"/>
    <cellStyle name="Normal 20 2 24 2" xfId="32897"/>
    <cellStyle name="Normal 20 2 25" xfId="32898"/>
    <cellStyle name="Normal 20 2 25 2" xfId="32899"/>
    <cellStyle name="Normal 20 2 26" xfId="32900"/>
    <cellStyle name="Normal 20 2 26 2" xfId="32901"/>
    <cellStyle name="Normal 20 2 27" xfId="32902"/>
    <cellStyle name="Normal 20 2 27 2" xfId="32903"/>
    <cellStyle name="Normal 20 2 28" xfId="32904"/>
    <cellStyle name="Normal 20 2 28 2" xfId="32905"/>
    <cellStyle name="Normal 20 2 29" xfId="32906"/>
    <cellStyle name="Normal 20 2 29 2" xfId="32907"/>
    <cellStyle name="Normal 20 2 3" xfId="32908"/>
    <cellStyle name="Normal 20 2 3 2" xfId="32909"/>
    <cellStyle name="Normal 20 2 3 2 2" xfId="32910"/>
    <cellStyle name="Normal 20 2 3 3" xfId="32911"/>
    <cellStyle name="Normal 20 2 3 4" xfId="32912"/>
    <cellStyle name="Normal 20 2 30" xfId="32913"/>
    <cellStyle name="Normal 20 2 30 2" xfId="32914"/>
    <cellStyle name="Normal 20 2 31" xfId="32915"/>
    <cellStyle name="Normal 20 2 31 2" xfId="32916"/>
    <cellStyle name="Normal 20 2 32" xfId="32917"/>
    <cellStyle name="Normal 20 2 32 2" xfId="32918"/>
    <cellStyle name="Normal 20 2 33" xfId="32919"/>
    <cellStyle name="Normal 20 2 33 2" xfId="32920"/>
    <cellStyle name="Normal 20 2 34" xfId="32921"/>
    <cellStyle name="Normal 20 2 34 2" xfId="32922"/>
    <cellStyle name="Normal 20 2 35" xfId="32923"/>
    <cellStyle name="Normal 20 2 35 2" xfId="32924"/>
    <cellStyle name="Normal 20 2 36" xfId="32925"/>
    <cellStyle name="Normal 20 2 36 2" xfId="32926"/>
    <cellStyle name="Normal 20 2 37" xfId="32927"/>
    <cellStyle name="Normal 20 2 37 2" xfId="32928"/>
    <cellStyle name="Normal 20 2 38" xfId="32929"/>
    <cellStyle name="Normal 20 2 38 2" xfId="32930"/>
    <cellStyle name="Normal 20 2 39" xfId="32931"/>
    <cellStyle name="Normal 20 2 39 2" xfId="32932"/>
    <cellStyle name="Normal 20 2 4" xfId="32933"/>
    <cellStyle name="Normal 20 2 4 2" xfId="32934"/>
    <cellStyle name="Normal 20 2 4 2 2" xfId="32935"/>
    <cellStyle name="Normal 20 2 4 3" xfId="32936"/>
    <cellStyle name="Normal 20 2 4 4" xfId="32937"/>
    <cellStyle name="Normal 20 2 40" xfId="32938"/>
    <cellStyle name="Normal 20 2 40 2" xfId="32939"/>
    <cellStyle name="Normal 20 2 41" xfId="32940"/>
    <cellStyle name="Normal 20 2 41 2" xfId="32941"/>
    <cellStyle name="Normal 20 2 42" xfId="32942"/>
    <cellStyle name="Normal 20 2 42 2" xfId="32943"/>
    <cellStyle name="Normal 20 2 43" xfId="32944"/>
    <cellStyle name="Normal 20 2 43 2" xfId="32945"/>
    <cellStyle name="Normal 20 2 44" xfId="32946"/>
    <cellStyle name="Normal 20 2 44 2" xfId="32947"/>
    <cellStyle name="Normal 20 2 45" xfId="32948"/>
    <cellStyle name="Normal 20 2 45 2" xfId="32949"/>
    <cellStyle name="Normal 20 2 46" xfId="32950"/>
    <cellStyle name="Normal 20 2 46 2" xfId="32951"/>
    <cellStyle name="Normal 20 2 47" xfId="32952"/>
    <cellStyle name="Normal 20 2 47 2" xfId="32953"/>
    <cellStyle name="Normal 20 2 48" xfId="32954"/>
    <cellStyle name="Normal 20 2 48 2" xfId="32955"/>
    <cellStyle name="Normal 20 2 49" xfId="32956"/>
    <cellStyle name="Normal 20 2 49 2" xfId="32957"/>
    <cellStyle name="Normal 20 2 5" xfId="32958"/>
    <cellStyle name="Normal 20 2 5 2" xfId="32959"/>
    <cellStyle name="Normal 20 2 5 2 2" xfId="32960"/>
    <cellStyle name="Normal 20 2 5 3" xfId="32961"/>
    <cellStyle name="Normal 20 2 5 4" xfId="32962"/>
    <cellStyle name="Normal 20 2 50" xfId="32963"/>
    <cellStyle name="Normal 20 2 51" xfId="32964"/>
    <cellStyle name="Normal 20 2 52" xfId="32965"/>
    <cellStyle name="Normal 20 2 53" xfId="32966"/>
    <cellStyle name="Normal 20 2 54" xfId="32967"/>
    <cellStyle name="Normal 20 2 55" xfId="32968"/>
    <cellStyle name="Normal 20 2 56" xfId="32969"/>
    <cellStyle name="Normal 20 2 57" xfId="32970"/>
    <cellStyle name="Normal 20 2 58" xfId="32971"/>
    <cellStyle name="Normal 20 2 59" xfId="32972"/>
    <cellStyle name="Normal 20 2 6" xfId="32973"/>
    <cellStyle name="Normal 20 2 6 2" xfId="32974"/>
    <cellStyle name="Normal 20 2 6 2 2" xfId="32975"/>
    <cellStyle name="Normal 20 2 6 3" xfId="32976"/>
    <cellStyle name="Normal 20 2 6 4" xfId="32977"/>
    <cellStyle name="Normal 20 2 60" xfId="32978"/>
    <cellStyle name="Normal 20 2 61" xfId="32979"/>
    <cellStyle name="Normal 20 2 62" xfId="32980"/>
    <cellStyle name="Normal 20 2 63" xfId="32981"/>
    <cellStyle name="Normal 20 2 64" xfId="32982"/>
    <cellStyle name="Normal 20 2 65" xfId="32983"/>
    <cellStyle name="Normal 20 2 66" xfId="32984"/>
    <cellStyle name="Normal 20 2 67" xfId="32985"/>
    <cellStyle name="Normal 20 2 68" xfId="32986"/>
    <cellStyle name="Normal 20 2 69" xfId="32987"/>
    <cellStyle name="Normal 20 2 7" xfId="32988"/>
    <cellStyle name="Normal 20 2 7 2" xfId="32989"/>
    <cellStyle name="Normal 20 2 7 2 2" xfId="32990"/>
    <cellStyle name="Normal 20 2 7 3" xfId="32991"/>
    <cellStyle name="Normal 20 2 7 4" xfId="32992"/>
    <cellStyle name="Normal 20 2 70" xfId="32993"/>
    <cellStyle name="Normal 20 2 71" xfId="32994"/>
    <cellStyle name="Normal 20 2 72" xfId="32995"/>
    <cellStyle name="Normal 20 2 73" xfId="32996"/>
    <cellStyle name="Normal 20 2 74" xfId="32997"/>
    <cellStyle name="Normal 20 2 75" xfId="32998"/>
    <cellStyle name="Normal 20 2 76" xfId="32999"/>
    <cellStyle name="Normal 20 2 8" xfId="33000"/>
    <cellStyle name="Normal 20 2 8 2" xfId="33001"/>
    <cellStyle name="Normal 20 2 8 2 2" xfId="33002"/>
    <cellStyle name="Normal 20 2 8 3" xfId="33003"/>
    <cellStyle name="Normal 20 2 8 4" xfId="33004"/>
    <cellStyle name="Normal 20 2 9" xfId="33005"/>
    <cellStyle name="Normal 20 2 9 2" xfId="33006"/>
    <cellStyle name="Normal 20 2 9 2 2" xfId="33007"/>
    <cellStyle name="Normal 20 2 9 3" xfId="33008"/>
    <cellStyle name="Normal 20 2 9 4" xfId="33009"/>
    <cellStyle name="Normal 20 20" xfId="33010"/>
    <cellStyle name="Normal 20 20 10" xfId="33011"/>
    <cellStyle name="Normal 20 20 10 2" xfId="33012"/>
    <cellStyle name="Normal 20 20 11" xfId="33013"/>
    <cellStyle name="Normal 20 20 2" xfId="33014"/>
    <cellStyle name="Normal 20 20 2 2" xfId="33015"/>
    <cellStyle name="Normal 20 20 3" xfId="33016"/>
    <cellStyle name="Normal 20 20 3 2" xfId="33017"/>
    <cellStyle name="Normal 20 20 4" xfId="33018"/>
    <cellStyle name="Normal 20 20 4 2" xfId="33019"/>
    <cellStyle name="Normal 20 20 5" xfId="33020"/>
    <cellStyle name="Normal 20 20 5 2" xfId="33021"/>
    <cellStyle name="Normal 20 20 6" xfId="33022"/>
    <cellStyle name="Normal 20 20 6 2" xfId="33023"/>
    <cellStyle name="Normal 20 20 7" xfId="33024"/>
    <cellStyle name="Normal 20 20 7 2" xfId="33025"/>
    <cellStyle name="Normal 20 20 8" xfId="33026"/>
    <cellStyle name="Normal 20 20 8 2" xfId="33027"/>
    <cellStyle name="Normal 20 20 9" xfId="33028"/>
    <cellStyle name="Normal 20 20 9 2" xfId="33029"/>
    <cellStyle name="Normal 20 21" xfId="33030"/>
    <cellStyle name="Normal 20 21 10" xfId="33031"/>
    <cellStyle name="Normal 20 21 10 2" xfId="33032"/>
    <cellStyle name="Normal 20 21 11" xfId="33033"/>
    <cellStyle name="Normal 20 21 2" xfId="33034"/>
    <cellStyle name="Normal 20 21 2 2" xfId="33035"/>
    <cellStyle name="Normal 20 21 3" xfId="33036"/>
    <cellStyle name="Normal 20 21 3 2" xfId="33037"/>
    <cellStyle name="Normal 20 21 4" xfId="33038"/>
    <cellStyle name="Normal 20 21 4 2" xfId="33039"/>
    <cellStyle name="Normal 20 21 5" xfId="33040"/>
    <cellStyle name="Normal 20 21 5 2" xfId="33041"/>
    <cellStyle name="Normal 20 21 6" xfId="33042"/>
    <cellStyle name="Normal 20 21 6 2" xfId="33043"/>
    <cellStyle name="Normal 20 21 7" xfId="33044"/>
    <cellStyle name="Normal 20 21 7 2" xfId="33045"/>
    <cellStyle name="Normal 20 21 8" xfId="33046"/>
    <cellStyle name="Normal 20 21 8 2" xfId="33047"/>
    <cellStyle name="Normal 20 21 9" xfId="33048"/>
    <cellStyle name="Normal 20 21 9 2" xfId="33049"/>
    <cellStyle name="Normal 20 22" xfId="33050"/>
    <cellStyle name="Normal 20 22 10" xfId="33051"/>
    <cellStyle name="Normal 20 22 10 2" xfId="33052"/>
    <cellStyle name="Normal 20 22 11" xfId="33053"/>
    <cellStyle name="Normal 20 22 2" xfId="33054"/>
    <cellStyle name="Normal 20 22 2 2" xfId="33055"/>
    <cellStyle name="Normal 20 22 3" xfId="33056"/>
    <cellStyle name="Normal 20 22 3 2" xfId="33057"/>
    <cellStyle name="Normal 20 22 4" xfId="33058"/>
    <cellStyle name="Normal 20 22 4 2" xfId="33059"/>
    <cellStyle name="Normal 20 22 5" xfId="33060"/>
    <cellStyle name="Normal 20 22 5 2" xfId="33061"/>
    <cellStyle name="Normal 20 22 6" xfId="33062"/>
    <cellStyle name="Normal 20 22 6 2" xfId="33063"/>
    <cellStyle name="Normal 20 22 7" xfId="33064"/>
    <cellStyle name="Normal 20 22 7 2" xfId="33065"/>
    <cellStyle name="Normal 20 22 8" xfId="33066"/>
    <cellStyle name="Normal 20 22 8 2" xfId="33067"/>
    <cellStyle name="Normal 20 22 9" xfId="33068"/>
    <cellStyle name="Normal 20 22 9 2" xfId="33069"/>
    <cellStyle name="Normal 20 23" xfId="33070"/>
    <cellStyle name="Normal 20 23 10" xfId="33071"/>
    <cellStyle name="Normal 20 23 10 2" xfId="33072"/>
    <cellStyle name="Normal 20 23 11" xfId="33073"/>
    <cellStyle name="Normal 20 23 2" xfId="33074"/>
    <cellStyle name="Normal 20 23 2 2" xfId="33075"/>
    <cellStyle name="Normal 20 23 3" xfId="33076"/>
    <cellStyle name="Normal 20 23 3 2" xfId="33077"/>
    <cellStyle name="Normal 20 23 4" xfId="33078"/>
    <cellStyle name="Normal 20 23 4 2" xfId="33079"/>
    <cellStyle name="Normal 20 23 5" xfId="33080"/>
    <cellStyle name="Normal 20 23 5 2" xfId="33081"/>
    <cellStyle name="Normal 20 23 6" xfId="33082"/>
    <cellStyle name="Normal 20 23 6 2" xfId="33083"/>
    <cellStyle name="Normal 20 23 7" xfId="33084"/>
    <cellStyle name="Normal 20 23 7 2" xfId="33085"/>
    <cellStyle name="Normal 20 23 8" xfId="33086"/>
    <cellStyle name="Normal 20 23 8 2" xfId="33087"/>
    <cellStyle name="Normal 20 23 9" xfId="33088"/>
    <cellStyle name="Normal 20 23 9 2" xfId="33089"/>
    <cellStyle name="Normal 20 24" xfId="33090"/>
    <cellStyle name="Normal 20 24 10" xfId="33091"/>
    <cellStyle name="Normal 20 24 10 2" xfId="33092"/>
    <cellStyle name="Normal 20 24 11" xfId="33093"/>
    <cellStyle name="Normal 20 24 2" xfId="33094"/>
    <cellStyle name="Normal 20 24 2 2" xfId="33095"/>
    <cellStyle name="Normal 20 24 3" xfId="33096"/>
    <cellStyle name="Normal 20 24 3 2" xfId="33097"/>
    <cellStyle name="Normal 20 24 4" xfId="33098"/>
    <cellStyle name="Normal 20 24 4 2" xfId="33099"/>
    <cellStyle name="Normal 20 24 5" xfId="33100"/>
    <cellStyle name="Normal 20 24 5 2" xfId="33101"/>
    <cellStyle name="Normal 20 24 6" xfId="33102"/>
    <cellStyle name="Normal 20 24 6 2" xfId="33103"/>
    <cellStyle name="Normal 20 24 7" xfId="33104"/>
    <cellStyle name="Normal 20 24 7 2" xfId="33105"/>
    <cellStyle name="Normal 20 24 8" xfId="33106"/>
    <cellStyle name="Normal 20 24 8 2" xfId="33107"/>
    <cellStyle name="Normal 20 24 9" xfId="33108"/>
    <cellStyle name="Normal 20 24 9 2" xfId="33109"/>
    <cellStyle name="Normal 20 25" xfId="33110"/>
    <cellStyle name="Normal 20 25 10" xfId="33111"/>
    <cellStyle name="Normal 20 25 10 2" xfId="33112"/>
    <cellStyle name="Normal 20 25 11" xfId="33113"/>
    <cellStyle name="Normal 20 25 2" xfId="33114"/>
    <cellStyle name="Normal 20 25 2 2" xfId="33115"/>
    <cellStyle name="Normal 20 25 3" xfId="33116"/>
    <cellStyle name="Normal 20 25 3 2" xfId="33117"/>
    <cellStyle name="Normal 20 25 4" xfId="33118"/>
    <cellStyle name="Normal 20 25 4 2" xfId="33119"/>
    <cellStyle name="Normal 20 25 5" xfId="33120"/>
    <cellStyle name="Normal 20 25 5 2" xfId="33121"/>
    <cellStyle name="Normal 20 25 6" xfId="33122"/>
    <cellStyle name="Normal 20 25 6 2" xfId="33123"/>
    <cellStyle name="Normal 20 25 7" xfId="33124"/>
    <cellStyle name="Normal 20 25 7 2" xfId="33125"/>
    <cellStyle name="Normal 20 25 8" xfId="33126"/>
    <cellStyle name="Normal 20 25 8 2" xfId="33127"/>
    <cellStyle name="Normal 20 25 9" xfId="33128"/>
    <cellStyle name="Normal 20 25 9 2" xfId="33129"/>
    <cellStyle name="Normal 20 26" xfId="33130"/>
    <cellStyle name="Normal 20 26 10" xfId="33131"/>
    <cellStyle name="Normal 20 26 10 2" xfId="33132"/>
    <cellStyle name="Normal 20 26 11" xfId="33133"/>
    <cellStyle name="Normal 20 26 2" xfId="33134"/>
    <cellStyle name="Normal 20 26 2 2" xfId="33135"/>
    <cellStyle name="Normal 20 26 3" xfId="33136"/>
    <cellStyle name="Normal 20 26 3 2" xfId="33137"/>
    <cellStyle name="Normal 20 26 4" xfId="33138"/>
    <cellStyle name="Normal 20 26 4 2" xfId="33139"/>
    <cellStyle name="Normal 20 26 5" xfId="33140"/>
    <cellStyle name="Normal 20 26 5 2" xfId="33141"/>
    <cellStyle name="Normal 20 26 6" xfId="33142"/>
    <cellStyle name="Normal 20 26 6 2" xfId="33143"/>
    <cellStyle name="Normal 20 26 7" xfId="33144"/>
    <cellStyle name="Normal 20 26 7 2" xfId="33145"/>
    <cellStyle name="Normal 20 26 8" xfId="33146"/>
    <cellStyle name="Normal 20 26 8 2" xfId="33147"/>
    <cellStyle name="Normal 20 26 9" xfId="33148"/>
    <cellStyle name="Normal 20 26 9 2" xfId="33149"/>
    <cellStyle name="Normal 20 27" xfId="33150"/>
    <cellStyle name="Normal 20 27 10" xfId="33151"/>
    <cellStyle name="Normal 20 27 10 2" xfId="33152"/>
    <cellStyle name="Normal 20 27 11" xfId="33153"/>
    <cellStyle name="Normal 20 27 2" xfId="33154"/>
    <cellStyle name="Normal 20 27 2 2" xfId="33155"/>
    <cellStyle name="Normal 20 27 3" xfId="33156"/>
    <cellStyle name="Normal 20 27 3 2" xfId="33157"/>
    <cellStyle name="Normal 20 27 4" xfId="33158"/>
    <cellStyle name="Normal 20 27 4 2" xfId="33159"/>
    <cellStyle name="Normal 20 27 5" xfId="33160"/>
    <cellStyle name="Normal 20 27 5 2" xfId="33161"/>
    <cellStyle name="Normal 20 27 6" xfId="33162"/>
    <cellStyle name="Normal 20 27 6 2" xfId="33163"/>
    <cellStyle name="Normal 20 27 7" xfId="33164"/>
    <cellStyle name="Normal 20 27 7 2" xfId="33165"/>
    <cellStyle name="Normal 20 27 8" xfId="33166"/>
    <cellStyle name="Normal 20 27 8 2" xfId="33167"/>
    <cellStyle name="Normal 20 27 9" xfId="33168"/>
    <cellStyle name="Normal 20 27 9 2" xfId="33169"/>
    <cellStyle name="Normal 20 28" xfId="33170"/>
    <cellStyle name="Normal 20 28 10" xfId="33171"/>
    <cellStyle name="Normal 20 28 10 2" xfId="33172"/>
    <cellStyle name="Normal 20 28 11" xfId="33173"/>
    <cellStyle name="Normal 20 28 2" xfId="33174"/>
    <cellStyle name="Normal 20 28 2 2" xfId="33175"/>
    <cellStyle name="Normal 20 28 3" xfId="33176"/>
    <cellStyle name="Normal 20 28 3 2" xfId="33177"/>
    <cellStyle name="Normal 20 28 4" xfId="33178"/>
    <cellStyle name="Normal 20 28 4 2" xfId="33179"/>
    <cellStyle name="Normal 20 28 5" xfId="33180"/>
    <cellStyle name="Normal 20 28 5 2" xfId="33181"/>
    <cellStyle name="Normal 20 28 6" xfId="33182"/>
    <cellStyle name="Normal 20 28 6 2" xfId="33183"/>
    <cellStyle name="Normal 20 28 7" xfId="33184"/>
    <cellStyle name="Normal 20 28 7 2" xfId="33185"/>
    <cellStyle name="Normal 20 28 8" xfId="33186"/>
    <cellStyle name="Normal 20 28 8 2" xfId="33187"/>
    <cellStyle name="Normal 20 28 9" xfId="33188"/>
    <cellStyle name="Normal 20 28 9 2" xfId="33189"/>
    <cellStyle name="Normal 20 29" xfId="33190"/>
    <cellStyle name="Normal 20 29 10" xfId="33191"/>
    <cellStyle name="Normal 20 29 10 2" xfId="33192"/>
    <cellStyle name="Normal 20 29 11" xfId="33193"/>
    <cellStyle name="Normal 20 29 2" xfId="33194"/>
    <cellStyle name="Normal 20 29 2 2" xfId="33195"/>
    <cellStyle name="Normal 20 29 3" xfId="33196"/>
    <cellStyle name="Normal 20 29 3 2" xfId="33197"/>
    <cellStyle name="Normal 20 29 4" xfId="33198"/>
    <cellStyle name="Normal 20 29 4 2" xfId="33199"/>
    <cellStyle name="Normal 20 29 5" xfId="33200"/>
    <cellStyle name="Normal 20 29 5 2" xfId="33201"/>
    <cellStyle name="Normal 20 29 6" xfId="33202"/>
    <cellStyle name="Normal 20 29 6 2" xfId="33203"/>
    <cellStyle name="Normal 20 29 7" xfId="33204"/>
    <cellStyle name="Normal 20 29 7 2" xfId="33205"/>
    <cellStyle name="Normal 20 29 8" xfId="33206"/>
    <cellStyle name="Normal 20 29 8 2" xfId="33207"/>
    <cellStyle name="Normal 20 29 9" xfId="33208"/>
    <cellStyle name="Normal 20 29 9 2" xfId="33209"/>
    <cellStyle name="Normal 20 3" xfId="33210"/>
    <cellStyle name="Normal 20 3 10" xfId="33211"/>
    <cellStyle name="Normal 20 3 10 2" xfId="33212"/>
    <cellStyle name="Normal 20 3 11" xfId="33213"/>
    <cellStyle name="Normal 20 3 2" xfId="33214"/>
    <cellStyle name="Normal 20 3 2 2" xfId="33215"/>
    <cellStyle name="Normal 20 3 3" xfId="33216"/>
    <cellStyle name="Normal 20 3 3 2" xfId="33217"/>
    <cellStyle name="Normal 20 3 4" xfId="33218"/>
    <cellStyle name="Normal 20 3 4 2" xfId="33219"/>
    <cellStyle name="Normal 20 3 5" xfId="33220"/>
    <cellStyle name="Normal 20 3 5 2" xfId="33221"/>
    <cellStyle name="Normal 20 3 6" xfId="33222"/>
    <cellStyle name="Normal 20 3 6 2" xfId="33223"/>
    <cellStyle name="Normal 20 3 7" xfId="33224"/>
    <cellStyle name="Normal 20 3 7 2" xfId="33225"/>
    <cellStyle name="Normal 20 3 8" xfId="33226"/>
    <cellStyle name="Normal 20 3 8 2" xfId="33227"/>
    <cellStyle name="Normal 20 3 9" xfId="33228"/>
    <cellStyle name="Normal 20 3 9 2" xfId="33229"/>
    <cellStyle name="Normal 20 30" xfId="33230"/>
    <cellStyle name="Normal 20 30 10" xfId="33231"/>
    <cellStyle name="Normal 20 30 10 2" xfId="33232"/>
    <cellStyle name="Normal 20 30 11" xfId="33233"/>
    <cellStyle name="Normal 20 30 2" xfId="33234"/>
    <cellStyle name="Normal 20 30 2 2" xfId="33235"/>
    <cellStyle name="Normal 20 30 3" xfId="33236"/>
    <cellStyle name="Normal 20 30 3 2" xfId="33237"/>
    <cellStyle name="Normal 20 30 4" xfId="33238"/>
    <cellStyle name="Normal 20 30 4 2" xfId="33239"/>
    <cellStyle name="Normal 20 30 5" xfId="33240"/>
    <cellStyle name="Normal 20 30 5 2" xfId="33241"/>
    <cellStyle name="Normal 20 30 6" xfId="33242"/>
    <cellStyle name="Normal 20 30 6 2" xfId="33243"/>
    <cellStyle name="Normal 20 30 7" xfId="33244"/>
    <cellStyle name="Normal 20 30 7 2" xfId="33245"/>
    <cellStyle name="Normal 20 30 8" xfId="33246"/>
    <cellStyle name="Normal 20 30 8 2" xfId="33247"/>
    <cellStyle name="Normal 20 30 9" xfId="33248"/>
    <cellStyle name="Normal 20 30 9 2" xfId="33249"/>
    <cellStyle name="Normal 20 31" xfId="33250"/>
    <cellStyle name="Normal 20 31 10" xfId="33251"/>
    <cellStyle name="Normal 20 31 10 2" xfId="33252"/>
    <cellStyle name="Normal 20 31 11" xfId="33253"/>
    <cellStyle name="Normal 20 31 2" xfId="33254"/>
    <cellStyle name="Normal 20 31 2 2" xfId="33255"/>
    <cellStyle name="Normal 20 31 3" xfId="33256"/>
    <cellStyle name="Normal 20 31 3 2" xfId="33257"/>
    <cellStyle name="Normal 20 31 4" xfId="33258"/>
    <cellStyle name="Normal 20 31 4 2" xfId="33259"/>
    <cellStyle name="Normal 20 31 5" xfId="33260"/>
    <cellStyle name="Normal 20 31 5 2" xfId="33261"/>
    <cellStyle name="Normal 20 31 6" xfId="33262"/>
    <cellStyle name="Normal 20 31 6 2" xfId="33263"/>
    <cellStyle name="Normal 20 31 7" xfId="33264"/>
    <cellStyle name="Normal 20 31 7 2" xfId="33265"/>
    <cellStyle name="Normal 20 31 8" xfId="33266"/>
    <cellStyle name="Normal 20 31 8 2" xfId="33267"/>
    <cellStyle name="Normal 20 31 9" xfId="33268"/>
    <cellStyle name="Normal 20 31 9 2" xfId="33269"/>
    <cellStyle name="Normal 20 32" xfId="33270"/>
    <cellStyle name="Normal 20 32 2" xfId="33271"/>
    <cellStyle name="Normal 20 32 2 2" xfId="33272"/>
    <cellStyle name="Normal 20 32 3" xfId="33273"/>
    <cellStyle name="Normal 20 32 3 2" xfId="33274"/>
    <cellStyle name="Normal 20 32 4" xfId="33275"/>
    <cellStyle name="Normal 20 32 4 2" xfId="33276"/>
    <cellStyle name="Normal 20 32 5" xfId="33277"/>
    <cellStyle name="Normal 20 33" xfId="33278"/>
    <cellStyle name="Normal 20 33 2" xfId="33279"/>
    <cellStyle name="Normal 20 33 2 2" xfId="33280"/>
    <cellStyle name="Normal 20 33 3" xfId="33281"/>
    <cellStyle name="Normal 20 33 3 2" xfId="33282"/>
    <cellStyle name="Normal 20 33 4" xfId="33283"/>
    <cellStyle name="Normal 20 33 4 2" xfId="33284"/>
    <cellStyle name="Normal 20 33 5" xfId="33285"/>
    <cellStyle name="Normal 20 34" xfId="33286"/>
    <cellStyle name="Normal 20 34 2" xfId="33287"/>
    <cellStyle name="Normal 20 34 2 2" xfId="33288"/>
    <cellStyle name="Normal 20 34 3" xfId="33289"/>
    <cellStyle name="Normal 20 34 3 2" xfId="33290"/>
    <cellStyle name="Normal 20 34 4" xfId="33291"/>
    <cellStyle name="Normal 20 34 4 2" xfId="33292"/>
    <cellStyle name="Normal 20 34 5" xfId="33293"/>
    <cellStyle name="Normal 20 35" xfId="33294"/>
    <cellStyle name="Normal 20 35 2" xfId="33295"/>
    <cellStyle name="Normal 20 35 2 2" xfId="33296"/>
    <cellStyle name="Normal 20 35 3" xfId="33297"/>
    <cellStyle name="Normal 20 35 3 2" xfId="33298"/>
    <cellStyle name="Normal 20 35 4" xfId="33299"/>
    <cellStyle name="Normal 20 35 4 2" xfId="33300"/>
    <cellStyle name="Normal 20 35 5" xfId="33301"/>
    <cellStyle name="Normal 20 36" xfId="33302"/>
    <cellStyle name="Normal 20 36 2" xfId="33303"/>
    <cellStyle name="Normal 20 36 2 2" xfId="33304"/>
    <cellStyle name="Normal 20 36 3" xfId="33305"/>
    <cellStyle name="Normal 20 36 3 2" xfId="33306"/>
    <cellStyle name="Normal 20 36 4" xfId="33307"/>
    <cellStyle name="Normal 20 36 4 2" xfId="33308"/>
    <cellStyle name="Normal 20 36 5" xfId="33309"/>
    <cellStyle name="Normal 20 37" xfId="33310"/>
    <cellStyle name="Normal 20 37 2" xfId="33311"/>
    <cellStyle name="Normal 20 37 2 2" xfId="33312"/>
    <cellStyle name="Normal 20 37 3" xfId="33313"/>
    <cellStyle name="Normal 20 37 3 2" xfId="33314"/>
    <cellStyle name="Normal 20 37 4" xfId="33315"/>
    <cellStyle name="Normal 20 37 4 2" xfId="33316"/>
    <cellStyle name="Normal 20 37 5" xfId="33317"/>
    <cellStyle name="Normal 20 38" xfId="33318"/>
    <cellStyle name="Normal 20 38 2" xfId="33319"/>
    <cellStyle name="Normal 20 38 2 2" xfId="33320"/>
    <cellStyle name="Normal 20 38 3" xfId="33321"/>
    <cellStyle name="Normal 20 38 3 2" xfId="33322"/>
    <cellStyle name="Normal 20 38 4" xfId="33323"/>
    <cellStyle name="Normal 20 38 4 2" xfId="33324"/>
    <cellStyle name="Normal 20 38 5" xfId="33325"/>
    <cellStyle name="Normal 20 39" xfId="33326"/>
    <cellStyle name="Normal 20 39 2" xfId="33327"/>
    <cellStyle name="Normal 20 39 2 2" xfId="33328"/>
    <cellStyle name="Normal 20 39 3" xfId="33329"/>
    <cellStyle name="Normal 20 39 3 2" xfId="33330"/>
    <cellStyle name="Normal 20 39 4" xfId="33331"/>
    <cellStyle name="Normal 20 39 4 2" xfId="33332"/>
    <cellStyle name="Normal 20 39 5" xfId="33333"/>
    <cellStyle name="Normal 20 4" xfId="33334"/>
    <cellStyle name="Normal 20 4 10" xfId="33335"/>
    <cellStyle name="Normal 20 4 10 2" xfId="33336"/>
    <cellStyle name="Normal 20 4 11" xfId="33337"/>
    <cellStyle name="Normal 20 4 2" xfId="33338"/>
    <cellStyle name="Normal 20 4 2 2" xfId="33339"/>
    <cellStyle name="Normal 20 4 3" xfId="33340"/>
    <cellStyle name="Normal 20 4 3 2" xfId="33341"/>
    <cellStyle name="Normal 20 4 4" xfId="33342"/>
    <cellStyle name="Normal 20 4 4 2" xfId="33343"/>
    <cellStyle name="Normal 20 4 5" xfId="33344"/>
    <cellStyle name="Normal 20 4 5 2" xfId="33345"/>
    <cellStyle name="Normal 20 4 6" xfId="33346"/>
    <cellStyle name="Normal 20 4 6 2" xfId="33347"/>
    <cellStyle name="Normal 20 4 7" xfId="33348"/>
    <cellStyle name="Normal 20 4 7 2" xfId="33349"/>
    <cellStyle name="Normal 20 4 8" xfId="33350"/>
    <cellStyle name="Normal 20 4 8 2" xfId="33351"/>
    <cellStyle name="Normal 20 4 9" xfId="33352"/>
    <cellStyle name="Normal 20 4 9 2" xfId="33353"/>
    <cellStyle name="Normal 20 40" xfId="33354"/>
    <cellStyle name="Normal 20 40 2" xfId="33355"/>
    <cellStyle name="Normal 20 40 2 2" xfId="33356"/>
    <cellStyle name="Normal 20 40 3" xfId="33357"/>
    <cellStyle name="Normal 20 40 3 2" xfId="33358"/>
    <cellStyle name="Normal 20 40 4" xfId="33359"/>
    <cellStyle name="Normal 20 40 4 2" xfId="33360"/>
    <cellStyle name="Normal 20 40 5" xfId="33361"/>
    <cellStyle name="Normal 20 41" xfId="33362"/>
    <cellStyle name="Normal 20 41 2" xfId="33363"/>
    <cellStyle name="Normal 20 41 2 2" xfId="33364"/>
    <cellStyle name="Normal 20 41 3" xfId="33365"/>
    <cellStyle name="Normal 20 41 3 2" xfId="33366"/>
    <cellStyle name="Normal 20 41 4" xfId="33367"/>
    <cellStyle name="Normal 20 41 4 2" xfId="33368"/>
    <cellStyle name="Normal 20 41 5" xfId="33369"/>
    <cellStyle name="Normal 20 42" xfId="33370"/>
    <cellStyle name="Normal 20 42 2" xfId="33371"/>
    <cellStyle name="Normal 20 42 2 2" xfId="33372"/>
    <cellStyle name="Normal 20 42 3" xfId="33373"/>
    <cellStyle name="Normal 20 42 3 2" xfId="33374"/>
    <cellStyle name="Normal 20 42 4" xfId="33375"/>
    <cellStyle name="Normal 20 42 4 2" xfId="33376"/>
    <cellStyle name="Normal 20 42 5" xfId="33377"/>
    <cellStyle name="Normal 20 43" xfId="33378"/>
    <cellStyle name="Normal 20 43 2" xfId="33379"/>
    <cellStyle name="Normal 20 43 2 2" xfId="33380"/>
    <cellStyle name="Normal 20 43 3" xfId="33381"/>
    <cellStyle name="Normal 20 43 3 2" xfId="33382"/>
    <cellStyle name="Normal 20 43 4" xfId="33383"/>
    <cellStyle name="Normal 20 43 4 2" xfId="33384"/>
    <cellStyle name="Normal 20 43 5" xfId="33385"/>
    <cellStyle name="Normal 20 44" xfId="33386"/>
    <cellStyle name="Normal 20 44 2" xfId="33387"/>
    <cellStyle name="Normal 20 44 2 2" xfId="33388"/>
    <cellStyle name="Normal 20 44 3" xfId="33389"/>
    <cellStyle name="Normal 20 44 3 2" xfId="33390"/>
    <cellStyle name="Normal 20 44 4" xfId="33391"/>
    <cellStyle name="Normal 20 44 4 2" xfId="33392"/>
    <cellStyle name="Normal 20 44 5" xfId="33393"/>
    <cellStyle name="Normal 20 45" xfId="33394"/>
    <cellStyle name="Normal 20 45 2" xfId="33395"/>
    <cellStyle name="Normal 20 45 2 2" xfId="33396"/>
    <cellStyle name="Normal 20 45 3" xfId="33397"/>
    <cellStyle name="Normal 20 45 3 2" xfId="33398"/>
    <cellStyle name="Normal 20 45 4" xfId="33399"/>
    <cellStyle name="Normal 20 45 4 2" xfId="33400"/>
    <cellStyle name="Normal 20 45 5" xfId="33401"/>
    <cellStyle name="Normal 20 46" xfId="33402"/>
    <cellStyle name="Normal 20 46 2" xfId="33403"/>
    <cellStyle name="Normal 20 46 2 2" xfId="33404"/>
    <cellStyle name="Normal 20 46 3" xfId="33405"/>
    <cellStyle name="Normal 20 46 3 2" xfId="33406"/>
    <cellStyle name="Normal 20 46 4" xfId="33407"/>
    <cellStyle name="Normal 20 46 4 2" xfId="33408"/>
    <cellStyle name="Normal 20 46 5" xfId="33409"/>
    <cellStyle name="Normal 20 47" xfId="33410"/>
    <cellStyle name="Normal 20 47 2" xfId="33411"/>
    <cellStyle name="Normal 20 47 2 2" xfId="33412"/>
    <cellStyle name="Normal 20 47 3" xfId="33413"/>
    <cellStyle name="Normal 20 47 3 2" xfId="33414"/>
    <cellStyle name="Normal 20 47 4" xfId="33415"/>
    <cellStyle name="Normal 20 47 4 2" xfId="33416"/>
    <cellStyle name="Normal 20 47 5" xfId="33417"/>
    <cellStyle name="Normal 20 48" xfId="33418"/>
    <cellStyle name="Normal 20 48 2" xfId="33419"/>
    <cellStyle name="Normal 20 48 2 2" xfId="33420"/>
    <cellStyle name="Normal 20 48 3" xfId="33421"/>
    <cellStyle name="Normal 20 48 3 2" xfId="33422"/>
    <cellStyle name="Normal 20 48 4" xfId="33423"/>
    <cellStyle name="Normal 20 48 4 2" xfId="33424"/>
    <cellStyle name="Normal 20 48 5" xfId="33425"/>
    <cellStyle name="Normal 20 49" xfId="33426"/>
    <cellStyle name="Normal 20 49 2" xfId="33427"/>
    <cellStyle name="Normal 20 49 2 2" xfId="33428"/>
    <cellStyle name="Normal 20 49 3" xfId="33429"/>
    <cellStyle name="Normal 20 49 3 2" xfId="33430"/>
    <cellStyle name="Normal 20 49 4" xfId="33431"/>
    <cellStyle name="Normal 20 49 4 2" xfId="33432"/>
    <cellStyle name="Normal 20 49 5" xfId="33433"/>
    <cellStyle name="Normal 20 5" xfId="33434"/>
    <cellStyle name="Normal 20 5 10" xfId="33435"/>
    <cellStyle name="Normal 20 5 10 2" xfId="33436"/>
    <cellStyle name="Normal 20 5 11" xfId="33437"/>
    <cellStyle name="Normal 20 5 2" xfId="33438"/>
    <cellStyle name="Normal 20 5 2 2" xfId="33439"/>
    <cellStyle name="Normal 20 5 3" xfId="33440"/>
    <cellStyle name="Normal 20 5 3 2" xfId="33441"/>
    <cellStyle name="Normal 20 5 4" xfId="33442"/>
    <cellStyle name="Normal 20 5 4 2" xfId="33443"/>
    <cellStyle name="Normal 20 5 5" xfId="33444"/>
    <cellStyle name="Normal 20 5 5 2" xfId="33445"/>
    <cellStyle name="Normal 20 5 6" xfId="33446"/>
    <cellStyle name="Normal 20 5 6 2" xfId="33447"/>
    <cellStyle name="Normal 20 5 7" xfId="33448"/>
    <cellStyle name="Normal 20 5 7 2" xfId="33449"/>
    <cellStyle name="Normal 20 5 8" xfId="33450"/>
    <cellStyle name="Normal 20 5 8 2" xfId="33451"/>
    <cellStyle name="Normal 20 5 9" xfId="33452"/>
    <cellStyle name="Normal 20 5 9 2" xfId="33453"/>
    <cellStyle name="Normal 20 50" xfId="33454"/>
    <cellStyle name="Normal 20 50 2" xfId="33455"/>
    <cellStyle name="Normal 20 50 2 2" xfId="33456"/>
    <cellStyle name="Normal 20 50 3" xfId="33457"/>
    <cellStyle name="Normal 20 50 3 2" xfId="33458"/>
    <cellStyle name="Normal 20 50 4" xfId="33459"/>
    <cellStyle name="Normal 20 50 4 2" xfId="33460"/>
    <cellStyle name="Normal 20 50 5" xfId="33461"/>
    <cellStyle name="Normal 20 51" xfId="33462"/>
    <cellStyle name="Normal 20 51 2" xfId="33463"/>
    <cellStyle name="Normal 20 52" xfId="33464"/>
    <cellStyle name="Normal 20 52 2" xfId="33465"/>
    <cellStyle name="Normal 20 53" xfId="33466"/>
    <cellStyle name="Normal 20 53 2" xfId="33467"/>
    <cellStyle name="Normal 20 54" xfId="33468"/>
    <cellStyle name="Normal 20 54 2" xfId="33469"/>
    <cellStyle name="Normal 20 55" xfId="33470"/>
    <cellStyle name="Normal 20 55 2" xfId="33471"/>
    <cellStyle name="Normal 20 56" xfId="33472"/>
    <cellStyle name="Normal 20 56 2" xfId="33473"/>
    <cellStyle name="Normal 20 57" xfId="33474"/>
    <cellStyle name="Normal 20 57 2" xfId="33475"/>
    <cellStyle name="Normal 20 58" xfId="33476"/>
    <cellStyle name="Normal 20 58 2" xfId="33477"/>
    <cellStyle name="Normal 20 59" xfId="33478"/>
    <cellStyle name="Normal 20 59 2" xfId="33479"/>
    <cellStyle name="Normal 20 6" xfId="33480"/>
    <cellStyle name="Normal 20 6 10" xfId="33481"/>
    <cellStyle name="Normal 20 6 10 2" xfId="33482"/>
    <cellStyle name="Normal 20 6 11" xfId="33483"/>
    <cellStyle name="Normal 20 6 2" xfId="33484"/>
    <cellStyle name="Normal 20 6 2 2" xfId="33485"/>
    <cellStyle name="Normal 20 6 3" xfId="33486"/>
    <cellStyle name="Normal 20 6 3 2" xfId="33487"/>
    <cellStyle name="Normal 20 6 4" xfId="33488"/>
    <cellStyle name="Normal 20 6 4 2" xfId="33489"/>
    <cellStyle name="Normal 20 6 5" xfId="33490"/>
    <cellStyle name="Normal 20 6 5 2" xfId="33491"/>
    <cellStyle name="Normal 20 6 6" xfId="33492"/>
    <cellStyle name="Normal 20 6 6 2" xfId="33493"/>
    <cellStyle name="Normal 20 6 7" xfId="33494"/>
    <cellStyle name="Normal 20 6 7 2" xfId="33495"/>
    <cellStyle name="Normal 20 6 8" xfId="33496"/>
    <cellStyle name="Normal 20 6 8 2" xfId="33497"/>
    <cellStyle name="Normal 20 6 9" xfId="33498"/>
    <cellStyle name="Normal 20 6 9 2" xfId="33499"/>
    <cellStyle name="Normal 20 60" xfId="33500"/>
    <cellStyle name="Normal 20 60 2" xfId="33501"/>
    <cellStyle name="Normal 20 61" xfId="33502"/>
    <cellStyle name="Normal 20 61 2" xfId="33503"/>
    <cellStyle name="Normal 20 62" xfId="33504"/>
    <cellStyle name="Normal 20 62 2" xfId="33505"/>
    <cellStyle name="Normal 20 63" xfId="33506"/>
    <cellStyle name="Normal 20 63 2" xfId="33507"/>
    <cellStyle name="Normal 20 64" xfId="33508"/>
    <cellStyle name="Normal 20 64 2" xfId="33509"/>
    <cellStyle name="Normal 20 65" xfId="33510"/>
    <cellStyle name="Normal 20 65 2" xfId="33511"/>
    <cellStyle name="Normal 20 66" xfId="33512"/>
    <cellStyle name="Normal 20 66 2" xfId="33513"/>
    <cellStyle name="Normal 20 67" xfId="33514"/>
    <cellStyle name="Normal 20 67 2" xfId="33515"/>
    <cellStyle name="Normal 20 68" xfId="33516"/>
    <cellStyle name="Normal 20 68 2" xfId="33517"/>
    <cellStyle name="Normal 20 69" xfId="33518"/>
    <cellStyle name="Normal 20 69 2" xfId="33519"/>
    <cellStyle name="Normal 20 7" xfId="33520"/>
    <cellStyle name="Normal 20 7 10" xfId="33521"/>
    <cellStyle name="Normal 20 7 10 2" xfId="33522"/>
    <cellStyle name="Normal 20 7 11" xfId="33523"/>
    <cellStyle name="Normal 20 7 2" xfId="33524"/>
    <cellStyle name="Normal 20 7 2 2" xfId="33525"/>
    <cellStyle name="Normal 20 7 3" xfId="33526"/>
    <cellStyle name="Normal 20 7 3 2" xfId="33527"/>
    <cellStyle name="Normal 20 7 4" xfId="33528"/>
    <cellStyle name="Normal 20 7 4 2" xfId="33529"/>
    <cellStyle name="Normal 20 7 5" xfId="33530"/>
    <cellStyle name="Normal 20 7 5 2" xfId="33531"/>
    <cellStyle name="Normal 20 7 6" xfId="33532"/>
    <cellStyle name="Normal 20 7 6 2" xfId="33533"/>
    <cellStyle name="Normal 20 7 7" xfId="33534"/>
    <cellStyle name="Normal 20 7 7 2" xfId="33535"/>
    <cellStyle name="Normal 20 7 8" xfId="33536"/>
    <cellStyle name="Normal 20 7 8 2" xfId="33537"/>
    <cellStyle name="Normal 20 7 9" xfId="33538"/>
    <cellStyle name="Normal 20 7 9 2" xfId="33539"/>
    <cellStyle name="Normal 20 70" xfId="33540"/>
    <cellStyle name="Normal 20 70 2" xfId="33541"/>
    <cellStyle name="Normal 20 71" xfId="33542"/>
    <cellStyle name="Normal 20 71 2" xfId="33543"/>
    <cellStyle name="Normal 20 72" xfId="33544"/>
    <cellStyle name="Normal 20 72 2" xfId="33545"/>
    <cellStyle name="Normal 20 73" xfId="33546"/>
    <cellStyle name="Normal 20 73 2" xfId="33547"/>
    <cellStyle name="Normal 20 74" xfId="33548"/>
    <cellStyle name="Normal 20 74 2" xfId="33549"/>
    <cellStyle name="Normal 20 75" xfId="33550"/>
    <cellStyle name="Normal 20 76" xfId="33551"/>
    <cellStyle name="Normal 20 77" xfId="33552"/>
    <cellStyle name="Normal 20 78" xfId="33553"/>
    <cellStyle name="Normal 20 8" xfId="33554"/>
    <cellStyle name="Normal 20 8 10" xfId="33555"/>
    <cellStyle name="Normal 20 8 10 2" xfId="33556"/>
    <cellStyle name="Normal 20 8 11" xfId="33557"/>
    <cellStyle name="Normal 20 8 2" xfId="33558"/>
    <cellStyle name="Normal 20 8 2 2" xfId="33559"/>
    <cellStyle name="Normal 20 8 3" xfId="33560"/>
    <cellStyle name="Normal 20 8 3 2" xfId="33561"/>
    <cellStyle name="Normal 20 8 4" xfId="33562"/>
    <cellStyle name="Normal 20 8 4 2" xfId="33563"/>
    <cellStyle name="Normal 20 8 5" xfId="33564"/>
    <cellStyle name="Normal 20 8 5 2" xfId="33565"/>
    <cellStyle name="Normal 20 8 6" xfId="33566"/>
    <cellStyle name="Normal 20 8 6 2" xfId="33567"/>
    <cellStyle name="Normal 20 8 7" xfId="33568"/>
    <cellStyle name="Normal 20 8 7 2" xfId="33569"/>
    <cellStyle name="Normal 20 8 8" xfId="33570"/>
    <cellStyle name="Normal 20 8 8 2" xfId="33571"/>
    <cellStyle name="Normal 20 8 9" xfId="33572"/>
    <cellStyle name="Normal 20 8 9 2" xfId="33573"/>
    <cellStyle name="Normal 20 9" xfId="33574"/>
    <cellStyle name="Normal 20 9 10" xfId="33575"/>
    <cellStyle name="Normal 20 9 10 2" xfId="33576"/>
    <cellStyle name="Normal 20 9 11" xfId="33577"/>
    <cellStyle name="Normal 20 9 2" xfId="33578"/>
    <cellStyle name="Normal 20 9 2 2" xfId="33579"/>
    <cellStyle name="Normal 20 9 3" xfId="33580"/>
    <cellStyle name="Normal 20 9 3 2" xfId="33581"/>
    <cellStyle name="Normal 20 9 4" xfId="33582"/>
    <cellStyle name="Normal 20 9 4 2" xfId="33583"/>
    <cellStyle name="Normal 20 9 5" xfId="33584"/>
    <cellStyle name="Normal 20 9 5 2" xfId="33585"/>
    <cellStyle name="Normal 20 9 6" xfId="33586"/>
    <cellStyle name="Normal 20 9 6 2" xfId="33587"/>
    <cellStyle name="Normal 20 9 7" xfId="33588"/>
    <cellStyle name="Normal 20 9 7 2" xfId="33589"/>
    <cellStyle name="Normal 20 9 8" xfId="33590"/>
    <cellStyle name="Normal 20 9 8 2" xfId="33591"/>
    <cellStyle name="Normal 20 9 9" xfId="33592"/>
    <cellStyle name="Normal 20 9 9 2" xfId="33593"/>
    <cellStyle name="Normal 21" xfId="33594"/>
    <cellStyle name="Normal 21 10" xfId="33595"/>
    <cellStyle name="Normal 21 10 10" xfId="33596"/>
    <cellStyle name="Normal 21 10 10 2" xfId="33597"/>
    <cellStyle name="Normal 21 10 11" xfId="33598"/>
    <cellStyle name="Normal 21 10 2" xfId="33599"/>
    <cellStyle name="Normal 21 10 2 2" xfId="33600"/>
    <cellStyle name="Normal 21 10 3" xfId="33601"/>
    <cellStyle name="Normal 21 10 3 2" xfId="33602"/>
    <cellStyle name="Normal 21 10 4" xfId="33603"/>
    <cellStyle name="Normal 21 10 4 2" xfId="33604"/>
    <cellStyle name="Normal 21 10 5" xfId="33605"/>
    <cellStyle name="Normal 21 10 5 2" xfId="33606"/>
    <cellStyle name="Normal 21 10 6" xfId="33607"/>
    <cellStyle name="Normal 21 10 6 2" xfId="33608"/>
    <cellStyle name="Normal 21 10 7" xfId="33609"/>
    <cellStyle name="Normal 21 10 7 2" xfId="33610"/>
    <cellStyle name="Normal 21 10 8" xfId="33611"/>
    <cellStyle name="Normal 21 10 8 2" xfId="33612"/>
    <cellStyle name="Normal 21 10 9" xfId="33613"/>
    <cellStyle name="Normal 21 10 9 2" xfId="33614"/>
    <cellStyle name="Normal 21 11" xfId="33615"/>
    <cellStyle name="Normal 21 11 10" xfId="33616"/>
    <cellStyle name="Normal 21 11 10 2" xfId="33617"/>
    <cellStyle name="Normal 21 11 11" xfId="33618"/>
    <cellStyle name="Normal 21 11 2" xfId="33619"/>
    <cellStyle name="Normal 21 11 2 2" xfId="33620"/>
    <cellStyle name="Normal 21 11 3" xfId="33621"/>
    <cellStyle name="Normal 21 11 3 2" xfId="33622"/>
    <cellStyle name="Normal 21 11 4" xfId="33623"/>
    <cellStyle name="Normal 21 11 4 2" xfId="33624"/>
    <cellStyle name="Normal 21 11 5" xfId="33625"/>
    <cellStyle name="Normal 21 11 5 2" xfId="33626"/>
    <cellStyle name="Normal 21 11 6" xfId="33627"/>
    <cellStyle name="Normal 21 11 6 2" xfId="33628"/>
    <cellStyle name="Normal 21 11 7" xfId="33629"/>
    <cellStyle name="Normal 21 11 7 2" xfId="33630"/>
    <cellStyle name="Normal 21 11 8" xfId="33631"/>
    <cellStyle name="Normal 21 11 8 2" xfId="33632"/>
    <cellStyle name="Normal 21 11 9" xfId="33633"/>
    <cellStyle name="Normal 21 11 9 2" xfId="33634"/>
    <cellStyle name="Normal 21 12" xfId="33635"/>
    <cellStyle name="Normal 21 12 10" xfId="33636"/>
    <cellStyle name="Normal 21 12 10 2" xfId="33637"/>
    <cellStyle name="Normal 21 12 11" xfId="33638"/>
    <cellStyle name="Normal 21 12 2" xfId="33639"/>
    <cellStyle name="Normal 21 12 2 2" xfId="33640"/>
    <cellStyle name="Normal 21 12 3" xfId="33641"/>
    <cellStyle name="Normal 21 12 3 2" xfId="33642"/>
    <cellStyle name="Normal 21 12 4" xfId="33643"/>
    <cellStyle name="Normal 21 12 4 2" xfId="33644"/>
    <cellStyle name="Normal 21 12 5" xfId="33645"/>
    <cellStyle name="Normal 21 12 5 2" xfId="33646"/>
    <cellStyle name="Normal 21 12 6" xfId="33647"/>
    <cellStyle name="Normal 21 12 6 2" xfId="33648"/>
    <cellStyle name="Normal 21 12 7" xfId="33649"/>
    <cellStyle name="Normal 21 12 7 2" xfId="33650"/>
    <cellStyle name="Normal 21 12 8" xfId="33651"/>
    <cellStyle name="Normal 21 12 8 2" xfId="33652"/>
    <cellStyle name="Normal 21 12 9" xfId="33653"/>
    <cellStyle name="Normal 21 12 9 2" xfId="33654"/>
    <cellStyle name="Normal 21 13" xfId="33655"/>
    <cellStyle name="Normal 21 13 10" xfId="33656"/>
    <cellStyle name="Normal 21 13 10 2" xfId="33657"/>
    <cellStyle name="Normal 21 13 11" xfId="33658"/>
    <cellStyle name="Normal 21 13 2" xfId="33659"/>
    <cellStyle name="Normal 21 13 2 2" xfId="33660"/>
    <cellStyle name="Normal 21 13 3" xfId="33661"/>
    <cellStyle name="Normal 21 13 3 2" xfId="33662"/>
    <cellStyle name="Normal 21 13 4" xfId="33663"/>
    <cellStyle name="Normal 21 13 4 2" xfId="33664"/>
    <cellStyle name="Normal 21 13 5" xfId="33665"/>
    <cellStyle name="Normal 21 13 5 2" xfId="33666"/>
    <cellStyle name="Normal 21 13 6" xfId="33667"/>
    <cellStyle name="Normal 21 13 6 2" xfId="33668"/>
    <cellStyle name="Normal 21 13 7" xfId="33669"/>
    <cellStyle name="Normal 21 13 7 2" xfId="33670"/>
    <cellStyle name="Normal 21 13 8" xfId="33671"/>
    <cellStyle name="Normal 21 13 8 2" xfId="33672"/>
    <cellStyle name="Normal 21 13 9" xfId="33673"/>
    <cellStyle name="Normal 21 13 9 2" xfId="33674"/>
    <cellStyle name="Normal 21 14" xfId="33675"/>
    <cellStyle name="Normal 21 14 10" xfId="33676"/>
    <cellStyle name="Normal 21 14 10 2" xfId="33677"/>
    <cellStyle name="Normal 21 14 11" xfId="33678"/>
    <cellStyle name="Normal 21 14 2" xfId="33679"/>
    <cellStyle name="Normal 21 14 2 2" xfId="33680"/>
    <cellStyle name="Normal 21 14 3" xfId="33681"/>
    <cellStyle name="Normal 21 14 3 2" xfId="33682"/>
    <cellStyle name="Normal 21 14 4" xfId="33683"/>
    <cellStyle name="Normal 21 14 4 2" xfId="33684"/>
    <cellStyle name="Normal 21 14 5" xfId="33685"/>
    <cellStyle name="Normal 21 14 5 2" xfId="33686"/>
    <cellStyle name="Normal 21 14 6" xfId="33687"/>
    <cellStyle name="Normal 21 14 6 2" xfId="33688"/>
    <cellStyle name="Normal 21 14 7" xfId="33689"/>
    <cellStyle name="Normal 21 14 7 2" xfId="33690"/>
    <cellStyle name="Normal 21 14 8" xfId="33691"/>
    <cellStyle name="Normal 21 14 8 2" xfId="33692"/>
    <cellStyle name="Normal 21 14 9" xfId="33693"/>
    <cellStyle name="Normal 21 14 9 2" xfId="33694"/>
    <cellStyle name="Normal 21 15" xfId="33695"/>
    <cellStyle name="Normal 21 15 10" xfId="33696"/>
    <cellStyle name="Normal 21 15 10 2" xfId="33697"/>
    <cellStyle name="Normal 21 15 11" xfId="33698"/>
    <cellStyle name="Normal 21 15 2" xfId="33699"/>
    <cellStyle name="Normal 21 15 2 2" xfId="33700"/>
    <cellStyle name="Normal 21 15 3" xfId="33701"/>
    <cellStyle name="Normal 21 15 3 2" xfId="33702"/>
    <cellStyle name="Normal 21 15 4" xfId="33703"/>
    <cellStyle name="Normal 21 15 4 2" xfId="33704"/>
    <cellStyle name="Normal 21 15 5" xfId="33705"/>
    <cellStyle name="Normal 21 15 5 2" xfId="33706"/>
    <cellStyle name="Normal 21 15 6" xfId="33707"/>
    <cellStyle name="Normal 21 15 6 2" xfId="33708"/>
    <cellStyle name="Normal 21 15 7" xfId="33709"/>
    <cellStyle name="Normal 21 15 7 2" xfId="33710"/>
    <cellStyle name="Normal 21 15 8" xfId="33711"/>
    <cellStyle name="Normal 21 15 8 2" xfId="33712"/>
    <cellStyle name="Normal 21 15 9" xfId="33713"/>
    <cellStyle name="Normal 21 15 9 2" xfId="33714"/>
    <cellStyle name="Normal 21 16" xfId="33715"/>
    <cellStyle name="Normal 21 16 10" xfId="33716"/>
    <cellStyle name="Normal 21 16 10 2" xfId="33717"/>
    <cellStyle name="Normal 21 16 11" xfId="33718"/>
    <cellStyle name="Normal 21 16 2" xfId="33719"/>
    <cellStyle name="Normal 21 16 2 2" xfId="33720"/>
    <cellStyle name="Normal 21 16 3" xfId="33721"/>
    <cellStyle name="Normal 21 16 3 2" xfId="33722"/>
    <cellStyle name="Normal 21 16 4" xfId="33723"/>
    <cellStyle name="Normal 21 16 4 2" xfId="33724"/>
    <cellStyle name="Normal 21 16 5" xfId="33725"/>
    <cellStyle name="Normal 21 16 5 2" xfId="33726"/>
    <cellStyle name="Normal 21 16 6" xfId="33727"/>
    <cellStyle name="Normal 21 16 6 2" xfId="33728"/>
    <cellStyle name="Normal 21 16 7" xfId="33729"/>
    <cellStyle name="Normal 21 16 7 2" xfId="33730"/>
    <cellStyle name="Normal 21 16 8" xfId="33731"/>
    <cellStyle name="Normal 21 16 8 2" xfId="33732"/>
    <cellStyle name="Normal 21 16 9" xfId="33733"/>
    <cellStyle name="Normal 21 16 9 2" xfId="33734"/>
    <cellStyle name="Normal 21 17" xfId="33735"/>
    <cellStyle name="Normal 21 17 10" xfId="33736"/>
    <cellStyle name="Normal 21 17 10 2" xfId="33737"/>
    <cellStyle name="Normal 21 17 11" xfId="33738"/>
    <cellStyle name="Normal 21 17 2" xfId="33739"/>
    <cellStyle name="Normal 21 17 2 2" xfId="33740"/>
    <cellStyle name="Normal 21 17 3" xfId="33741"/>
    <cellStyle name="Normal 21 17 3 2" xfId="33742"/>
    <cellStyle name="Normal 21 17 4" xfId="33743"/>
    <cellStyle name="Normal 21 17 4 2" xfId="33744"/>
    <cellStyle name="Normal 21 17 5" xfId="33745"/>
    <cellStyle name="Normal 21 17 5 2" xfId="33746"/>
    <cellStyle name="Normal 21 17 6" xfId="33747"/>
    <cellStyle name="Normal 21 17 6 2" xfId="33748"/>
    <cellStyle name="Normal 21 17 7" xfId="33749"/>
    <cellStyle name="Normal 21 17 7 2" xfId="33750"/>
    <cellStyle name="Normal 21 17 8" xfId="33751"/>
    <cellStyle name="Normal 21 17 8 2" xfId="33752"/>
    <cellStyle name="Normal 21 17 9" xfId="33753"/>
    <cellStyle name="Normal 21 17 9 2" xfId="33754"/>
    <cellStyle name="Normal 21 18" xfId="33755"/>
    <cellStyle name="Normal 21 18 10" xfId="33756"/>
    <cellStyle name="Normal 21 18 10 2" xfId="33757"/>
    <cellStyle name="Normal 21 18 11" xfId="33758"/>
    <cellStyle name="Normal 21 18 2" xfId="33759"/>
    <cellStyle name="Normal 21 18 2 2" xfId="33760"/>
    <cellStyle name="Normal 21 18 3" xfId="33761"/>
    <cellStyle name="Normal 21 18 3 2" xfId="33762"/>
    <cellStyle name="Normal 21 18 4" xfId="33763"/>
    <cellStyle name="Normal 21 18 4 2" xfId="33764"/>
    <cellStyle name="Normal 21 18 5" xfId="33765"/>
    <cellStyle name="Normal 21 18 5 2" xfId="33766"/>
    <cellStyle name="Normal 21 18 6" xfId="33767"/>
    <cellStyle name="Normal 21 18 6 2" xfId="33768"/>
    <cellStyle name="Normal 21 18 7" xfId="33769"/>
    <cellStyle name="Normal 21 18 7 2" xfId="33770"/>
    <cellStyle name="Normal 21 18 8" xfId="33771"/>
    <cellStyle name="Normal 21 18 8 2" xfId="33772"/>
    <cellStyle name="Normal 21 18 9" xfId="33773"/>
    <cellStyle name="Normal 21 18 9 2" xfId="33774"/>
    <cellStyle name="Normal 21 19" xfId="33775"/>
    <cellStyle name="Normal 21 19 10" xfId="33776"/>
    <cellStyle name="Normal 21 19 10 2" xfId="33777"/>
    <cellStyle name="Normal 21 19 11" xfId="33778"/>
    <cellStyle name="Normal 21 19 2" xfId="33779"/>
    <cellStyle name="Normal 21 19 2 2" xfId="33780"/>
    <cellStyle name="Normal 21 19 3" xfId="33781"/>
    <cellStyle name="Normal 21 19 3 2" xfId="33782"/>
    <cellStyle name="Normal 21 19 4" xfId="33783"/>
    <cellStyle name="Normal 21 19 4 2" xfId="33784"/>
    <cellStyle name="Normal 21 19 5" xfId="33785"/>
    <cellStyle name="Normal 21 19 5 2" xfId="33786"/>
    <cellStyle name="Normal 21 19 6" xfId="33787"/>
    <cellStyle name="Normal 21 19 6 2" xfId="33788"/>
    <cellStyle name="Normal 21 19 7" xfId="33789"/>
    <cellStyle name="Normal 21 19 7 2" xfId="33790"/>
    <cellStyle name="Normal 21 19 8" xfId="33791"/>
    <cellStyle name="Normal 21 19 8 2" xfId="33792"/>
    <cellStyle name="Normal 21 19 9" xfId="33793"/>
    <cellStyle name="Normal 21 19 9 2" xfId="33794"/>
    <cellStyle name="Normal 21 2" xfId="33795"/>
    <cellStyle name="Normal 21 2 10" xfId="33796"/>
    <cellStyle name="Normal 21 2 10 2" xfId="33797"/>
    <cellStyle name="Normal 21 2 10 2 2" xfId="33798"/>
    <cellStyle name="Normal 21 2 10 3" xfId="33799"/>
    <cellStyle name="Normal 21 2 10 4" xfId="33800"/>
    <cellStyle name="Normal 21 2 11" xfId="33801"/>
    <cellStyle name="Normal 21 2 11 2" xfId="33802"/>
    <cellStyle name="Normal 21 2 11 2 2" xfId="33803"/>
    <cellStyle name="Normal 21 2 11 3" xfId="33804"/>
    <cellStyle name="Normal 21 2 11 4" xfId="33805"/>
    <cellStyle name="Normal 21 2 12" xfId="33806"/>
    <cellStyle name="Normal 21 2 12 2" xfId="33807"/>
    <cellStyle name="Normal 21 2 13" xfId="33808"/>
    <cellStyle name="Normal 21 2 13 2" xfId="33809"/>
    <cellStyle name="Normal 21 2 14" xfId="33810"/>
    <cellStyle name="Normal 21 2 14 2" xfId="33811"/>
    <cellStyle name="Normal 21 2 15" xfId="33812"/>
    <cellStyle name="Normal 21 2 15 2" xfId="33813"/>
    <cellStyle name="Normal 21 2 16" xfId="33814"/>
    <cellStyle name="Normal 21 2 16 2" xfId="33815"/>
    <cellStyle name="Normal 21 2 17" xfId="33816"/>
    <cellStyle name="Normal 21 2 17 2" xfId="33817"/>
    <cellStyle name="Normal 21 2 18" xfId="33818"/>
    <cellStyle name="Normal 21 2 18 2" xfId="33819"/>
    <cellStyle name="Normal 21 2 19" xfId="33820"/>
    <cellStyle name="Normal 21 2 19 2" xfId="33821"/>
    <cellStyle name="Normal 21 2 2" xfId="33822"/>
    <cellStyle name="Normal 21 2 2 2" xfId="33823"/>
    <cellStyle name="Normal 21 2 2 2 2" xfId="33824"/>
    <cellStyle name="Normal 21 2 2 3" xfId="33825"/>
    <cellStyle name="Normal 21 2 2 4" xfId="33826"/>
    <cellStyle name="Normal 21 2 20" xfId="33827"/>
    <cellStyle name="Normal 21 2 20 2" xfId="33828"/>
    <cellStyle name="Normal 21 2 21" xfId="33829"/>
    <cellStyle name="Normal 21 2 21 2" xfId="33830"/>
    <cellStyle name="Normal 21 2 22" xfId="33831"/>
    <cellStyle name="Normal 21 2 22 2" xfId="33832"/>
    <cellStyle name="Normal 21 2 23" xfId="33833"/>
    <cellStyle name="Normal 21 2 23 2" xfId="33834"/>
    <cellStyle name="Normal 21 2 24" xfId="33835"/>
    <cellStyle name="Normal 21 2 24 2" xfId="33836"/>
    <cellStyle name="Normal 21 2 25" xfId="33837"/>
    <cellStyle name="Normal 21 2 25 2" xfId="33838"/>
    <cellStyle name="Normal 21 2 26" xfId="33839"/>
    <cellStyle name="Normal 21 2 26 2" xfId="33840"/>
    <cellStyle name="Normal 21 2 27" xfId="33841"/>
    <cellStyle name="Normal 21 2 27 2" xfId="33842"/>
    <cellStyle name="Normal 21 2 28" xfId="33843"/>
    <cellStyle name="Normal 21 2 28 2" xfId="33844"/>
    <cellStyle name="Normal 21 2 29" xfId="33845"/>
    <cellStyle name="Normal 21 2 29 2" xfId="33846"/>
    <cellStyle name="Normal 21 2 3" xfId="33847"/>
    <cellStyle name="Normal 21 2 3 2" xfId="33848"/>
    <cellStyle name="Normal 21 2 3 2 2" xfId="33849"/>
    <cellStyle name="Normal 21 2 3 3" xfId="33850"/>
    <cellStyle name="Normal 21 2 3 4" xfId="33851"/>
    <cellStyle name="Normal 21 2 30" xfId="33852"/>
    <cellStyle name="Normal 21 2 30 2" xfId="33853"/>
    <cellStyle name="Normal 21 2 31" xfId="33854"/>
    <cellStyle name="Normal 21 2 31 2" xfId="33855"/>
    <cellStyle name="Normal 21 2 32" xfId="33856"/>
    <cellStyle name="Normal 21 2 32 2" xfId="33857"/>
    <cellStyle name="Normal 21 2 33" xfId="33858"/>
    <cellStyle name="Normal 21 2 33 2" xfId="33859"/>
    <cellStyle name="Normal 21 2 34" xfId="33860"/>
    <cellStyle name="Normal 21 2 34 2" xfId="33861"/>
    <cellStyle name="Normal 21 2 35" xfId="33862"/>
    <cellStyle name="Normal 21 2 35 2" xfId="33863"/>
    <cellStyle name="Normal 21 2 36" xfId="33864"/>
    <cellStyle name="Normal 21 2 36 2" xfId="33865"/>
    <cellStyle name="Normal 21 2 37" xfId="33866"/>
    <cellStyle name="Normal 21 2 37 2" xfId="33867"/>
    <cellStyle name="Normal 21 2 38" xfId="33868"/>
    <cellStyle name="Normal 21 2 38 2" xfId="33869"/>
    <cellStyle name="Normal 21 2 39" xfId="33870"/>
    <cellStyle name="Normal 21 2 39 2" xfId="33871"/>
    <cellStyle name="Normal 21 2 4" xfId="33872"/>
    <cellStyle name="Normal 21 2 4 2" xfId="33873"/>
    <cellStyle name="Normal 21 2 4 2 2" xfId="33874"/>
    <cellStyle name="Normal 21 2 4 3" xfId="33875"/>
    <cellStyle name="Normal 21 2 4 4" xfId="33876"/>
    <cellStyle name="Normal 21 2 40" xfId="33877"/>
    <cellStyle name="Normal 21 2 40 2" xfId="33878"/>
    <cellStyle name="Normal 21 2 41" xfId="33879"/>
    <cellStyle name="Normal 21 2 41 2" xfId="33880"/>
    <cellStyle name="Normal 21 2 42" xfId="33881"/>
    <cellStyle name="Normal 21 2 42 2" xfId="33882"/>
    <cellStyle name="Normal 21 2 43" xfId="33883"/>
    <cellStyle name="Normal 21 2 43 2" xfId="33884"/>
    <cellStyle name="Normal 21 2 44" xfId="33885"/>
    <cellStyle name="Normal 21 2 44 2" xfId="33886"/>
    <cellStyle name="Normal 21 2 45" xfId="33887"/>
    <cellStyle name="Normal 21 2 45 2" xfId="33888"/>
    <cellStyle name="Normal 21 2 46" xfId="33889"/>
    <cellStyle name="Normal 21 2 46 2" xfId="33890"/>
    <cellStyle name="Normal 21 2 47" xfId="33891"/>
    <cellStyle name="Normal 21 2 47 2" xfId="33892"/>
    <cellStyle name="Normal 21 2 48" xfId="33893"/>
    <cellStyle name="Normal 21 2 48 2" xfId="33894"/>
    <cellStyle name="Normal 21 2 49" xfId="33895"/>
    <cellStyle name="Normal 21 2 49 2" xfId="33896"/>
    <cellStyle name="Normal 21 2 5" xfId="33897"/>
    <cellStyle name="Normal 21 2 5 2" xfId="33898"/>
    <cellStyle name="Normal 21 2 5 2 2" xfId="33899"/>
    <cellStyle name="Normal 21 2 5 3" xfId="33900"/>
    <cellStyle name="Normal 21 2 5 4" xfId="33901"/>
    <cellStyle name="Normal 21 2 50" xfId="33902"/>
    <cellStyle name="Normal 21 2 51" xfId="33903"/>
    <cellStyle name="Normal 21 2 52" xfId="33904"/>
    <cellStyle name="Normal 21 2 53" xfId="33905"/>
    <cellStyle name="Normal 21 2 54" xfId="33906"/>
    <cellStyle name="Normal 21 2 55" xfId="33907"/>
    <cellStyle name="Normal 21 2 56" xfId="33908"/>
    <cellStyle name="Normal 21 2 57" xfId="33909"/>
    <cellStyle name="Normal 21 2 58" xfId="33910"/>
    <cellStyle name="Normal 21 2 59" xfId="33911"/>
    <cellStyle name="Normal 21 2 6" xfId="33912"/>
    <cellStyle name="Normal 21 2 6 2" xfId="33913"/>
    <cellStyle name="Normal 21 2 6 2 2" xfId="33914"/>
    <cellStyle name="Normal 21 2 6 3" xfId="33915"/>
    <cellStyle name="Normal 21 2 6 4" xfId="33916"/>
    <cellStyle name="Normal 21 2 60" xfId="33917"/>
    <cellStyle name="Normal 21 2 61" xfId="33918"/>
    <cellStyle name="Normal 21 2 62" xfId="33919"/>
    <cellStyle name="Normal 21 2 63" xfId="33920"/>
    <cellStyle name="Normal 21 2 64" xfId="33921"/>
    <cellStyle name="Normal 21 2 65" xfId="33922"/>
    <cellStyle name="Normal 21 2 66" xfId="33923"/>
    <cellStyle name="Normal 21 2 67" xfId="33924"/>
    <cellStyle name="Normal 21 2 68" xfId="33925"/>
    <cellStyle name="Normal 21 2 69" xfId="33926"/>
    <cellStyle name="Normal 21 2 7" xfId="33927"/>
    <cellStyle name="Normal 21 2 7 2" xfId="33928"/>
    <cellStyle name="Normal 21 2 7 2 2" xfId="33929"/>
    <cellStyle name="Normal 21 2 7 3" xfId="33930"/>
    <cellStyle name="Normal 21 2 7 4" xfId="33931"/>
    <cellStyle name="Normal 21 2 70" xfId="33932"/>
    <cellStyle name="Normal 21 2 71" xfId="33933"/>
    <cellStyle name="Normal 21 2 72" xfId="33934"/>
    <cellStyle name="Normal 21 2 73" xfId="33935"/>
    <cellStyle name="Normal 21 2 74" xfId="33936"/>
    <cellStyle name="Normal 21 2 75" xfId="33937"/>
    <cellStyle name="Normal 21 2 76" xfId="33938"/>
    <cellStyle name="Normal 21 2 8" xfId="33939"/>
    <cellStyle name="Normal 21 2 8 2" xfId="33940"/>
    <cellStyle name="Normal 21 2 8 2 2" xfId="33941"/>
    <cellStyle name="Normal 21 2 8 3" xfId="33942"/>
    <cellStyle name="Normal 21 2 8 4" xfId="33943"/>
    <cellStyle name="Normal 21 2 9" xfId="33944"/>
    <cellStyle name="Normal 21 2 9 2" xfId="33945"/>
    <cellStyle name="Normal 21 2 9 2 2" xfId="33946"/>
    <cellStyle name="Normal 21 2 9 3" xfId="33947"/>
    <cellStyle name="Normal 21 2 9 4" xfId="33948"/>
    <cellStyle name="Normal 21 20" xfId="33949"/>
    <cellStyle name="Normal 21 20 10" xfId="33950"/>
    <cellStyle name="Normal 21 20 10 2" xfId="33951"/>
    <cellStyle name="Normal 21 20 11" xfId="33952"/>
    <cellStyle name="Normal 21 20 2" xfId="33953"/>
    <cellStyle name="Normal 21 20 2 2" xfId="33954"/>
    <cellStyle name="Normal 21 20 3" xfId="33955"/>
    <cellStyle name="Normal 21 20 3 2" xfId="33956"/>
    <cellStyle name="Normal 21 20 4" xfId="33957"/>
    <cellStyle name="Normal 21 20 4 2" xfId="33958"/>
    <cellStyle name="Normal 21 20 5" xfId="33959"/>
    <cellStyle name="Normal 21 20 5 2" xfId="33960"/>
    <cellStyle name="Normal 21 20 6" xfId="33961"/>
    <cellStyle name="Normal 21 20 6 2" xfId="33962"/>
    <cellStyle name="Normal 21 20 7" xfId="33963"/>
    <cellStyle name="Normal 21 20 7 2" xfId="33964"/>
    <cellStyle name="Normal 21 20 8" xfId="33965"/>
    <cellStyle name="Normal 21 20 8 2" xfId="33966"/>
    <cellStyle name="Normal 21 20 9" xfId="33967"/>
    <cellStyle name="Normal 21 20 9 2" xfId="33968"/>
    <cellStyle name="Normal 21 21" xfId="33969"/>
    <cellStyle name="Normal 21 21 10" xfId="33970"/>
    <cellStyle name="Normal 21 21 10 2" xfId="33971"/>
    <cellStyle name="Normal 21 21 11" xfId="33972"/>
    <cellStyle name="Normal 21 21 2" xfId="33973"/>
    <cellStyle name="Normal 21 21 2 2" xfId="33974"/>
    <cellStyle name="Normal 21 21 3" xfId="33975"/>
    <cellStyle name="Normal 21 21 3 2" xfId="33976"/>
    <cellStyle name="Normal 21 21 4" xfId="33977"/>
    <cellStyle name="Normal 21 21 4 2" xfId="33978"/>
    <cellStyle name="Normal 21 21 5" xfId="33979"/>
    <cellStyle name="Normal 21 21 5 2" xfId="33980"/>
    <cellStyle name="Normal 21 21 6" xfId="33981"/>
    <cellStyle name="Normal 21 21 6 2" xfId="33982"/>
    <cellStyle name="Normal 21 21 7" xfId="33983"/>
    <cellStyle name="Normal 21 21 7 2" xfId="33984"/>
    <cellStyle name="Normal 21 21 8" xfId="33985"/>
    <cellStyle name="Normal 21 21 8 2" xfId="33986"/>
    <cellStyle name="Normal 21 21 9" xfId="33987"/>
    <cellStyle name="Normal 21 21 9 2" xfId="33988"/>
    <cellStyle name="Normal 21 22" xfId="33989"/>
    <cellStyle name="Normal 21 22 10" xfId="33990"/>
    <cellStyle name="Normal 21 22 10 2" xfId="33991"/>
    <cellStyle name="Normal 21 22 11" xfId="33992"/>
    <cellStyle name="Normal 21 22 2" xfId="33993"/>
    <cellStyle name="Normal 21 22 2 2" xfId="33994"/>
    <cellStyle name="Normal 21 22 3" xfId="33995"/>
    <cellStyle name="Normal 21 22 3 2" xfId="33996"/>
    <cellStyle name="Normal 21 22 4" xfId="33997"/>
    <cellStyle name="Normal 21 22 4 2" xfId="33998"/>
    <cellStyle name="Normal 21 22 5" xfId="33999"/>
    <cellStyle name="Normal 21 22 5 2" xfId="34000"/>
    <cellStyle name="Normal 21 22 6" xfId="34001"/>
    <cellStyle name="Normal 21 22 6 2" xfId="34002"/>
    <cellStyle name="Normal 21 22 7" xfId="34003"/>
    <cellStyle name="Normal 21 22 7 2" xfId="34004"/>
    <cellStyle name="Normal 21 22 8" xfId="34005"/>
    <cellStyle name="Normal 21 22 8 2" xfId="34006"/>
    <cellStyle name="Normal 21 22 9" xfId="34007"/>
    <cellStyle name="Normal 21 22 9 2" xfId="34008"/>
    <cellStyle name="Normal 21 23" xfId="34009"/>
    <cellStyle name="Normal 21 23 10" xfId="34010"/>
    <cellStyle name="Normal 21 23 10 2" xfId="34011"/>
    <cellStyle name="Normal 21 23 11" xfId="34012"/>
    <cellStyle name="Normal 21 23 2" xfId="34013"/>
    <cellStyle name="Normal 21 23 2 2" xfId="34014"/>
    <cellStyle name="Normal 21 23 3" xfId="34015"/>
    <cellStyle name="Normal 21 23 3 2" xfId="34016"/>
    <cellStyle name="Normal 21 23 4" xfId="34017"/>
    <cellStyle name="Normal 21 23 4 2" xfId="34018"/>
    <cellStyle name="Normal 21 23 5" xfId="34019"/>
    <cellStyle name="Normal 21 23 5 2" xfId="34020"/>
    <cellStyle name="Normal 21 23 6" xfId="34021"/>
    <cellStyle name="Normal 21 23 6 2" xfId="34022"/>
    <cellStyle name="Normal 21 23 7" xfId="34023"/>
    <cellStyle name="Normal 21 23 7 2" xfId="34024"/>
    <cellStyle name="Normal 21 23 8" xfId="34025"/>
    <cellStyle name="Normal 21 23 8 2" xfId="34026"/>
    <cellStyle name="Normal 21 23 9" xfId="34027"/>
    <cellStyle name="Normal 21 23 9 2" xfId="34028"/>
    <cellStyle name="Normal 21 24" xfId="34029"/>
    <cellStyle name="Normal 21 24 10" xfId="34030"/>
    <cellStyle name="Normal 21 24 10 2" xfId="34031"/>
    <cellStyle name="Normal 21 24 11" xfId="34032"/>
    <cellStyle name="Normal 21 24 2" xfId="34033"/>
    <cellStyle name="Normal 21 24 2 2" xfId="34034"/>
    <cellStyle name="Normal 21 24 3" xfId="34035"/>
    <cellStyle name="Normal 21 24 3 2" xfId="34036"/>
    <cellStyle name="Normal 21 24 4" xfId="34037"/>
    <cellStyle name="Normal 21 24 4 2" xfId="34038"/>
    <cellStyle name="Normal 21 24 5" xfId="34039"/>
    <cellStyle name="Normal 21 24 5 2" xfId="34040"/>
    <cellStyle name="Normal 21 24 6" xfId="34041"/>
    <cellStyle name="Normal 21 24 6 2" xfId="34042"/>
    <cellStyle name="Normal 21 24 7" xfId="34043"/>
    <cellStyle name="Normal 21 24 7 2" xfId="34044"/>
    <cellStyle name="Normal 21 24 8" xfId="34045"/>
    <cellStyle name="Normal 21 24 8 2" xfId="34046"/>
    <cellStyle name="Normal 21 24 9" xfId="34047"/>
    <cellStyle name="Normal 21 24 9 2" xfId="34048"/>
    <cellStyle name="Normal 21 25" xfId="34049"/>
    <cellStyle name="Normal 21 25 10" xfId="34050"/>
    <cellStyle name="Normal 21 25 10 2" xfId="34051"/>
    <cellStyle name="Normal 21 25 11" xfId="34052"/>
    <cellStyle name="Normal 21 25 2" xfId="34053"/>
    <cellStyle name="Normal 21 25 2 2" xfId="34054"/>
    <cellStyle name="Normal 21 25 3" xfId="34055"/>
    <cellStyle name="Normal 21 25 3 2" xfId="34056"/>
    <cellStyle name="Normal 21 25 4" xfId="34057"/>
    <cellStyle name="Normal 21 25 4 2" xfId="34058"/>
    <cellStyle name="Normal 21 25 5" xfId="34059"/>
    <cellStyle name="Normal 21 25 5 2" xfId="34060"/>
    <cellStyle name="Normal 21 25 6" xfId="34061"/>
    <cellStyle name="Normal 21 25 6 2" xfId="34062"/>
    <cellStyle name="Normal 21 25 7" xfId="34063"/>
    <cellStyle name="Normal 21 25 7 2" xfId="34064"/>
    <cellStyle name="Normal 21 25 8" xfId="34065"/>
    <cellStyle name="Normal 21 25 8 2" xfId="34066"/>
    <cellStyle name="Normal 21 25 9" xfId="34067"/>
    <cellStyle name="Normal 21 25 9 2" xfId="34068"/>
    <cellStyle name="Normal 21 26" xfId="34069"/>
    <cellStyle name="Normal 21 26 10" xfId="34070"/>
    <cellStyle name="Normal 21 26 10 2" xfId="34071"/>
    <cellStyle name="Normal 21 26 11" xfId="34072"/>
    <cellStyle name="Normal 21 26 2" xfId="34073"/>
    <cellStyle name="Normal 21 26 2 2" xfId="34074"/>
    <cellStyle name="Normal 21 26 3" xfId="34075"/>
    <cellStyle name="Normal 21 26 3 2" xfId="34076"/>
    <cellStyle name="Normal 21 26 4" xfId="34077"/>
    <cellStyle name="Normal 21 26 4 2" xfId="34078"/>
    <cellStyle name="Normal 21 26 5" xfId="34079"/>
    <cellStyle name="Normal 21 26 5 2" xfId="34080"/>
    <cellStyle name="Normal 21 26 6" xfId="34081"/>
    <cellStyle name="Normal 21 26 6 2" xfId="34082"/>
    <cellStyle name="Normal 21 26 7" xfId="34083"/>
    <cellStyle name="Normal 21 26 7 2" xfId="34084"/>
    <cellStyle name="Normal 21 26 8" xfId="34085"/>
    <cellStyle name="Normal 21 26 8 2" xfId="34086"/>
    <cellStyle name="Normal 21 26 9" xfId="34087"/>
    <cellStyle name="Normal 21 26 9 2" xfId="34088"/>
    <cellStyle name="Normal 21 27" xfId="34089"/>
    <cellStyle name="Normal 21 27 10" xfId="34090"/>
    <cellStyle name="Normal 21 27 10 2" xfId="34091"/>
    <cellStyle name="Normal 21 27 11" xfId="34092"/>
    <cellStyle name="Normal 21 27 2" xfId="34093"/>
    <cellStyle name="Normal 21 27 2 2" xfId="34094"/>
    <cellStyle name="Normal 21 27 3" xfId="34095"/>
    <cellStyle name="Normal 21 27 3 2" xfId="34096"/>
    <cellStyle name="Normal 21 27 4" xfId="34097"/>
    <cellStyle name="Normal 21 27 4 2" xfId="34098"/>
    <cellStyle name="Normal 21 27 5" xfId="34099"/>
    <cellStyle name="Normal 21 27 5 2" xfId="34100"/>
    <cellStyle name="Normal 21 27 6" xfId="34101"/>
    <cellStyle name="Normal 21 27 6 2" xfId="34102"/>
    <cellStyle name="Normal 21 27 7" xfId="34103"/>
    <cellStyle name="Normal 21 27 7 2" xfId="34104"/>
    <cellStyle name="Normal 21 27 8" xfId="34105"/>
    <cellStyle name="Normal 21 27 8 2" xfId="34106"/>
    <cellStyle name="Normal 21 27 9" xfId="34107"/>
    <cellStyle name="Normal 21 27 9 2" xfId="34108"/>
    <cellStyle name="Normal 21 28" xfId="34109"/>
    <cellStyle name="Normal 21 28 10" xfId="34110"/>
    <cellStyle name="Normal 21 28 10 2" xfId="34111"/>
    <cellStyle name="Normal 21 28 11" xfId="34112"/>
    <cellStyle name="Normal 21 28 2" xfId="34113"/>
    <cellStyle name="Normal 21 28 2 2" xfId="34114"/>
    <cellStyle name="Normal 21 28 3" xfId="34115"/>
    <cellStyle name="Normal 21 28 3 2" xfId="34116"/>
    <cellStyle name="Normal 21 28 4" xfId="34117"/>
    <cellStyle name="Normal 21 28 4 2" xfId="34118"/>
    <cellStyle name="Normal 21 28 5" xfId="34119"/>
    <cellStyle name="Normal 21 28 5 2" xfId="34120"/>
    <cellStyle name="Normal 21 28 6" xfId="34121"/>
    <cellStyle name="Normal 21 28 6 2" xfId="34122"/>
    <cellStyle name="Normal 21 28 7" xfId="34123"/>
    <cellStyle name="Normal 21 28 7 2" xfId="34124"/>
    <cellStyle name="Normal 21 28 8" xfId="34125"/>
    <cellStyle name="Normal 21 28 8 2" xfId="34126"/>
    <cellStyle name="Normal 21 28 9" xfId="34127"/>
    <cellStyle name="Normal 21 28 9 2" xfId="34128"/>
    <cellStyle name="Normal 21 29" xfId="34129"/>
    <cellStyle name="Normal 21 29 10" xfId="34130"/>
    <cellStyle name="Normal 21 29 10 2" xfId="34131"/>
    <cellStyle name="Normal 21 29 11" xfId="34132"/>
    <cellStyle name="Normal 21 29 2" xfId="34133"/>
    <cellStyle name="Normal 21 29 2 2" xfId="34134"/>
    <cellStyle name="Normal 21 29 3" xfId="34135"/>
    <cellStyle name="Normal 21 29 3 2" xfId="34136"/>
    <cellStyle name="Normal 21 29 4" xfId="34137"/>
    <cellStyle name="Normal 21 29 4 2" xfId="34138"/>
    <cellStyle name="Normal 21 29 5" xfId="34139"/>
    <cellStyle name="Normal 21 29 5 2" xfId="34140"/>
    <cellStyle name="Normal 21 29 6" xfId="34141"/>
    <cellStyle name="Normal 21 29 6 2" xfId="34142"/>
    <cellStyle name="Normal 21 29 7" xfId="34143"/>
    <cellStyle name="Normal 21 29 7 2" xfId="34144"/>
    <cellStyle name="Normal 21 29 8" xfId="34145"/>
    <cellStyle name="Normal 21 29 8 2" xfId="34146"/>
    <cellStyle name="Normal 21 29 9" xfId="34147"/>
    <cellStyle name="Normal 21 29 9 2" xfId="34148"/>
    <cellStyle name="Normal 21 3" xfId="34149"/>
    <cellStyle name="Normal 21 3 10" xfId="34150"/>
    <cellStyle name="Normal 21 3 10 2" xfId="34151"/>
    <cellStyle name="Normal 21 3 11" xfId="34152"/>
    <cellStyle name="Normal 21 3 2" xfId="34153"/>
    <cellStyle name="Normal 21 3 2 2" xfId="34154"/>
    <cellStyle name="Normal 21 3 3" xfId="34155"/>
    <cellStyle name="Normal 21 3 3 2" xfId="34156"/>
    <cellStyle name="Normal 21 3 4" xfId="34157"/>
    <cellStyle name="Normal 21 3 4 2" xfId="34158"/>
    <cellStyle name="Normal 21 3 5" xfId="34159"/>
    <cellStyle name="Normal 21 3 5 2" xfId="34160"/>
    <cellStyle name="Normal 21 3 6" xfId="34161"/>
    <cellStyle name="Normal 21 3 6 2" xfId="34162"/>
    <cellStyle name="Normal 21 3 7" xfId="34163"/>
    <cellStyle name="Normal 21 3 7 2" xfId="34164"/>
    <cellStyle name="Normal 21 3 8" xfId="34165"/>
    <cellStyle name="Normal 21 3 8 2" xfId="34166"/>
    <cellStyle name="Normal 21 3 9" xfId="34167"/>
    <cellStyle name="Normal 21 3 9 2" xfId="34168"/>
    <cellStyle name="Normal 21 30" xfId="34169"/>
    <cellStyle name="Normal 21 30 10" xfId="34170"/>
    <cellStyle name="Normal 21 30 10 2" xfId="34171"/>
    <cellStyle name="Normal 21 30 11" xfId="34172"/>
    <cellStyle name="Normal 21 30 2" xfId="34173"/>
    <cellStyle name="Normal 21 30 2 2" xfId="34174"/>
    <cellStyle name="Normal 21 30 3" xfId="34175"/>
    <cellStyle name="Normal 21 30 3 2" xfId="34176"/>
    <cellStyle name="Normal 21 30 4" xfId="34177"/>
    <cellStyle name="Normal 21 30 4 2" xfId="34178"/>
    <cellStyle name="Normal 21 30 5" xfId="34179"/>
    <cellStyle name="Normal 21 30 5 2" xfId="34180"/>
    <cellStyle name="Normal 21 30 6" xfId="34181"/>
    <cellStyle name="Normal 21 30 6 2" xfId="34182"/>
    <cellStyle name="Normal 21 30 7" xfId="34183"/>
    <cellStyle name="Normal 21 30 7 2" xfId="34184"/>
    <cellStyle name="Normal 21 30 8" xfId="34185"/>
    <cellStyle name="Normal 21 30 8 2" xfId="34186"/>
    <cellStyle name="Normal 21 30 9" xfId="34187"/>
    <cellStyle name="Normal 21 30 9 2" xfId="34188"/>
    <cellStyle name="Normal 21 31" xfId="34189"/>
    <cellStyle name="Normal 21 31 10" xfId="34190"/>
    <cellStyle name="Normal 21 31 10 2" xfId="34191"/>
    <cellStyle name="Normal 21 31 11" xfId="34192"/>
    <cellStyle name="Normal 21 31 2" xfId="34193"/>
    <cellStyle name="Normal 21 31 2 2" xfId="34194"/>
    <cellStyle name="Normal 21 31 3" xfId="34195"/>
    <cellStyle name="Normal 21 31 3 2" xfId="34196"/>
    <cellStyle name="Normal 21 31 4" xfId="34197"/>
    <cellStyle name="Normal 21 31 4 2" xfId="34198"/>
    <cellStyle name="Normal 21 31 5" xfId="34199"/>
    <cellStyle name="Normal 21 31 5 2" xfId="34200"/>
    <cellStyle name="Normal 21 31 6" xfId="34201"/>
    <cellStyle name="Normal 21 31 6 2" xfId="34202"/>
    <cellStyle name="Normal 21 31 7" xfId="34203"/>
    <cellStyle name="Normal 21 31 7 2" xfId="34204"/>
    <cellStyle name="Normal 21 31 8" xfId="34205"/>
    <cellStyle name="Normal 21 31 8 2" xfId="34206"/>
    <cellStyle name="Normal 21 31 9" xfId="34207"/>
    <cellStyle name="Normal 21 31 9 2" xfId="34208"/>
    <cellStyle name="Normal 21 32" xfId="34209"/>
    <cellStyle name="Normal 21 32 2" xfId="34210"/>
    <cellStyle name="Normal 21 32 2 2" xfId="34211"/>
    <cellStyle name="Normal 21 32 3" xfId="34212"/>
    <cellStyle name="Normal 21 32 3 2" xfId="34213"/>
    <cellStyle name="Normal 21 32 4" xfId="34214"/>
    <cellStyle name="Normal 21 32 4 2" xfId="34215"/>
    <cellStyle name="Normal 21 32 5" xfId="34216"/>
    <cellStyle name="Normal 21 33" xfId="34217"/>
    <cellStyle name="Normal 21 33 2" xfId="34218"/>
    <cellStyle name="Normal 21 33 2 2" xfId="34219"/>
    <cellStyle name="Normal 21 33 3" xfId="34220"/>
    <cellStyle name="Normal 21 33 3 2" xfId="34221"/>
    <cellStyle name="Normal 21 33 4" xfId="34222"/>
    <cellStyle name="Normal 21 33 4 2" xfId="34223"/>
    <cellStyle name="Normal 21 33 5" xfId="34224"/>
    <cellStyle name="Normal 21 34" xfId="34225"/>
    <cellStyle name="Normal 21 34 2" xfId="34226"/>
    <cellStyle name="Normal 21 34 2 2" xfId="34227"/>
    <cellStyle name="Normal 21 34 3" xfId="34228"/>
    <cellStyle name="Normal 21 34 3 2" xfId="34229"/>
    <cellStyle name="Normal 21 34 4" xfId="34230"/>
    <cellStyle name="Normal 21 34 4 2" xfId="34231"/>
    <cellStyle name="Normal 21 34 5" xfId="34232"/>
    <cellStyle name="Normal 21 35" xfId="34233"/>
    <cellStyle name="Normal 21 35 2" xfId="34234"/>
    <cellStyle name="Normal 21 35 2 2" xfId="34235"/>
    <cellStyle name="Normal 21 35 3" xfId="34236"/>
    <cellStyle name="Normal 21 35 3 2" xfId="34237"/>
    <cellStyle name="Normal 21 35 4" xfId="34238"/>
    <cellStyle name="Normal 21 35 4 2" xfId="34239"/>
    <cellStyle name="Normal 21 35 5" xfId="34240"/>
    <cellStyle name="Normal 21 36" xfId="34241"/>
    <cellStyle name="Normal 21 36 2" xfId="34242"/>
    <cellStyle name="Normal 21 36 2 2" xfId="34243"/>
    <cellStyle name="Normal 21 36 3" xfId="34244"/>
    <cellStyle name="Normal 21 36 3 2" xfId="34245"/>
    <cellStyle name="Normal 21 36 4" xfId="34246"/>
    <cellStyle name="Normal 21 36 4 2" xfId="34247"/>
    <cellStyle name="Normal 21 36 5" xfId="34248"/>
    <cellStyle name="Normal 21 37" xfId="34249"/>
    <cellStyle name="Normal 21 37 2" xfId="34250"/>
    <cellStyle name="Normal 21 37 2 2" xfId="34251"/>
    <cellStyle name="Normal 21 37 3" xfId="34252"/>
    <cellStyle name="Normal 21 37 3 2" xfId="34253"/>
    <cellStyle name="Normal 21 37 4" xfId="34254"/>
    <cellStyle name="Normal 21 37 4 2" xfId="34255"/>
    <cellStyle name="Normal 21 37 5" xfId="34256"/>
    <cellStyle name="Normal 21 38" xfId="34257"/>
    <cellStyle name="Normal 21 38 2" xfId="34258"/>
    <cellStyle name="Normal 21 38 2 2" xfId="34259"/>
    <cellStyle name="Normal 21 38 3" xfId="34260"/>
    <cellStyle name="Normal 21 38 3 2" xfId="34261"/>
    <cellStyle name="Normal 21 38 4" xfId="34262"/>
    <cellStyle name="Normal 21 38 4 2" xfId="34263"/>
    <cellStyle name="Normal 21 38 5" xfId="34264"/>
    <cellStyle name="Normal 21 39" xfId="34265"/>
    <cellStyle name="Normal 21 39 2" xfId="34266"/>
    <cellStyle name="Normal 21 39 2 2" xfId="34267"/>
    <cellStyle name="Normal 21 39 3" xfId="34268"/>
    <cellStyle name="Normal 21 39 3 2" xfId="34269"/>
    <cellStyle name="Normal 21 39 4" xfId="34270"/>
    <cellStyle name="Normal 21 39 4 2" xfId="34271"/>
    <cellStyle name="Normal 21 39 5" xfId="34272"/>
    <cellStyle name="Normal 21 4" xfId="34273"/>
    <cellStyle name="Normal 21 4 10" xfId="34274"/>
    <cellStyle name="Normal 21 4 10 2" xfId="34275"/>
    <cellStyle name="Normal 21 4 11" xfId="34276"/>
    <cellStyle name="Normal 21 4 2" xfId="34277"/>
    <cellStyle name="Normal 21 4 2 2" xfId="34278"/>
    <cellStyle name="Normal 21 4 3" xfId="34279"/>
    <cellStyle name="Normal 21 4 3 2" xfId="34280"/>
    <cellStyle name="Normal 21 4 4" xfId="34281"/>
    <cellStyle name="Normal 21 4 4 2" xfId="34282"/>
    <cellStyle name="Normal 21 4 5" xfId="34283"/>
    <cellStyle name="Normal 21 4 5 2" xfId="34284"/>
    <cellStyle name="Normal 21 4 6" xfId="34285"/>
    <cellStyle name="Normal 21 4 6 2" xfId="34286"/>
    <cellStyle name="Normal 21 4 7" xfId="34287"/>
    <cellStyle name="Normal 21 4 7 2" xfId="34288"/>
    <cellStyle name="Normal 21 4 8" xfId="34289"/>
    <cellStyle name="Normal 21 4 8 2" xfId="34290"/>
    <cellStyle name="Normal 21 4 9" xfId="34291"/>
    <cellStyle name="Normal 21 4 9 2" xfId="34292"/>
    <cellStyle name="Normal 21 40" xfId="34293"/>
    <cellStyle name="Normal 21 40 2" xfId="34294"/>
    <cellStyle name="Normal 21 40 2 2" xfId="34295"/>
    <cellStyle name="Normal 21 40 3" xfId="34296"/>
    <cellStyle name="Normal 21 40 3 2" xfId="34297"/>
    <cellStyle name="Normal 21 40 4" xfId="34298"/>
    <cellStyle name="Normal 21 40 4 2" xfId="34299"/>
    <cellStyle name="Normal 21 40 5" xfId="34300"/>
    <cellStyle name="Normal 21 41" xfId="34301"/>
    <cellStyle name="Normal 21 41 2" xfId="34302"/>
    <cellStyle name="Normal 21 41 2 2" xfId="34303"/>
    <cellStyle name="Normal 21 41 3" xfId="34304"/>
    <cellStyle name="Normal 21 41 3 2" xfId="34305"/>
    <cellStyle name="Normal 21 41 4" xfId="34306"/>
    <cellStyle name="Normal 21 41 4 2" xfId="34307"/>
    <cellStyle name="Normal 21 41 5" xfId="34308"/>
    <cellStyle name="Normal 21 42" xfId="34309"/>
    <cellStyle name="Normal 21 42 2" xfId="34310"/>
    <cellStyle name="Normal 21 42 2 2" xfId="34311"/>
    <cellStyle name="Normal 21 42 3" xfId="34312"/>
    <cellStyle name="Normal 21 42 3 2" xfId="34313"/>
    <cellStyle name="Normal 21 42 4" xfId="34314"/>
    <cellStyle name="Normal 21 42 4 2" xfId="34315"/>
    <cellStyle name="Normal 21 42 5" xfId="34316"/>
    <cellStyle name="Normal 21 43" xfId="34317"/>
    <cellStyle name="Normal 21 43 2" xfId="34318"/>
    <cellStyle name="Normal 21 43 2 2" xfId="34319"/>
    <cellStyle name="Normal 21 43 3" xfId="34320"/>
    <cellStyle name="Normal 21 43 3 2" xfId="34321"/>
    <cellStyle name="Normal 21 43 4" xfId="34322"/>
    <cellStyle name="Normal 21 43 4 2" xfId="34323"/>
    <cellStyle name="Normal 21 43 5" xfId="34324"/>
    <cellStyle name="Normal 21 44" xfId="34325"/>
    <cellStyle name="Normal 21 44 2" xfId="34326"/>
    <cellStyle name="Normal 21 44 2 2" xfId="34327"/>
    <cellStyle name="Normal 21 44 3" xfId="34328"/>
    <cellStyle name="Normal 21 44 3 2" xfId="34329"/>
    <cellStyle name="Normal 21 44 4" xfId="34330"/>
    <cellStyle name="Normal 21 44 4 2" xfId="34331"/>
    <cellStyle name="Normal 21 44 5" xfId="34332"/>
    <cellStyle name="Normal 21 45" xfId="34333"/>
    <cellStyle name="Normal 21 45 2" xfId="34334"/>
    <cellStyle name="Normal 21 45 2 2" xfId="34335"/>
    <cellStyle name="Normal 21 45 3" xfId="34336"/>
    <cellStyle name="Normal 21 45 3 2" xfId="34337"/>
    <cellStyle name="Normal 21 45 4" xfId="34338"/>
    <cellStyle name="Normal 21 45 4 2" xfId="34339"/>
    <cellStyle name="Normal 21 45 5" xfId="34340"/>
    <cellStyle name="Normal 21 46" xfId="34341"/>
    <cellStyle name="Normal 21 46 2" xfId="34342"/>
    <cellStyle name="Normal 21 46 2 2" xfId="34343"/>
    <cellStyle name="Normal 21 46 3" xfId="34344"/>
    <cellStyle name="Normal 21 46 3 2" xfId="34345"/>
    <cellStyle name="Normal 21 46 4" xfId="34346"/>
    <cellStyle name="Normal 21 46 4 2" xfId="34347"/>
    <cellStyle name="Normal 21 46 5" xfId="34348"/>
    <cellStyle name="Normal 21 47" xfId="34349"/>
    <cellStyle name="Normal 21 47 2" xfId="34350"/>
    <cellStyle name="Normal 21 47 2 2" xfId="34351"/>
    <cellStyle name="Normal 21 47 3" xfId="34352"/>
    <cellStyle name="Normal 21 47 3 2" xfId="34353"/>
    <cellStyle name="Normal 21 47 4" xfId="34354"/>
    <cellStyle name="Normal 21 47 4 2" xfId="34355"/>
    <cellStyle name="Normal 21 47 5" xfId="34356"/>
    <cellStyle name="Normal 21 48" xfId="34357"/>
    <cellStyle name="Normal 21 48 2" xfId="34358"/>
    <cellStyle name="Normal 21 48 2 2" xfId="34359"/>
    <cellStyle name="Normal 21 48 3" xfId="34360"/>
    <cellStyle name="Normal 21 48 3 2" xfId="34361"/>
    <cellStyle name="Normal 21 48 4" xfId="34362"/>
    <cellStyle name="Normal 21 48 4 2" xfId="34363"/>
    <cellStyle name="Normal 21 48 5" xfId="34364"/>
    <cellStyle name="Normal 21 49" xfId="34365"/>
    <cellStyle name="Normal 21 49 2" xfId="34366"/>
    <cellStyle name="Normal 21 49 2 2" xfId="34367"/>
    <cellStyle name="Normal 21 49 3" xfId="34368"/>
    <cellStyle name="Normal 21 49 3 2" xfId="34369"/>
    <cellStyle name="Normal 21 49 4" xfId="34370"/>
    <cellStyle name="Normal 21 49 4 2" xfId="34371"/>
    <cellStyle name="Normal 21 49 5" xfId="34372"/>
    <cellStyle name="Normal 21 5" xfId="34373"/>
    <cellStyle name="Normal 21 5 10" xfId="34374"/>
    <cellStyle name="Normal 21 5 10 2" xfId="34375"/>
    <cellStyle name="Normal 21 5 11" xfId="34376"/>
    <cellStyle name="Normal 21 5 2" xfId="34377"/>
    <cellStyle name="Normal 21 5 2 2" xfId="34378"/>
    <cellStyle name="Normal 21 5 3" xfId="34379"/>
    <cellStyle name="Normal 21 5 3 2" xfId="34380"/>
    <cellStyle name="Normal 21 5 4" xfId="34381"/>
    <cellStyle name="Normal 21 5 4 2" xfId="34382"/>
    <cellStyle name="Normal 21 5 5" xfId="34383"/>
    <cellStyle name="Normal 21 5 5 2" xfId="34384"/>
    <cellStyle name="Normal 21 5 6" xfId="34385"/>
    <cellStyle name="Normal 21 5 6 2" xfId="34386"/>
    <cellStyle name="Normal 21 5 7" xfId="34387"/>
    <cellStyle name="Normal 21 5 7 2" xfId="34388"/>
    <cellStyle name="Normal 21 5 8" xfId="34389"/>
    <cellStyle name="Normal 21 5 8 2" xfId="34390"/>
    <cellStyle name="Normal 21 5 9" xfId="34391"/>
    <cellStyle name="Normal 21 5 9 2" xfId="34392"/>
    <cellStyle name="Normal 21 50" xfId="34393"/>
    <cellStyle name="Normal 21 50 2" xfId="34394"/>
    <cellStyle name="Normal 21 50 2 2" xfId="34395"/>
    <cellStyle name="Normal 21 50 3" xfId="34396"/>
    <cellStyle name="Normal 21 50 3 2" xfId="34397"/>
    <cellStyle name="Normal 21 50 4" xfId="34398"/>
    <cellStyle name="Normal 21 50 4 2" xfId="34399"/>
    <cellStyle name="Normal 21 50 5" xfId="34400"/>
    <cellStyle name="Normal 21 51" xfId="34401"/>
    <cellStyle name="Normal 21 51 2" xfId="34402"/>
    <cellStyle name="Normal 21 52" xfId="34403"/>
    <cellStyle name="Normal 21 52 2" xfId="34404"/>
    <cellStyle name="Normal 21 53" xfId="34405"/>
    <cellStyle name="Normal 21 53 2" xfId="34406"/>
    <cellStyle name="Normal 21 54" xfId="34407"/>
    <cellStyle name="Normal 21 54 2" xfId="34408"/>
    <cellStyle name="Normal 21 55" xfId="34409"/>
    <cellStyle name="Normal 21 55 2" xfId="34410"/>
    <cellStyle name="Normal 21 56" xfId="34411"/>
    <cellStyle name="Normal 21 56 2" xfId="34412"/>
    <cellStyle name="Normal 21 57" xfId="34413"/>
    <cellStyle name="Normal 21 57 2" xfId="34414"/>
    <cellStyle name="Normal 21 58" xfId="34415"/>
    <cellStyle name="Normal 21 58 2" xfId="34416"/>
    <cellStyle name="Normal 21 59" xfId="34417"/>
    <cellStyle name="Normal 21 59 2" xfId="34418"/>
    <cellStyle name="Normal 21 6" xfId="34419"/>
    <cellStyle name="Normal 21 6 10" xfId="34420"/>
    <cellStyle name="Normal 21 6 10 2" xfId="34421"/>
    <cellStyle name="Normal 21 6 11" xfId="34422"/>
    <cellStyle name="Normal 21 6 2" xfId="34423"/>
    <cellStyle name="Normal 21 6 2 2" xfId="34424"/>
    <cellStyle name="Normal 21 6 3" xfId="34425"/>
    <cellStyle name="Normal 21 6 3 2" xfId="34426"/>
    <cellStyle name="Normal 21 6 4" xfId="34427"/>
    <cellStyle name="Normal 21 6 4 2" xfId="34428"/>
    <cellStyle name="Normal 21 6 5" xfId="34429"/>
    <cellStyle name="Normal 21 6 5 2" xfId="34430"/>
    <cellStyle name="Normal 21 6 6" xfId="34431"/>
    <cellStyle name="Normal 21 6 6 2" xfId="34432"/>
    <cellStyle name="Normal 21 6 7" xfId="34433"/>
    <cellStyle name="Normal 21 6 7 2" xfId="34434"/>
    <cellStyle name="Normal 21 6 8" xfId="34435"/>
    <cellStyle name="Normal 21 6 8 2" xfId="34436"/>
    <cellStyle name="Normal 21 6 9" xfId="34437"/>
    <cellStyle name="Normal 21 6 9 2" xfId="34438"/>
    <cellStyle name="Normal 21 60" xfId="34439"/>
    <cellStyle name="Normal 21 60 2" xfId="34440"/>
    <cellStyle name="Normal 21 61" xfId="34441"/>
    <cellStyle name="Normal 21 61 2" xfId="34442"/>
    <cellStyle name="Normal 21 62" xfId="34443"/>
    <cellStyle name="Normal 21 62 2" xfId="34444"/>
    <cellStyle name="Normal 21 63" xfId="34445"/>
    <cellStyle name="Normal 21 63 2" xfId="34446"/>
    <cellStyle name="Normal 21 64" xfId="34447"/>
    <cellStyle name="Normal 21 64 2" xfId="34448"/>
    <cellStyle name="Normal 21 65" xfId="34449"/>
    <cellStyle name="Normal 21 65 2" xfId="34450"/>
    <cellStyle name="Normal 21 66" xfId="34451"/>
    <cellStyle name="Normal 21 66 2" xfId="34452"/>
    <cellStyle name="Normal 21 67" xfId="34453"/>
    <cellStyle name="Normal 21 67 2" xfId="34454"/>
    <cellStyle name="Normal 21 68" xfId="34455"/>
    <cellStyle name="Normal 21 68 2" xfId="34456"/>
    <cellStyle name="Normal 21 69" xfId="34457"/>
    <cellStyle name="Normal 21 69 2" xfId="34458"/>
    <cellStyle name="Normal 21 7" xfId="34459"/>
    <cellStyle name="Normal 21 7 10" xfId="34460"/>
    <cellStyle name="Normal 21 7 10 2" xfId="34461"/>
    <cellStyle name="Normal 21 7 11" xfId="34462"/>
    <cellStyle name="Normal 21 7 2" xfId="34463"/>
    <cellStyle name="Normal 21 7 2 2" xfId="34464"/>
    <cellStyle name="Normal 21 7 3" xfId="34465"/>
    <cellStyle name="Normal 21 7 3 2" xfId="34466"/>
    <cellStyle name="Normal 21 7 4" xfId="34467"/>
    <cellStyle name="Normal 21 7 4 2" xfId="34468"/>
    <cellStyle name="Normal 21 7 5" xfId="34469"/>
    <cellStyle name="Normal 21 7 5 2" xfId="34470"/>
    <cellStyle name="Normal 21 7 6" xfId="34471"/>
    <cellStyle name="Normal 21 7 6 2" xfId="34472"/>
    <cellStyle name="Normal 21 7 7" xfId="34473"/>
    <cellStyle name="Normal 21 7 7 2" xfId="34474"/>
    <cellStyle name="Normal 21 7 8" xfId="34475"/>
    <cellStyle name="Normal 21 7 8 2" xfId="34476"/>
    <cellStyle name="Normal 21 7 9" xfId="34477"/>
    <cellStyle name="Normal 21 7 9 2" xfId="34478"/>
    <cellStyle name="Normal 21 70" xfId="34479"/>
    <cellStyle name="Normal 21 70 2" xfId="34480"/>
    <cellStyle name="Normal 21 71" xfId="34481"/>
    <cellStyle name="Normal 21 71 2" xfId="34482"/>
    <cellStyle name="Normal 21 72" xfId="34483"/>
    <cellStyle name="Normal 21 72 2" xfId="34484"/>
    <cellStyle name="Normal 21 73" xfId="34485"/>
    <cellStyle name="Normal 21 73 2" xfId="34486"/>
    <cellStyle name="Normal 21 74" xfId="34487"/>
    <cellStyle name="Normal 21 74 2" xfId="34488"/>
    <cellStyle name="Normal 21 75" xfId="34489"/>
    <cellStyle name="Normal 21 76" xfId="34490"/>
    <cellStyle name="Normal 21 77" xfId="34491"/>
    <cellStyle name="Normal 21 78" xfId="34492"/>
    <cellStyle name="Normal 21 8" xfId="34493"/>
    <cellStyle name="Normal 21 8 10" xfId="34494"/>
    <cellStyle name="Normal 21 8 10 2" xfId="34495"/>
    <cellStyle name="Normal 21 8 11" xfId="34496"/>
    <cellStyle name="Normal 21 8 2" xfId="34497"/>
    <cellStyle name="Normal 21 8 2 2" xfId="34498"/>
    <cellStyle name="Normal 21 8 3" xfId="34499"/>
    <cellStyle name="Normal 21 8 3 2" xfId="34500"/>
    <cellStyle name="Normal 21 8 4" xfId="34501"/>
    <cellStyle name="Normal 21 8 4 2" xfId="34502"/>
    <cellStyle name="Normal 21 8 5" xfId="34503"/>
    <cellStyle name="Normal 21 8 5 2" xfId="34504"/>
    <cellStyle name="Normal 21 8 6" xfId="34505"/>
    <cellStyle name="Normal 21 8 6 2" xfId="34506"/>
    <cellStyle name="Normal 21 8 7" xfId="34507"/>
    <cellStyle name="Normal 21 8 7 2" xfId="34508"/>
    <cellStyle name="Normal 21 8 8" xfId="34509"/>
    <cellStyle name="Normal 21 8 8 2" xfId="34510"/>
    <cellStyle name="Normal 21 8 9" xfId="34511"/>
    <cellStyle name="Normal 21 8 9 2" xfId="34512"/>
    <cellStyle name="Normal 21 9" xfId="34513"/>
    <cellStyle name="Normal 21 9 10" xfId="34514"/>
    <cellStyle name="Normal 21 9 10 2" xfId="34515"/>
    <cellStyle name="Normal 21 9 11" xfId="34516"/>
    <cellStyle name="Normal 21 9 2" xfId="34517"/>
    <cellStyle name="Normal 21 9 2 2" xfId="34518"/>
    <cellStyle name="Normal 21 9 3" xfId="34519"/>
    <cellStyle name="Normal 21 9 3 2" xfId="34520"/>
    <cellStyle name="Normal 21 9 4" xfId="34521"/>
    <cellStyle name="Normal 21 9 4 2" xfId="34522"/>
    <cellStyle name="Normal 21 9 5" xfId="34523"/>
    <cellStyle name="Normal 21 9 5 2" xfId="34524"/>
    <cellStyle name="Normal 21 9 6" xfId="34525"/>
    <cellStyle name="Normal 21 9 6 2" xfId="34526"/>
    <cellStyle name="Normal 21 9 7" xfId="34527"/>
    <cellStyle name="Normal 21 9 7 2" xfId="34528"/>
    <cellStyle name="Normal 21 9 8" xfId="34529"/>
    <cellStyle name="Normal 21 9 8 2" xfId="34530"/>
    <cellStyle name="Normal 21 9 9" xfId="34531"/>
    <cellStyle name="Normal 21 9 9 2" xfId="34532"/>
    <cellStyle name="Normal 22" xfId="34533"/>
    <cellStyle name="Normal 22 10" xfId="34534"/>
    <cellStyle name="Normal 22 10 10" xfId="34535"/>
    <cellStyle name="Normal 22 10 10 2" xfId="34536"/>
    <cellStyle name="Normal 22 10 11" xfId="34537"/>
    <cellStyle name="Normal 22 10 2" xfId="34538"/>
    <cellStyle name="Normal 22 10 2 2" xfId="34539"/>
    <cellStyle name="Normal 22 10 3" xfId="34540"/>
    <cellStyle name="Normal 22 10 3 2" xfId="34541"/>
    <cellStyle name="Normal 22 10 4" xfId="34542"/>
    <cellStyle name="Normal 22 10 4 2" xfId="34543"/>
    <cellStyle name="Normal 22 10 5" xfId="34544"/>
    <cellStyle name="Normal 22 10 5 2" xfId="34545"/>
    <cellStyle name="Normal 22 10 6" xfId="34546"/>
    <cellStyle name="Normal 22 10 6 2" xfId="34547"/>
    <cellStyle name="Normal 22 10 7" xfId="34548"/>
    <cellStyle name="Normal 22 10 7 2" xfId="34549"/>
    <cellStyle name="Normal 22 10 8" xfId="34550"/>
    <cellStyle name="Normal 22 10 8 2" xfId="34551"/>
    <cellStyle name="Normal 22 10 9" xfId="34552"/>
    <cellStyle name="Normal 22 10 9 2" xfId="34553"/>
    <cellStyle name="Normal 22 11" xfId="34554"/>
    <cellStyle name="Normal 22 11 10" xfId="34555"/>
    <cellStyle name="Normal 22 11 10 2" xfId="34556"/>
    <cellStyle name="Normal 22 11 11" xfId="34557"/>
    <cellStyle name="Normal 22 11 2" xfId="34558"/>
    <cellStyle name="Normal 22 11 2 2" xfId="34559"/>
    <cellStyle name="Normal 22 11 3" xfId="34560"/>
    <cellStyle name="Normal 22 11 3 2" xfId="34561"/>
    <cellStyle name="Normal 22 11 4" xfId="34562"/>
    <cellStyle name="Normal 22 11 4 2" xfId="34563"/>
    <cellStyle name="Normal 22 11 5" xfId="34564"/>
    <cellStyle name="Normal 22 11 5 2" xfId="34565"/>
    <cellStyle name="Normal 22 11 6" xfId="34566"/>
    <cellStyle name="Normal 22 11 6 2" xfId="34567"/>
    <cellStyle name="Normal 22 11 7" xfId="34568"/>
    <cellStyle name="Normal 22 11 7 2" xfId="34569"/>
    <cellStyle name="Normal 22 11 8" xfId="34570"/>
    <cellStyle name="Normal 22 11 8 2" xfId="34571"/>
    <cellStyle name="Normal 22 11 9" xfId="34572"/>
    <cellStyle name="Normal 22 11 9 2" xfId="34573"/>
    <cellStyle name="Normal 22 12" xfId="34574"/>
    <cellStyle name="Normal 22 12 10" xfId="34575"/>
    <cellStyle name="Normal 22 12 10 2" xfId="34576"/>
    <cellStyle name="Normal 22 12 11" xfId="34577"/>
    <cellStyle name="Normal 22 12 2" xfId="34578"/>
    <cellStyle name="Normal 22 12 2 2" xfId="34579"/>
    <cellStyle name="Normal 22 12 3" xfId="34580"/>
    <cellStyle name="Normal 22 12 3 2" xfId="34581"/>
    <cellStyle name="Normal 22 12 4" xfId="34582"/>
    <cellStyle name="Normal 22 12 4 2" xfId="34583"/>
    <cellStyle name="Normal 22 12 5" xfId="34584"/>
    <cellStyle name="Normal 22 12 5 2" xfId="34585"/>
    <cellStyle name="Normal 22 12 6" xfId="34586"/>
    <cellStyle name="Normal 22 12 6 2" xfId="34587"/>
    <cellStyle name="Normal 22 12 7" xfId="34588"/>
    <cellStyle name="Normal 22 12 7 2" xfId="34589"/>
    <cellStyle name="Normal 22 12 8" xfId="34590"/>
    <cellStyle name="Normal 22 12 8 2" xfId="34591"/>
    <cellStyle name="Normal 22 12 9" xfId="34592"/>
    <cellStyle name="Normal 22 12 9 2" xfId="34593"/>
    <cellStyle name="Normal 22 13" xfId="34594"/>
    <cellStyle name="Normal 22 13 10" xfId="34595"/>
    <cellStyle name="Normal 22 13 10 2" xfId="34596"/>
    <cellStyle name="Normal 22 13 11" xfId="34597"/>
    <cellStyle name="Normal 22 13 2" xfId="34598"/>
    <cellStyle name="Normal 22 13 2 2" xfId="34599"/>
    <cellStyle name="Normal 22 13 3" xfId="34600"/>
    <cellStyle name="Normal 22 13 3 2" xfId="34601"/>
    <cellStyle name="Normal 22 13 4" xfId="34602"/>
    <cellStyle name="Normal 22 13 4 2" xfId="34603"/>
    <cellStyle name="Normal 22 13 5" xfId="34604"/>
    <cellStyle name="Normal 22 13 5 2" xfId="34605"/>
    <cellStyle name="Normal 22 13 6" xfId="34606"/>
    <cellStyle name="Normal 22 13 6 2" xfId="34607"/>
    <cellStyle name="Normal 22 13 7" xfId="34608"/>
    <cellStyle name="Normal 22 13 7 2" xfId="34609"/>
    <cellStyle name="Normal 22 13 8" xfId="34610"/>
    <cellStyle name="Normal 22 13 8 2" xfId="34611"/>
    <cellStyle name="Normal 22 13 9" xfId="34612"/>
    <cellStyle name="Normal 22 13 9 2" xfId="34613"/>
    <cellStyle name="Normal 22 14" xfId="34614"/>
    <cellStyle name="Normal 22 14 10" xfId="34615"/>
    <cellStyle name="Normal 22 14 10 2" xfId="34616"/>
    <cellStyle name="Normal 22 14 11" xfId="34617"/>
    <cellStyle name="Normal 22 14 2" xfId="34618"/>
    <cellStyle name="Normal 22 14 2 2" xfId="34619"/>
    <cellStyle name="Normal 22 14 3" xfId="34620"/>
    <cellStyle name="Normal 22 14 3 2" xfId="34621"/>
    <cellStyle name="Normal 22 14 4" xfId="34622"/>
    <cellStyle name="Normal 22 14 4 2" xfId="34623"/>
    <cellStyle name="Normal 22 14 5" xfId="34624"/>
    <cellStyle name="Normal 22 14 5 2" xfId="34625"/>
    <cellStyle name="Normal 22 14 6" xfId="34626"/>
    <cellStyle name="Normal 22 14 6 2" xfId="34627"/>
    <cellStyle name="Normal 22 14 7" xfId="34628"/>
    <cellStyle name="Normal 22 14 7 2" xfId="34629"/>
    <cellStyle name="Normal 22 14 8" xfId="34630"/>
    <cellStyle name="Normal 22 14 8 2" xfId="34631"/>
    <cellStyle name="Normal 22 14 9" xfId="34632"/>
    <cellStyle name="Normal 22 14 9 2" xfId="34633"/>
    <cellStyle name="Normal 22 15" xfId="34634"/>
    <cellStyle name="Normal 22 15 10" xfId="34635"/>
    <cellStyle name="Normal 22 15 10 2" xfId="34636"/>
    <cellStyle name="Normal 22 15 11" xfId="34637"/>
    <cellStyle name="Normal 22 15 2" xfId="34638"/>
    <cellStyle name="Normal 22 15 2 2" xfId="34639"/>
    <cellStyle name="Normal 22 15 3" xfId="34640"/>
    <cellStyle name="Normal 22 15 3 2" xfId="34641"/>
    <cellStyle name="Normal 22 15 4" xfId="34642"/>
    <cellStyle name="Normal 22 15 4 2" xfId="34643"/>
    <cellStyle name="Normal 22 15 5" xfId="34644"/>
    <cellStyle name="Normal 22 15 5 2" xfId="34645"/>
    <cellStyle name="Normal 22 15 6" xfId="34646"/>
    <cellStyle name="Normal 22 15 6 2" xfId="34647"/>
    <cellStyle name="Normal 22 15 7" xfId="34648"/>
    <cellStyle name="Normal 22 15 7 2" xfId="34649"/>
    <cellStyle name="Normal 22 15 8" xfId="34650"/>
    <cellStyle name="Normal 22 15 8 2" xfId="34651"/>
    <cellStyle name="Normal 22 15 9" xfId="34652"/>
    <cellStyle name="Normal 22 15 9 2" xfId="34653"/>
    <cellStyle name="Normal 22 16" xfId="34654"/>
    <cellStyle name="Normal 22 16 10" xfId="34655"/>
    <cellStyle name="Normal 22 16 10 2" xfId="34656"/>
    <cellStyle name="Normal 22 16 11" xfId="34657"/>
    <cellStyle name="Normal 22 16 2" xfId="34658"/>
    <cellStyle name="Normal 22 16 2 2" xfId="34659"/>
    <cellStyle name="Normal 22 16 3" xfId="34660"/>
    <cellStyle name="Normal 22 16 3 2" xfId="34661"/>
    <cellStyle name="Normal 22 16 4" xfId="34662"/>
    <cellStyle name="Normal 22 16 4 2" xfId="34663"/>
    <cellStyle name="Normal 22 16 5" xfId="34664"/>
    <cellStyle name="Normal 22 16 5 2" xfId="34665"/>
    <cellStyle name="Normal 22 16 6" xfId="34666"/>
    <cellStyle name="Normal 22 16 6 2" xfId="34667"/>
    <cellStyle name="Normal 22 16 7" xfId="34668"/>
    <cellStyle name="Normal 22 16 7 2" xfId="34669"/>
    <cellStyle name="Normal 22 16 8" xfId="34670"/>
    <cellStyle name="Normal 22 16 8 2" xfId="34671"/>
    <cellStyle name="Normal 22 16 9" xfId="34672"/>
    <cellStyle name="Normal 22 16 9 2" xfId="34673"/>
    <cellStyle name="Normal 22 17" xfId="34674"/>
    <cellStyle name="Normal 22 17 10" xfId="34675"/>
    <cellStyle name="Normal 22 17 10 2" xfId="34676"/>
    <cellStyle name="Normal 22 17 11" xfId="34677"/>
    <cellStyle name="Normal 22 17 2" xfId="34678"/>
    <cellStyle name="Normal 22 17 2 2" xfId="34679"/>
    <cellStyle name="Normal 22 17 3" xfId="34680"/>
    <cellStyle name="Normal 22 17 3 2" xfId="34681"/>
    <cellStyle name="Normal 22 17 4" xfId="34682"/>
    <cellStyle name="Normal 22 17 4 2" xfId="34683"/>
    <cellStyle name="Normal 22 17 5" xfId="34684"/>
    <cellStyle name="Normal 22 17 5 2" xfId="34685"/>
    <cellStyle name="Normal 22 17 6" xfId="34686"/>
    <cellStyle name="Normal 22 17 6 2" xfId="34687"/>
    <cellStyle name="Normal 22 17 7" xfId="34688"/>
    <cellStyle name="Normal 22 17 7 2" xfId="34689"/>
    <cellStyle name="Normal 22 17 8" xfId="34690"/>
    <cellStyle name="Normal 22 17 8 2" xfId="34691"/>
    <cellStyle name="Normal 22 17 9" xfId="34692"/>
    <cellStyle name="Normal 22 17 9 2" xfId="34693"/>
    <cellStyle name="Normal 22 18" xfId="34694"/>
    <cellStyle name="Normal 22 18 10" xfId="34695"/>
    <cellStyle name="Normal 22 18 10 2" xfId="34696"/>
    <cellStyle name="Normal 22 18 11" xfId="34697"/>
    <cellStyle name="Normal 22 18 2" xfId="34698"/>
    <cellStyle name="Normal 22 18 2 2" xfId="34699"/>
    <cellStyle name="Normal 22 18 3" xfId="34700"/>
    <cellStyle name="Normal 22 18 3 2" xfId="34701"/>
    <cellStyle name="Normal 22 18 4" xfId="34702"/>
    <cellStyle name="Normal 22 18 4 2" xfId="34703"/>
    <cellStyle name="Normal 22 18 5" xfId="34704"/>
    <cellStyle name="Normal 22 18 5 2" xfId="34705"/>
    <cellStyle name="Normal 22 18 6" xfId="34706"/>
    <cellStyle name="Normal 22 18 6 2" xfId="34707"/>
    <cellStyle name="Normal 22 18 7" xfId="34708"/>
    <cellStyle name="Normal 22 18 7 2" xfId="34709"/>
    <cellStyle name="Normal 22 18 8" xfId="34710"/>
    <cellStyle name="Normal 22 18 8 2" xfId="34711"/>
    <cellStyle name="Normal 22 18 9" xfId="34712"/>
    <cellStyle name="Normal 22 18 9 2" xfId="34713"/>
    <cellStyle name="Normal 22 19" xfId="34714"/>
    <cellStyle name="Normal 22 19 10" xfId="34715"/>
    <cellStyle name="Normal 22 19 10 2" xfId="34716"/>
    <cellStyle name="Normal 22 19 11" xfId="34717"/>
    <cellStyle name="Normal 22 19 2" xfId="34718"/>
    <cellStyle name="Normal 22 19 2 2" xfId="34719"/>
    <cellStyle name="Normal 22 19 3" xfId="34720"/>
    <cellStyle name="Normal 22 19 3 2" xfId="34721"/>
    <cellStyle name="Normal 22 19 4" xfId="34722"/>
    <cellStyle name="Normal 22 19 4 2" xfId="34723"/>
    <cellStyle name="Normal 22 19 5" xfId="34724"/>
    <cellStyle name="Normal 22 19 5 2" xfId="34725"/>
    <cellStyle name="Normal 22 19 6" xfId="34726"/>
    <cellStyle name="Normal 22 19 6 2" xfId="34727"/>
    <cellStyle name="Normal 22 19 7" xfId="34728"/>
    <cellStyle name="Normal 22 19 7 2" xfId="34729"/>
    <cellStyle name="Normal 22 19 8" xfId="34730"/>
    <cellStyle name="Normal 22 19 8 2" xfId="34731"/>
    <cellStyle name="Normal 22 19 9" xfId="34732"/>
    <cellStyle name="Normal 22 19 9 2" xfId="34733"/>
    <cellStyle name="Normal 22 2" xfId="34734"/>
    <cellStyle name="Normal 22 2 10" xfId="34735"/>
    <cellStyle name="Normal 22 2 10 2" xfId="34736"/>
    <cellStyle name="Normal 22 2 10 2 2" xfId="34737"/>
    <cellStyle name="Normal 22 2 10 3" xfId="34738"/>
    <cellStyle name="Normal 22 2 10 4" xfId="34739"/>
    <cellStyle name="Normal 22 2 11" xfId="34740"/>
    <cellStyle name="Normal 22 2 11 2" xfId="34741"/>
    <cellStyle name="Normal 22 2 11 2 2" xfId="34742"/>
    <cellStyle name="Normal 22 2 11 3" xfId="34743"/>
    <cellStyle name="Normal 22 2 11 4" xfId="34744"/>
    <cellStyle name="Normal 22 2 12" xfId="34745"/>
    <cellStyle name="Normal 22 2 12 2" xfId="34746"/>
    <cellStyle name="Normal 22 2 13" xfId="34747"/>
    <cellStyle name="Normal 22 2 13 2" xfId="34748"/>
    <cellStyle name="Normal 22 2 14" xfId="34749"/>
    <cellStyle name="Normal 22 2 14 2" xfId="34750"/>
    <cellStyle name="Normal 22 2 15" xfId="34751"/>
    <cellStyle name="Normal 22 2 15 2" xfId="34752"/>
    <cellStyle name="Normal 22 2 16" xfId="34753"/>
    <cellStyle name="Normal 22 2 16 2" xfId="34754"/>
    <cellStyle name="Normal 22 2 17" xfId="34755"/>
    <cellStyle name="Normal 22 2 17 2" xfId="34756"/>
    <cellStyle name="Normal 22 2 18" xfId="34757"/>
    <cellStyle name="Normal 22 2 18 2" xfId="34758"/>
    <cellStyle name="Normal 22 2 19" xfId="34759"/>
    <cellStyle name="Normal 22 2 19 2" xfId="34760"/>
    <cellStyle name="Normal 22 2 2" xfId="34761"/>
    <cellStyle name="Normal 22 2 2 2" xfId="34762"/>
    <cellStyle name="Normal 22 2 2 2 2" xfId="34763"/>
    <cellStyle name="Normal 22 2 2 3" xfId="34764"/>
    <cellStyle name="Normal 22 2 2 4" xfId="34765"/>
    <cellStyle name="Normal 22 2 20" xfId="34766"/>
    <cellStyle name="Normal 22 2 20 2" xfId="34767"/>
    <cellStyle name="Normal 22 2 21" xfId="34768"/>
    <cellStyle name="Normal 22 2 21 2" xfId="34769"/>
    <cellStyle name="Normal 22 2 22" xfId="34770"/>
    <cellStyle name="Normal 22 2 22 2" xfId="34771"/>
    <cellStyle name="Normal 22 2 23" xfId="34772"/>
    <cellStyle name="Normal 22 2 23 2" xfId="34773"/>
    <cellStyle name="Normal 22 2 24" xfId="34774"/>
    <cellStyle name="Normal 22 2 24 2" xfId="34775"/>
    <cellStyle name="Normal 22 2 25" xfId="34776"/>
    <cellStyle name="Normal 22 2 25 2" xfId="34777"/>
    <cellStyle name="Normal 22 2 26" xfId="34778"/>
    <cellStyle name="Normal 22 2 26 2" xfId="34779"/>
    <cellStyle name="Normal 22 2 27" xfId="34780"/>
    <cellStyle name="Normal 22 2 27 2" xfId="34781"/>
    <cellStyle name="Normal 22 2 28" xfId="34782"/>
    <cellStyle name="Normal 22 2 28 2" xfId="34783"/>
    <cellStyle name="Normal 22 2 29" xfId="34784"/>
    <cellStyle name="Normal 22 2 29 2" xfId="34785"/>
    <cellStyle name="Normal 22 2 3" xfId="34786"/>
    <cellStyle name="Normal 22 2 3 2" xfId="34787"/>
    <cellStyle name="Normal 22 2 3 2 2" xfId="34788"/>
    <cellStyle name="Normal 22 2 3 3" xfId="34789"/>
    <cellStyle name="Normal 22 2 3 4" xfId="34790"/>
    <cellStyle name="Normal 22 2 30" xfId="34791"/>
    <cellStyle name="Normal 22 2 30 2" xfId="34792"/>
    <cellStyle name="Normal 22 2 31" xfId="34793"/>
    <cellStyle name="Normal 22 2 31 2" xfId="34794"/>
    <cellStyle name="Normal 22 2 32" xfId="34795"/>
    <cellStyle name="Normal 22 2 32 2" xfId="34796"/>
    <cellStyle name="Normal 22 2 33" xfId="34797"/>
    <cellStyle name="Normal 22 2 33 2" xfId="34798"/>
    <cellStyle name="Normal 22 2 34" xfId="34799"/>
    <cellStyle name="Normal 22 2 34 2" xfId="34800"/>
    <cellStyle name="Normal 22 2 35" xfId="34801"/>
    <cellStyle name="Normal 22 2 35 2" xfId="34802"/>
    <cellStyle name="Normal 22 2 36" xfId="34803"/>
    <cellStyle name="Normal 22 2 36 2" xfId="34804"/>
    <cellStyle name="Normal 22 2 37" xfId="34805"/>
    <cellStyle name="Normal 22 2 37 2" xfId="34806"/>
    <cellStyle name="Normal 22 2 38" xfId="34807"/>
    <cellStyle name="Normal 22 2 38 2" xfId="34808"/>
    <cellStyle name="Normal 22 2 39" xfId="34809"/>
    <cellStyle name="Normal 22 2 39 2" xfId="34810"/>
    <cellStyle name="Normal 22 2 4" xfId="34811"/>
    <cellStyle name="Normal 22 2 4 2" xfId="34812"/>
    <cellStyle name="Normal 22 2 4 2 2" xfId="34813"/>
    <cellStyle name="Normal 22 2 4 3" xfId="34814"/>
    <cellStyle name="Normal 22 2 4 4" xfId="34815"/>
    <cellStyle name="Normal 22 2 40" xfId="34816"/>
    <cellStyle name="Normal 22 2 40 2" xfId="34817"/>
    <cellStyle name="Normal 22 2 41" xfId="34818"/>
    <cellStyle name="Normal 22 2 41 2" xfId="34819"/>
    <cellStyle name="Normal 22 2 42" xfId="34820"/>
    <cellStyle name="Normal 22 2 42 2" xfId="34821"/>
    <cellStyle name="Normal 22 2 43" xfId="34822"/>
    <cellStyle name="Normal 22 2 43 2" xfId="34823"/>
    <cellStyle name="Normal 22 2 44" xfId="34824"/>
    <cellStyle name="Normal 22 2 44 2" xfId="34825"/>
    <cellStyle name="Normal 22 2 45" xfId="34826"/>
    <cellStyle name="Normal 22 2 45 2" xfId="34827"/>
    <cellStyle name="Normal 22 2 46" xfId="34828"/>
    <cellStyle name="Normal 22 2 46 2" xfId="34829"/>
    <cellStyle name="Normal 22 2 47" xfId="34830"/>
    <cellStyle name="Normal 22 2 47 2" xfId="34831"/>
    <cellStyle name="Normal 22 2 48" xfId="34832"/>
    <cellStyle name="Normal 22 2 48 2" xfId="34833"/>
    <cellStyle name="Normal 22 2 49" xfId="34834"/>
    <cellStyle name="Normal 22 2 49 2" xfId="34835"/>
    <cellStyle name="Normal 22 2 5" xfId="34836"/>
    <cellStyle name="Normal 22 2 5 2" xfId="34837"/>
    <cellStyle name="Normal 22 2 5 2 2" xfId="34838"/>
    <cellStyle name="Normal 22 2 5 3" xfId="34839"/>
    <cellStyle name="Normal 22 2 5 4" xfId="34840"/>
    <cellStyle name="Normal 22 2 50" xfId="34841"/>
    <cellStyle name="Normal 22 2 51" xfId="34842"/>
    <cellStyle name="Normal 22 2 52" xfId="34843"/>
    <cellStyle name="Normal 22 2 53" xfId="34844"/>
    <cellStyle name="Normal 22 2 54" xfId="34845"/>
    <cellStyle name="Normal 22 2 55" xfId="34846"/>
    <cellStyle name="Normal 22 2 56" xfId="34847"/>
    <cellStyle name="Normal 22 2 57" xfId="34848"/>
    <cellStyle name="Normal 22 2 58" xfId="34849"/>
    <cellStyle name="Normal 22 2 59" xfId="34850"/>
    <cellStyle name="Normal 22 2 6" xfId="34851"/>
    <cellStyle name="Normal 22 2 6 2" xfId="34852"/>
    <cellStyle name="Normal 22 2 6 2 2" xfId="34853"/>
    <cellStyle name="Normal 22 2 6 3" xfId="34854"/>
    <cellStyle name="Normal 22 2 6 4" xfId="34855"/>
    <cellStyle name="Normal 22 2 60" xfId="34856"/>
    <cellStyle name="Normal 22 2 61" xfId="34857"/>
    <cellStyle name="Normal 22 2 62" xfId="34858"/>
    <cellStyle name="Normal 22 2 63" xfId="34859"/>
    <cellStyle name="Normal 22 2 64" xfId="34860"/>
    <cellStyle name="Normal 22 2 65" xfId="34861"/>
    <cellStyle name="Normal 22 2 66" xfId="34862"/>
    <cellStyle name="Normal 22 2 67" xfId="34863"/>
    <cellStyle name="Normal 22 2 68" xfId="34864"/>
    <cellStyle name="Normal 22 2 69" xfId="34865"/>
    <cellStyle name="Normal 22 2 7" xfId="34866"/>
    <cellStyle name="Normal 22 2 7 2" xfId="34867"/>
    <cellStyle name="Normal 22 2 7 2 2" xfId="34868"/>
    <cellStyle name="Normal 22 2 7 3" xfId="34869"/>
    <cellStyle name="Normal 22 2 7 4" xfId="34870"/>
    <cellStyle name="Normal 22 2 70" xfId="34871"/>
    <cellStyle name="Normal 22 2 71" xfId="34872"/>
    <cellStyle name="Normal 22 2 72" xfId="34873"/>
    <cellStyle name="Normal 22 2 73" xfId="34874"/>
    <cellStyle name="Normal 22 2 74" xfId="34875"/>
    <cellStyle name="Normal 22 2 75" xfId="34876"/>
    <cellStyle name="Normal 22 2 76" xfId="34877"/>
    <cellStyle name="Normal 22 2 8" xfId="34878"/>
    <cellStyle name="Normal 22 2 8 2" xfId="34879"/>
    <cellStyle name="Normal 22 2 8 2 2" xfId="34880"/>
    <cellStyle name="Normal 22 2 8 3" xfId="34881"/>
    <cellStyle name="Normal 22 2 8 4" xfId="34882"/>
    <cellStyle name="Normal 22 2 9" xfId="34883"/>
    <cellStyle name="Normal 22 2 9 2" xfId="34884"/>
    <cellStyle name="Normal 22 2 9 2 2" xfId="34885"/>
    <cellStyle name="Normal 22 2 9 3" xfId="34886"/>
    <cellStyle name="Normal 22 2 9 4" xfId="34887"/>
    <cellStyle name="Normal 22 20" xfId="34888"/>
    <cellStyle name="Normal 22 20 10" xfId="34889"/>
    <cellStyle name="Normal 22 20 10 2" xfId="34890"/>
    <cellStyle name="Normal 22 20 11" xfId="34891"/>
    <cellStyle name="Normal 22 20 2" xfId="34892"/>
    <cellStyle name="Normal 22 20 2 2" xfId="34893"/>
    <cellStyle name="Normal 22 20 3" xfId="34894"/>
    <cellStyle name="Normal 22 20 3 2" xfId="34895"/>
    <cellStyle name="Normal 22 20 4" xfId="34896"/>
    <cellStyle name="Normal 22 20 4 2" xfId="34897"/>
    <cellStyle name="Normal 22 20 5" xfId="34898"/>
    <cellStyle name="Normal 22 20 5 2" xfId="34899"/>
    <cellStyle name="Normal 22 20 6" xfId="34900"/>
    <cellStyle name="Normal 22 20 6 2" xfId="34901"/>
    <cellStyle name="Normal 22 20 7" xfId="34902"/>
    <cellStyle name="Normal 22 20 7 2" xfId="34903"/>
    <cellStyle name="Normal 22 20 8" xfId="34904"/>
    <cellStyle name="Normal 22 20 8 2" xfId="34905"/>
    <cellStyle name="Normal 22 20 9" xfId="34906"/>
    <cellStyle name="Normal 22 20 9 2" xfId="34907"/>
    <cellStyle name="Normal 22 21" xfId="34908"/>
    <cellStyle name="Normal 22 21 10" xfId="34909"/>
    <cellStyle name="Normal 22 21 10 2" xfId="34910"/>
    <cellStyle name="Normal 22 21 11" xfId="34911"/>
    <cellStyle name="Normal 22 21 2" xfId="34912"/>
    <cellStyle name="Normal 22 21 2 2" xfId="34913"/>
    <cellStyle name="Normal 22 21 3" xfId="34914"/>
    <cellStyle name="Normal 22 21 3 2" xfId="34915"/>
    <cellStyle name="Normal 22 21 4" xfId="34916"/>
    <cellStyle name="Normal 22 21 4 2" xfId="34917"/>
    <cellStyle name="Normal 22 21 5" xfId="34918"/>
    <cellStyle name="Normal 22 21 5 2" xfId="34919"/>
    <cellStyle name="Normal 22 21 6" xfId="34920"/>
    <cellStyle name="Normal 22 21 6 2" xfId="34921"/>
    <cellStyle name="Normal 22 21 7" xfId="34922"/>
    <cellStyle name="Normal 22 21 7 2" xfId="34923"/>
    <cellStyle name="Normal 22 21 8" xfId="34924"/>
    <cellStyle name="Normal 22 21 8 2" xfId="34925"/>
    <cellStyle name="Normal 22 21 9" xfId="34926"/>
    <cellStyle name="Normal 22 21 9 2" xfId="34927"/>
    <cellStyle name="Normal 22 22" xfId="34928"/>
    <cellStyle name="Normal 22 22 10" xfId="34929"/>
    <cellStyle name="Normal 22 22 10 2" xfId="34930"/>
    <cellStyle name="Normal 22 22 11" xfId="34931"/>
    <cellStyle name="Normal 22 22 2" xfId="34932"/>
    <cellStyle name="Normal 22 22 2 2" xfId="34933"/>
    <cellStyle name="Normal 22 22 3" xfId="34934"/>
    <cellStyle name="Normal 22 22 3 2" xfId="34935"/>
    <cellStyle name="Normal 22 22 4" xfId="34936"/>
    <cellStyle name="Normal 22 22 4 2" xfId="34937"/>
    <cellStyle name="Normal 22 22 5" xfId="34938"/>
    <cellStyle name="Normal 22 22 5 2" xfId="34939"/>
    <cellStyle name="Normal 22 22 6" xfId="34940"/>
    <cellStyle name="Normal 22 22 6 2" xfId="34941"/>
    <cellStyle name="Normal 22 22 7" xfId="34942"/>
    <cellStyle name="Normal 22 22 7 2" xfId="34943"/>
    <cellStyle name="Normal 22 22 8" xfId="34944"/>
    <cellStyle name="Normal 22 22 8 2" xfId="34945"/>
    <cellStyle name="Normal 22 22 9" xfId="34946"/>
    <cellStyle name="Normal 22 22 9 2" xfId="34947"/>
    <cellStyle name="Normal 22 23" xfId="34948"/>
    <cellStyle name="Normal 22 23 10" xfId="34949"/>
    <cellStyle name="Normal 22 23 10 2" xfId="34950"/>
    <cellStyle name="Normal 22 23 11" xfId="34951"/>
    <cellStyle name="Normal 22 23 2" xfId="34952"/>
    <cellStyle name="Normal 22 23 2 2" xfId="34953"/>
    <cellStyle name="Normal 22 23 3" xfId="34954"/>
    <cellStyle name="Normal 22 23 3 2" xfId="34955"/>
    <cellStyle name="Normal 22 23 4" xfId="34956"/>
    <cellStyle name="Normal 22 23 4 2" xfId="34957"/>
    <cellStyle name="Normal 22 23 5" xfId="34958"/>
    <cellStyle name="Normal 22 23 5 2" xfId="34959"/>
    <cellStyle name="Normal 22 23 6" xfId="34960"/>
    <cellStyle name="Normal 22 23 6 2" xfId="34961"/>
    <cellStyle name="Normal 22 23 7" xfId="34962"/>
    <cellStyle name="Normal 22 23 7 2" xfId="34963"/>
    <cellStyle name="Normal 22 23 8" xfId="34964"/>
    <cellStyle name="Normal 22 23 8 2" xfId="34965"/>
    <cellStyle name="Normal 22 23 9" xfId="34966"/>
    <cellStyle name="Normal 22 23 9 2" xfId="34967"/>
    <cellStyle name="Normal 22 24" xfId="34968"/>
    <cellStyle name="Normal 22 24 10" xfId="34969"/>
    <cellStyle name="Normal 22 24 10 2" xfId="34970"/>
    <cellStyle name="Normal 22 24 11" xfId="34971"/>
    <cellStyle name="Normal 22 24 2" xfId="34972"/>
    <cellStyle name="Normal 22 24 2 2" xfId="34973"/>
    <cellStyle name="Normal 22 24 3" xfId="34974"/>
    <cellStyle name="Normal 22 24 3 2" xfId="34975"/>
    <cellStyle name="Normal 22 24 4" xfId="34976"/>
    <cellStyle name="Normal 22 24 4 2" xfId="34977"/>
    <cellStyle name="Normal 22 24 5" xfId="34978"/>
    <cellStyle name="Normal 22 24 5 2" xfId="34979"/>
    <cellStyle name="Normal 22 24 6" xfId="34980"/>
    <cellStyle name="Normal 22 24 6 2" xfId="34981"/>
    <cellStyle name="Normal 22 24 7" xfId="34982"/>
    <cellStyle name="Normal 22 24 7 2" xfId="34983"/>
    <cellStyle name="Normal 22 24 8" xfId="34984"/>
    <cellStyle name="Normal 22 24 8 2" xfId="34985"/>
    <cellStyle name="Normal 22 24 9" xfId="34986"/>
    <cellStyle name="Normal 22 24 9 2" xfId="34987"/>
    <cellStyle name="Normal 22 25" xfId="34988"/>
    <cellStyle name="Normal 22 25 10" xfId="34989"/>
    <cellStyle name="Normal 22 25 10 2" xfId="34990"/>
    <cellStyle name="Normal 22 25 11" xfId="34991"/>
    <cellStyle name="Normal 22 25 2" xfId="34992"/>
    <cellStyle name="Normal 22 25 2 2" xfId="34993"/>
    <cellStyle name="Normal 22 25 3" xfId="34994"/>
    <cellStyle name="Normal 22 25 3 2" xfId="34995"/>
    <cellStyle name="Normal 22 25 4" xfId="34996"/>
    <cellStyle name="Normal 22 25 4 2" xfId="34997"/>
    <cellStyle name="Normal 22 25 5" xfId="34998"/>
    <cellStyle name="Normal 22 25 5 2" xfId="34999"/>
    <cellStyle name="Normal 22 25 6" xfId="35000"/>
    <cellStyle name="Normal 22 25 6 2" xfId="35001"/>
    <cellStyle name="Normal 22 25 7" xfId="35002"/>
    <cellStyle name="Normal 22 25 7 2" xfId="35003"/>
    <cellStyle name="Normal 22 25 8" xfId="35004"/>
    <cellStyle name="Normal 22 25 8 2" xfId="35005"/>
    <cellStyle name="Normal 22 25 9" xfId="35006"/>
    <cellStyle name="Normal 22 25 9 2" xfId="35007"/>
    <cellStyle name="Normal 22 26" xfId="35008"/>
    <cellStyle name="Normal 22 26 10" xfId="35009"/>
    <cellStyle name="Normal 22 26 10 2" xfId="35010"/>
    <cellStyle name="Normal 22 26 11" xfId="35011"/>
    <cellStyle name="Normal 22 26 2" xfId="35012"/>
    <cellStyle name="Normal 22 26 2 2" xfId="35013"/>
    <cellStyle name="Normal 22 26 3" xfId="35014"/>
    <cellStyle name="Normal 22 26 3 2" xfId="35015"/>
    <cellStyle name="Normal 22 26 4" xfId="35016"/>
    <cellStyle name="Normal 22 26 4 2" xfId="35017"/>
    <cellStyle name="Normal 22 26 5" xfId="35018"/>
    <cellStyle name="Normal 22 26 5 2" xfId="35019"/>
    <cellStyle name="Normal 22 26 6" xfId="35020"/>
    <cellStyle name="Normal 22 26 6 2" xfId="35021"/>
    <cellStyle name="Normal 22 26 7" xfId="35022"/>
    <cellStyle name="Normal 22 26 7 2" xfId="35023"/>
    <cellStyle name="Normal 22 26 8" xfId="35024"/>
    <cellStyle name="Normal 22 26 8 2" xfId="35025"/>
    <cellStyle name="Normal 22 26 9" xfId="35026"/>
    <cellStyle name="Normal 22 26 9 2" xfId="35027"/>
    <cellStyle name="Normal 22 27" xfId="35028"/>
    <cellStyle name="Normal 22 27 10" xfId="35029"/>
    <cellStyle name="Normal 22 27 10 2" xfId="35030"/>
    <cellStyle name="Normal 22 27 11" xfId="35031"/>
    <cellStyle name="Normal 22 27 2" xfId="35032"/>
    <cellStyle name="Normal 22 27 2 2" xfId="35033"/>
    <cellStyle name="Normal 22 27 3" xfId="35034"/>
    <cellStyle name="Normal 22 27 3 2" xfId="35035"/>
    <cellStyle name="Normal 22 27 4" xfId="35036"/>
    <cellStyle name="Normal 22 27 4 2" xfId="35037"/>
    <cellStyle name="Normal 22 27 5" xfId="35038"/>
    <cellStyle name="Normal 22 27 5 2" xfId="35039"/>
    <cellStyle name="Normal 22 27 6" xfId="35040"/>
    <cellStyle name="Normal 22 27 6 2" xfId="35041"/>
    <cellStyle name="Normal 22 27 7" xfId="35042"/>
    <cellStyle name="Normal 22 27 7 2" xfId="35043"/>
    <cellStyle name="Normal 22 27 8" xfId="35044"/>
    <cellStyle name="Normal 22 27 8 2" xfId="35045"/>
    <cellStyle name="Normal 22 27 9" xfId="35046"/>
    <cellStyle name="Normal 22 27 9 2" xfId="35047"/>
    <cellStyle name="Normal 22 28" xfId="35048"/>
    <cellStyle name="Normal 22 28 10" xfId="35049"/>
    <cellStyle name="Normal 22 28 10 2" xfId="35050"/>
    <cellStyle name="Normal 22 28 11" xfId="35051"/>
    <cellStyle name="Normal 22 28 2" xfId="35052"/>
    <cellStyle name="Normal 22 28 2 2" xfId="35053"/>
    <cellStyle name="Normal 22 28 3" xfId="35054"/>
    <cellStyle name="Normal 22 28 3 2" xfId="35055"/>
    <cellStyle name="Normal 22 28 4" xfId="35056"/>
    <cellStyle name="Normal 22 28 4 2" xfId="35057"/>
    <cellStyle name="Normal 22 28 5" xfId="35058"/>
    <cellStyle name="Normal 22 28 5 2" xfId="35059"/>
    <cellStyle name="Normal 22 28 6" xfId="35060"/>
    <cellStyle name="Normal 22 28 6 2" xfId="35061"/>
    <cellStyle name="Normal 22 28 7" xfId="35062"/>
    <cellStyle name="Normal 22 28 7 2" xfId="35063"/>
    <cellStyle name="Normal 22 28 8" xfId="35064"/>
    <cellStyle name="Normal 22 28 8 2" xfId="35065"/>
    <cellStyle name="Normal 22 28 9" xfId="35066"/>
    <cellStyle name="Normal 22 28 9 2" xfId="35067"/>
    <cellStyle name="Normal 22 29" xfId="35068"/>
    <cellStyle name="Normal 22 29 10" xfId="35069"/>
    <cellStyle name="Normal 22 29 10 2" xfId="35070"/>
    <cellStyle name="Normal 22 29 11" xfId="35071"/>
    <cellStyle name="Normal 22 29 2" xfId="35072"/>
    <cellStyle name="Normal 22 29 2 2" xfId="35073"/>
    <cellStyle name="Normal 22 29 3" xfId="35074"/>
    <cellStyle name="Normal 22 29 3 2" xfId="35075"/>
    <cellStyle name="Normal 22 29 4" xfId="35076"/>
    <cellStyle name="Normal 22 29 4 2" xfId="35077"/>
    <cellStyle name="Normal 22 29 5" xfId="35078"/>
    <cellStyle name="Normal 22 29 5 2" xfId="35079"/>
    <cellStyle name="Normal 22 29 6" xfId="35080"/>
    <cellStyle name="Normal 22 29 6 2" xfId="35081"/>
    <cellStyle name="Normal 22 29 7" xfId="35082"/>
    <cellStyle name="Normal 22 29 7 2" xfId="35083"/>
    <cellStyle name="Normal 22 29 8" xfId="35084"/>
    <cellStyle name="Normal 22 29 8 2" xfId="35085"/>
    <cellStyle name="Normal 22 29 9" xfId="35086"/>
    <cellStyle name="Normal 22 29 9 2" xfId="35087"/>
    <cellStyle name="Normal 22 3" xfId="35088"/>
    <cellStyle name="Normal 22 3 10" xfId="35089"/>
    <cellStyle name="Normal 22 3 10 2" xfId="35090"/>
    <cellStyle name="Normal 22 3 11" xfId="35091"/>
    <cellStyle name="Normal 22 3 2" xfId="35092"/>
    <cellStyle name="Normal 22 3 2 2" xfId="35093"/>
    <cellStyle name="Normal 22 3 3" xfId="35094"/>
    <cellStyle name="Normal 22 3 3 2" xfId="35095"/>
    <cellStyle name="Normal 22 3 4" xfId="35096"/>
    <cellStyle name="Normal 22 3 4 2" xfId="35097"/>
    <cellStyle name="Normal 22 3 5" xfId="35098"/>
    <cellStyle name="Normal 22 3 5 2" xfId="35099"/>
    <cellStyle name="Normal 22 3 6" xfId="35100"/>
    <cellStyle name="Normal 22 3 6 2" xfId="35101"/>
    <cellStyle name="Normal 22 3 7" xfId="35102"/>
    <cellStyle name="Normal 22 3 7 2" xfId="35103"/>
    <cellStyle name="Normal 22 3 8" xfId="35104"/>
    <cellStyle name="Normal 22 3 8 2" xfId="35105"/>
    <cellStyle name="Normal 22 3 9" xfId="35106"/>
    <cellStyle name="Normal 22 3 9 2" xfId="35107"/>
    <cellStyle name="Normal 22 30" xfId="35108"/>
    <cellStyle name="Normal 22 30 10" xfId="35109"/>
    <cellStyle name="Normal 22 30 10 2" xfId="35110"/>
    <cellStyle name="Normal 22 30 11" xfId="35111"/>
    <cellStyle name="Normal 22 30 2" xfId="35112"/>
    <cellStyle name="Normal 22 30 2 2" xfId="35113"/>
    <cellStyle name="Normal 22 30 3" xfId="35114"/>
    <cellStyle name="Normal 22 30 3 2" xfId="35115"/>
    <cellStyle name="Normal 22 30 4" xfId="35116"/>
    <cellStyle name="Normal 22 30 4 2" xfId="35117"/>
    <cellStyle name="Normal 22 30 5" xfId="35118"/>
    <cellStyle name="Normal 22 30 5 2" xfId="35119"/>
    <cellStyle name="Normal 22 30 6" xfId="35120"/>
    <cellStyle name="Normal 22 30 6 2" xfId="35121"/>
    <cellStyle name="Normal 22 30 7" xfId="35122"/>
    <cellStyle name="Normal 22 30 7 2" xfId="35123"/>
    <cellStyle name="Normal 22 30 8" xfId="35124"/>
    <cellStyle name="Normal 22 30 8 2" xfId="35125"/>
    <cellStyle name="Normal 22 30 9" xfId="35126"/>
    <cellStyle name="Normal 22 30 9 2" xfId="35127"/>
    <cellStyle name="Normal 22 31" xfId="35128"/>
    <cellStyle name="Normal 22 31 10" xfId="35129"/>
    <cellStyle name="Normal 22 31 10 2" xfId="35130"/>
    <cellStyle name="Normal 22 31 11" xfId="35131"/>
    <cellStyle name="Normal 22 31 2" xfId="35132"/>
    <cellStyle name="Normal 22 31 2 2" xfId="35133"/>
    <cellStyle name="Normal 22 31 3" xfId="35134"/>
    <cellStyle name="Normal 22 31 3 2" xfId="35135"/>
    <cellStyle name="Normal 22 31 4" xfId="35136"/>
    <cellStyle name="Normal 22 31 4 2" xfId="35137"/>
    <cellStyle name="Normal 22 31 5" xfId="35138"/>
    <cellStyle name="Normal 22 31 5 2" xfId="35139"/>
    <cellStyle name="Normal 22 31 6" xfId="35140"/>
    <cellStyle name="Normal 22 31 6 2" xfId="35141"/>
    <cellStyle name="Normal 22 31 7" xfId="35142"/>
    <cellStyle name="Normal 22 31 7 2" xfId="35143"/>
    <cellStyle name="Normal 22 31 8" xfId="35144"/>
    <cellStyle name="Normal 22 31 8 2" xfId="35145"/>
    <cellStyle name="Normal 22 31 9" xfId="35146"/>
    <cellStyle name="Normal 22 31 9 2" xfId="35147"/>
    <cellStyle name="Normal 22 32" xfId="35148"/>
    <cellStyle name="Normal 22 32 2" xfId="35149"/>
    <cellStyle name="Normal 22 32 2 2" xfId="35150"/>
    <cellStyle name="Normal 22 32 3" xfId="35151"/>
    <cellStyle name="Normal 22 32 3 2" xfId="35152"/>
    <cellStyle name="Normal 22 32 4" xfId="35153"/>
    <cellStyle name="Normal 22 32 4 2" xfId="35154"/>
    <cellStyle name="Normal 22 32 5" xfId="35155"/>
    <cellStyle name="Normal 22 33" xfId="35156"/>
    <cellStyle name="Normal 22 33 2" xfId="35157"/>
    <cellStyle name="Normal 22 33 2 2" xfId="35158"/>
    <cellStyle name="Normal 22 33 3" xfId="35159"/>
    <cellStyle name="Normal 22 33 3 2" xfId="35160"/>
    <cellStyle name="Normal 22 33 4" xfId="35161"/>
    <cellStyle name="Normal 22 33 4 2" xfId="35162"/>
    <cellStyle name="Normal 22 33 5" xfId="35163"/>
    <cellStyle name="Normal 22 34" xfId="35164"/>
    <cellStyle name="Normal 22 34 2" xfId="35165"/>
    <cellStyle name="Normal 22 34 2 2" xfId="35166"/>
    <cellStyle name="Normal 22 34 3" xfId="35167"/>
    <cellStyle name="Normal 22 34 3 2" xfId="35168"/>
    <cellStyle name="Normal 22 34 4" xfId="35169"/>
    <cellStyle name="Normal 22 34 4 2" xfId="35170"/>
    <cellStyle name="Normal 22 34 5" xfId="35171"/>
    <cellStyle name="Normal 22 35" xfId="35172"/>
    <cellStyle name="Normal 22 35 2" xfId="35173"/>
    <cellStyle name="Normal 22 35 2 2" xfId="35174"/>
    <cellStyle name="Normal 22 35 3" xfId="35175"/>
    <cellStyle name="Normal 22 35 3 2" xfId="35176"/>
    <cellStyle name="Normal 22 35 4" xfId="35177"/>
    <cellStyle name="Normal 22 35 4 2" xfId="35178"/>
    <cellStyle name="Normal 22 35 5" xfId="35179"/>
    <cellStyle name="Normal 22 36" xfId="35180"/>
    <cellStyle name="Normal 22 36 2" xfId="35181"/>
    <cellStyle name="Normal 22 36 2 2" xfId="35182"/>
    <cellStyle name="Normal 22 36 3" xfId="35183"/>
    <cellStyle name="Normal 22 36 3 2" xfId="35184"/>
    <cellStyle name="Normal 22 36 4" xfId="35185"/>
    <cellStyle name="Normal 22 36 4 2" xfId="35186"/>
    <cellStyle name="Normal 22 36 5" xfId="35187"/>
    <cellStyle name="Normal 22 37" xfId="35188"/>
    <cellStyle name="Normal 22 37 2" xfId="35189"/>
    <cellStyle name="Normal 22 37 2 2" xfId="35190"/>
    <cellStyle name="Normal 22 37 3" xfId="35191"/>
    <cellStyle name="Normal 22 37 3 2" xfId="35192"/>
    <cellStyle name="Normal 22 37 4" xfId="35193"/>
    <cellStyle name="Normal 22 37 4 2" xfId="35194"/>
    <cellStyle name="Normal 22 37 5" xfId="35195"/>
    <cellStyle name="Normal 22 38" xfId="35196"/>
    <cellStyle name="Normal 22 38 2" xfId="35197"/>
    <cellStyle name="Normal 22 38 2 2" xfId="35198"/>
    <cellStyle name="Normal 22 38 3" xfId="35199"/>
    <cellStyle name="Normal 22 38 3 2" xfId="35200"/>
    <cellStyle name="Normal 22 38 4" xfId="35201"/>
    <cellStyle name="Normal 22 38 4 2" xfId="35202"/>
    <cellStyle name="Normal 22 38 5" xfId="35203"/>
    <cellStyle name="Normal 22 39" xfId="35204"/>
    <cellStyle name="Normal 22 39 2" xfId="35205"/>
    <cellStyle name="Normal 22 39 2 2" xfId="35206"/>
    <cellStyle name="Normal 22 39 3" xfId="35207"/>
    <cellStyle name="Normal 22 39 3 2" xfId="35208"/>
    <cellStyle name="Normal 22 39 4" xfId="35209"/>
    <cellStyle name="Normal 22 39 4 2" xfId="35210"/>
    <cellStyle name="Normal 22 39 5" xfId="35211"/>
    <cellStyle name="Normal 22 4" xfId="35212"/>
    <cellStyle name="Normal 22 4 10" xfId="35213"/>
    <cellStyle name="Normal 22 4 10 2" xfId="35214"/>
    <cellStyle name="Normal 22 4 11" xfId="35215"/>
    <cellStyle name="Normal 22 4 2" xfId="35216"/>
    <cellStyle name="Normal 22 4 2 2" xfId="35217"/>
    <cellStyle name="Normal 22 4 3" xfId="35218"/>
    <cellStyle name="Normal 22 4 3 2" xfId="35219"/>
    <cellStyle name="Normal 22 4 4" xfId="35220"/>
    <cellStyle name="Normal 22 4 4 2" xfId="35221"/>
    <cellStyle name="Normal 22 4 5" xfId="35222"/>
    <cellStyle name="Normal 22 4 5 2" xfId="35223"/>
    <cellStyle name="Normal 22 4 6" xfId="35224"/>
    <cellStyle name="Normal 22 4 6 2" xfId="35225"/>
    <cellStyle name="Normal 22 4 7" xfId="35226"/>
    <cellStyle name="Normal 22 4 7 2" xfId="35227"/>
    <cellStyle name="Normal 22 4 8" xfId="35228"/>
    <cellStyle name="Normal 22 4 8 2" xfId="35229"/>
    <cellStyle name="Normal 22 4 9" xfId="35230"/>
    <cellStyle name="Normal 22 4 9 2" xfId="35231"/>
    <cellStyle name="Normal 22 40" xfId="35232"/>
    <cellStyle name="Normal 22 40 2" xfId="35233"/>
    <cellStyle name="Normal 22 40 2 2" xfId="35234"/>
    <cellStyle name="Normal 22 40 3" xfId="35235"/>
    <cellStyle name="Normal 22 40 3 2" xfId="35236"/>
    <cellStyle name="Normal 22 40 4" xfId="35237"/>
    <cellStyle name="Normal 22 40 4 2" xfId="35238"/>
    <cellStyle name="Normal 22 40 5" xfId="35239"/>
    <cellStyle name="Normal 22 41" xfId="35240"/>
    <cellStyle name="Normal 22 41 2" xfId="35241"/>
    <cellStyle name="Normal 22 41 2 2" xfId="35242"/>
    <cellStyle name="Normal 22 41 3" xfId="35243"/>
    <cellStyle name="Normal 22 41 3 2" xfId="35244"/>
    <cellStyle name="Normal 22 41 4" xfId="35245"/>
    <cellStyle name="Normal 22 41 4 2" xfId="35246"/>
    <cellStyle name="Normal 22 41 5" xfId="35247"/>
    <cellStyle name="Normal 22 42" xfId="35248"/>
    <cellStyle name="Normal 22 42 2" xfId="35249"/>
    <cellStyle name="Normal 22 42 2 2" xfId="35250"/>
    <cellStyle name="Normal 22 42 3" xfId="35251"/>
    <cellStyle name="Normal 22 42 3 2" xfId="35252"/>
    <cellStyle name="Normal 22 42 4" xfId="35253"/>
    <cellStyle name="Normal 22 42 4 2" xfId="35254"/>
    <cellStyle name="Normal 22 42 5" xfId="35255"/>
    <cellStyle name="Normal 22 43" xfId="35256"/>
    <cellStyle name="Normal 22 43 2" xfId="35257"/>
    <cellStyle name="Normal 22 43 2 2" xfId="35258"/>
    <cellStyle name="Normal 22 43 3" xfId="35259"/>
    <cellStyle name="Normal 22 43 3 2" xfId="35260"/>
    <cellStyle name="Normal 22 43 4" xfId="35261"/>
    <cellStyle name="Normal 22 43 4 2" xfId="35262"/>
    <cellStyle name="Normal 22 43 5" xfId="35263"/>
    <cellStyle name="Normal 22 44" xfId="35264"/>
    <cellStyle name="Normal 22 44 2" xfId="35265"/>
    <cellStyle name="Normal 22 44 2 2" xfId="35266"/>
    <cellStyle name="Normal 22 44 3" xfId="35267"/>
    <cellStyle name="Normal 22 44 3 2" xfId="35268"/>
    <cellStyle name="Normal 22 44 4" xfId="35269"/>
    <cellStyle name="Normal 22 44 4 2" xfId="35270"/>
    <cellStyle name="Normal 22 44 5" xfId="35271"/>
    <cellStyle name="Normal 22 45" xfId="35272"/>
    <cellStyle name="Normal 22 45 2" xfId="35273"/>
    <cellStyle name="Normal 22 45 2 2" xfId="35274"/>
    <cellStyle name="Normal 22 45 3" xfId="35275"/>
    <cellStyle name="Normal 22 45 3 2" xfId="35276"/>
    <cellStyle name="Normal 22 45 4" xfId="35277"/>
    <cellStyle name="Normal 22 45 4 2" xfId="35278"/>
    <cellStyle name="Normal 22 45 5" xfId="35279"/>
    <cellStyle name="Normal 22 46" xfId="35280"/>
    <cellStyle name="Normal 22 46 2" xfId="35281"/>
    <cellStyle name="Normal 22 46 2 2" xfId="35282"/>
    <cellStyle name="Normal 22 46 3" xfId="35283"/>
    <cellStyle name="Normal 22 46 3 2" xfId="35284"/>
    <cellStyle name="Normal 22 46 4" xfId="35285"/>
    <cellStyle name="Normal 22 46 4 2" xfId="35286"/>
    <cellStyle name="Normal 22 46 5" xfId="35287"/>
    <cellStyle name="Normal 22 47" xfId="35288"/>
    <cellStyle name="Normal 22 47 2" xfId="35289"/>
    <cellStyle name="Normal 22 47 2 2" xfId="35290"/>
    <cellStyle name="Normal 22 47 3" xfId="35291"/>
    <cellStyle name="Normal 22 47 3 2" xfId="35292"/>
    <cellStyle name="Normal 22 47 4" xfId="35293"/>
    <cellStyle name="Normal 22 47 4 2" xfId="35294"/>
    <cellStyle name="Normal 22 47 5" xfId="35295"/>
    <cellStyle name="Normal 22 48" xfId="35296"/>
    <cellStyle name="Normal 22 48 2" xfId="35297"/>
    <cellStyle name="Normal 22 48 2 2" xfId="35298"/>
    <cellStyle name="Normal 22 48 3" xfId="35299"/>
    <cellStyle name="Normal 22 48 3 2" xfId="35300"/>
    <cellStyle name="Normal 22 48 4" xfId="35301"/>
    <cellStyle name="Normal 22 48 4 2" xfId="35302"/>
    <cellStyle name="Normal 22 48 5" xfId="35303"/>
    <cellStyle name="Normal 22 49" xfId="35304"/>
    <cellStyle name="Normal 22 49 2" xfId="35305"/>
    <cellStyle name="Normal 22 49 2 2" xfId="35306"/>
    <cellStyle name="Normal 22 49 3" xfId="35307"/>
    <cellStyle name="Normal 22 49 3 2" xfId="35308"/>
    <cellStyle name="Normal 22 49 4" xfId="35309"/>
    <cellStyle name="Normal 22 49 4 2" xfId="35310"/>
    <cellStyle name="Normal 22 49 5" xfId="35311"/>
    <cellStyle name="Normal 22 5" xfId="35312"/>
    <cellStyle name="Normal 22 5 10" xfId="35313"/>
    <cellStyle name="Normal 22 5 10 2" xfId="35314"/>
    <cellStyle name="Normal 22 5 11" xfId="35315"/>
    <cellStyle name="Normal 22 5 2" xfId="35316"/>
    <cellStyle name="Normal 22 5 2 2" xfId="35317"/>
    <cellStyle name="Normal 22 5 3" xfId="35318"/>
    <cellStyle name="Normal 22 5 3 2" xfId="35319"/>
    <cellStyle name="Normal 22 5 4" xfId="35320"/>
    <cellStyle name="Normal 22 5 4 2" xfId="35321"/>
    <cellStyle name="Normal 22 5 5" xfId="35322"/>
    <cellStyle name="Normal 22 5 5 2" xfId="35323"/>
    <cellStyle name="Normal 22 5 6" xfId="35324"/>
    <cellStyle name="Normal 22 5 6 2" xfId="35325"/>
    <cellStyle name="Normal 22 5 7" xfId="35326"/>
    <cellStyle name="Normal 22 5 7 2" xfId="35327"/>
    <cellStyle name="Normal 22 5 8" xfId="35328"/>
    <cellStyle name="Normal 22 5 8 2" xfId="35329"/>
    <cellStyle name="Normal 22 5 9" xfId="35330"/>
    <cellStyle name="Normal 22 5 9 2" xfId="35331"/>
    <cellStyle name="Normal 22 50" xfId="35332"/>
    <cellStyle name="Normal 22 50 2" xfId="35333"/>
    <cellStyle name="Normal 22 50 2 2" xfId="35334"/>
    <cellStyle name="Normal 22 50 3" xfId="35335"/>
    <cellStyle name="Normal 22 50 3 2" xfId="35336"/>
    <cellStyle name="Normal 22 50 4" xfId="35337"/>
    <cellStyle name="Normal 22 50 4 2" xfId="35338"/>
    <cellStyle name="Normal 22 50 5" xfId="35339"/>
    <cellStyle name="Normal 22 51" xfId="35340"/>
    <cellStyle name="Normal 22 51 2" xfId="35341"/>
    <cellStyle name="Normal 22 52" xfId="35342"/>
    <cellStyle name="Normal 22 52 2" xfId="35343"/>
    <cellStyle name="Normal 22 53" xfId="35344"/>
    <cellStyle name="Normal 22 53 2" xfId="35345"/>
    <cellStyle name="Normal 22 54" xfId="35346"/>
    <cellStyle name="Normal 22 54 2" xfId="35347"/>
    <cellStyle name="Normal 22 55" xfId="35348"/>
    <cellStyle name="Normal 22 55 2" xfId="35349"/>
    <cellStyle name="Normal 22 56" xfId="35350"/>
    <cellStyle name="Normal 22 56 2" xfId="35351"/>
    <cellStyle name="Normal 22 57" xfId="35352"/>
    <cellStyle name="Normal 22 57 2" xfId="35353"/>
    <cellStyle name="Normal 22 58" xfId="35354"/>
    <cellStyle name="Normal 22 58 2" xfId="35355"/>
    <cellStyle name="Normal 22 59" xfId="35356"/>
    <cellStyle name="Normal 22 59 2" xfId="35357"/>
    <cellStyle name="Normal 22 6" xfId="35358"/>
    <cellStyle name="Normal 22 6 10" xfId="35359"/>
    <cellStyle name="Normal 22 6 10 2" xfId="35360"/>
    <cellStyle name="Normal 22 6 11" xfId="35361"/>
    <cellStyle name="Normal 22 6 2" xfId="35362"/>
    <cellStyle name="Normal 22 6 2 2" xfId="35363"/>
    <cellStyle name="Normal 22 6 3" xfId="35364"/>
    <cellStyle name="Normal 22 6 3 2" xfId="35365"/>
    <cellStyle name="Normal 22 6 4" xfId="35366"/>
    <cellStyle name="Normal 22 6 4 2" xfId="35367"/>
    <cellStyle name="Normal 22 6 5" xfId="35368"/>
    <cellStyle name="Normal 22 6 5 2" xfId="35369"/>
    <cellStyle name="Normal 22 6 6" xfId="35370"/>
    <cellStyle name="Normal 22 6 6 2" xfId="35371"/>
    <cellStyle name="Normal 22 6 7" xfId="35372"/>
    <cellStyle name="Normal 22 6 7 2" xfId="35373"/>
    <cellStyle name="Normal 22 6 8" xfId="35374"/>
    <cellStyle name="Normal 22 6 8 2" xfId="35375"/>
    <cellStyle name="Normal 22 6 9" xfId="35376"/>
    <cellStyle name="Normal 22 6 9 2" xfId="35377"/>
    <cellStyle name="Normal 22 60" xfId="35378"/>
    <cellStyle name="Normal 22 60 2" xfId="35379"/>
    <cellStyle name="Normal 22 61" xfId="35380"/>
    <cellStyle name="Normal 22 61 2" xfId="35381"/>
    <cellStyle name="Normal 22 62" xfId="35382"/>
    <cellStyle name="Normal 22 62 2" xfId="35383"/>
    <cellStyle name="Normal 22 63" xfId="35384"/>
    <cellStyle name="Normal 22 63 2" xfId="35385"/>
    <cellStyle name="Normal 22 64" xfId="35386"/>
    <cellStyle name="Normal 22 64 2" xfId="35387"/>
    <cellStyle name="Normal 22 65" xfId="35388"/>
    <cellStyle name="Normal 22 65 2" xfId="35389"/>
    <cellStyle name="Normal 22 66" xfId="35390"/>
    <cellStyle name="Normal 22 66 2" xfId="35391"/>
    <cellStyle name="Normal 22 67" xfId="35392"/>
    <cellStyle name="Normal 22 67 2" xfId="35393"/>
    <cellStyle name="Normal 22 68" xfId="35394"/>
    <cellStyle name="Normal 22 68 2" xfId="35395"/>
    <cellStyle name="Normal 22 69" xfId="35396"/>
    <cellStyle name="Normal 22 69 2" xfId="35397"/>
    <cellStyle name="Normal 22 7" xfId="35398"/>
    <cellStyle name="Normal 22 7 10" xfId="35399"/>
    <cellStyle name="Normal 22 7 10 2" xfId="35400"/>
    <cellStyle name="Normal 22 7 11" xfId="35401"/>
    <cellStyle name="Normal 22 7 2" xfId="35402"/>
    <cellStyle name="Normal 22 7 2 2" xfId="35403"/>
    <cellStyle name="Normal 22 7 3" xfId="35404"/>
    <cellStyle name="Normal 22 7 3 2" xfId="35405"/>
    <cellStyle name="Normal 22 7 4" xfId="35406"/>
    <cellStyle name="Normal 22 7 4 2" xfId="35407"/>
    <cellStyle name="Normal 22 7 5" xfId="35408"/>
    <cellStyle name="Normal 22 7 5 2" xfId="35409"/>
    <cellStyle name="Normal 22 7 6" xfId="35410"/>
    <cellStyle name="Normal 22 7 6 2" xfId="35411"/>
    <cellStyle name="Normal 22 7 7" xfId="35412"/>
    <cellStyle name="Normal 22 7 7 2" xfId="35413"/>
    <cellStyle name="Normal 22 7 8" xfId="35414"/>
    <cellStyle name="Normal 22 7 8 2" xfId="35415"/>
    <cellStyle name="Normal 22 7 9" xfId="35416"/>
    <cellStyle name="Normal 22 7 9 2" xfId="35417"/>
    <cellStyle name="Normal 22 70" xfId="35418"/>
    <cellStyle name="Normal 22 70 2" xfId="35419"/>
    <cellStyle name="Normal 22 71" xfId="35420"/>
    <cellStyle name="Normal 22 71 2" xfId="35421"/>
    <cellStyle name="Normal 22 72" xfId="35422"/>
    <cellStyle name="Normal 22 72 2" xfId="35423"/>
    <cellStyle name="Normal 22 73" xfId="35424"/>
    <cellStyle name="Normal 22 73 2" xfId="35425"/>
    <cellStyle name="Normal 22 74" xfId="35426"/>
    <cellStyle name="Normal 22 74 2" xfId="35427"/>
    <cellStyle name="Normal 22 75" xfId="35428"/>
    <cellStyle name="Normal 22 76" xfId="35429"/>
    <cellStyle name="Normal 22 77" xfId="35430"/>
    <cellStyle name="Normal 22 78" xfId="35431"/>
    <cellStyle name="Normal 22 8" xfId="35432"/>
    <cellStyle name="Normal 22 8 10" xfId="35433"/>
    <cellStyle name="Normal 22 8 10 2" xfId="35434"/>
    <cellStyle name="Normal 22 8 11" xfId="35435"/>
    <cellStyle name="Normal 22 8 2" xfId="35436"/>
    <cellStyle name="Normal 22 8 2 2" xfId="35437"/>
    <cellStyle name="Normal 22 8 3" xfId="35438"/>
    <cellStyle name="Normal 22 8 3 2" xfId="35439"/>
    <cellStyle name="Normal 22 8 4" xfId="35440"/>
    <cellStyle name="Normal 22 8 4 2" xfId="35441"/>
    <cellStyle name="Normal 22 8 5" xfId="35442"/>
    <cellStyle name="Normal 22 8 5 2" xfId="35443"/>
    <cellStyle name="Normal 22 8 6" xfId="35444"/>
    <cellStyle name="Normal 22 8 6 2" xfId="35445"/>
    <cellStyle name="Normal 22 8 7" xfId="35446"/>
    <cellStyle name="Normal 22 8 7 2" xfId="35447"/>
    <cellStyle name="Normal 22 8 8" xfId="35448"/>
    <cellStyle name="Normal 22 8 8 2" xfId="35449"/>
    <cellStyle name="Normal 22 8 9" xfId="35450"/>
    <cellStyle name="Normal 22 8 9 2" xfId="35451"/>
    <cellStyle name="Normal 22 9" xfId="35452"/>
    <cellStyle name="Normal 22 9 10" xfId="35453"/>
    <cellStyle name="Normal 22 9 10 2" xfId="35454"/>
    <cellStyle name="Normal 22 9 11" xfId="35455"/>
    <cellStyle name="Normal 22 9 2" xfId="35456"/>
    <cellStyle name="Normal 22 9 2 2" xfId="35457"/>
    <cellStyle name="Normal 22 9 3" xfId="35458"/>
    <cellStyle name="Normal 22 9 3 2" xfId="35459"/>
    <cellStyle name="Normal 22 9 4" xfId="35460"/>
    <cellStyle name="Normal 22 9 4 2" xfId="35461"/>
    <cellStyle name="Normal 22 9 5" xfId="35462"/>
    <cellStyle name="Normal 22 9 5 2" xfId="35463"/>
    <cellStyle name="Normal 22 9 6" xfId="35464"/>
    <cellStyle name="Normal 22 9 6 2" xfId="35465"/>
    <cellStyle name="Normal 22 9 7" xfId="35466"/>
    <cellStyle name="Normal 22 9 7 2" xfId="35467"/>
    <cellStyle name="Normal 22 9 8" xfId="35468"/>
    <cellStyle name="Normal 22 9 8 2" xfId="35469"/>
    <cellStyle name="Normal 22 9 9" xfId="35470"/>
    <cellStyle name="Normal 22 9 9 2" xfId="35471"/>
    <cellStyle name="Normal 23" xfId="35472"/>
    <cellStyle name="Normal 23 10" xfId="35473"/>
    <cellStyle name="Normal 23 10 10" xfId="35474"/>
    <cellStyle name="Normal 23 10 10 2" xfId="35475"/>
    <cellStyle name="Normal 23 10 11" xfId="35476"/>
    <cellStyle name="Normal 23 10 2" xfId="35477"/>
    <cellStyle name="Normal 23 10 2 2" xfId="35478"/>
    <cellStyle name="Normal 23 10 3" xfId="35479"/>
    <cellStyle name="Normal 23 10 3 2" xfId="35480"/>
    <cellStyle name="Normal 23 10 4" xfId="35481"/>
    <cellStyle name="Normal 23 10 4 2" xfId="35482"/>
    <cellStyle name="Normal 23 10 5" xfId="35483"/>
    <cellStyle name="Normal 23 10 5 2" xfId="35484"/>
    <cellStyle name="Normal 23 10 6" xfId="35485"/>
    <cellStyle name="Normal 23 10 6 2" xfId="35486"/>
    <cellStyle name="Normal 23 10 7" xfId="35487"/>
    <cellStyle name="Normal 23 10 7 2" xfId="35488"/>
    <cellStyle name="Normal 23 10 8" xfId="35489"/>
    <cellStyle name="Normal 23 10 8 2" xfId="35490"/>
    <cellStyle name="Normal 23 10 9" xfId="35491"/>
    <cellStyle name="Normal 23 10 9 2" xfId="35492"/>
    <cellStyle name="Normal 23 11" xfId="35493"/>
    <cellStyle name="Normal 23 11 10" xfId="35494"/>
    <cellStyle name="Normal 23 11 10 2" xfId="35495"/>
    <cellStyle name="Normal 23 11 11" xfId="35496"/>
    <cellStyle name="Normal 23 11 2" xfId="35497"/>
    <cellStyle name="Normal 23 11 2 2" xfId="35498"/>
    <cellStyle name="Normal 23 11 3" xfId="35499"/>
    <cellStyle name="Normal 23 11 3 2" xfId="35500"/>
    <cellStyle name="Normal 23 11 4" xfId="35501"/>
    <cellStyle name="Normal 23 11 4 2" xfId="35502"/>
    <cellStyle name="Normal 23 11 5" xfId="35503"/>
    <cellStyle name="Normal 23 11 5 2" xfId="35504"/>
    <cellStyle name="Normal 23 11 6" xfId="35505"/>
    <cellStyle name="Normal 23 11 6 2" xfId="35506"/>
    <cellStyle name="Normal 23 11 7" xfId="35507"/>
    <cellStyle name="Normal 23 11 7 2" xfId="35508"/>
    <cellStyle name="Normal 23 11 8" xfId="35509"/>
    <cellStyle name="Normal 23 11 8 2" xfId="35510"/>
    <cellStyle name="Normal 23 11 9" xfId="35511"/>
    <cellStyle name="Normal 23 11 9 2" xfId="35512"/>
    <cellStyle name="Normal 23 12" xfId="35513"/>
    <cellStyle name="Normal 23 12 10" xfId="35514"/>
    <cellStyle name="Normal 23 12 10 2" xfId="35515"/>
    <cellStyle name="Normal 23 12 11" xfId="35516"/>
    <cellStyle name="Normal 23 12 2" xfId="35517"/>
    <cellStyle name="Normal 23 12 2 2" xfId="35518"/>
    <cellStyle name="Normal 23 12 3" xfId="35519"/>
    <cellStyle name="Normal 23 12 3 2" xfId="35520"/>
    <cellStyle name="Normal 23 12 4" xfId="35521"/>
    <cellStyle name="Normal 23 12 4 2" xfId="35522"/>
    <cellStyle name="Normal 23 12 5" xfId="35523"/>
    <cellStyle name="Normal 23 12 5 2" xfId="35524"/>
    <cellStyle name="Normal 23 12 6" xfId="35525"/>
    <cellStyle name="Normal 23 12 6 2" xfId="35526"/>
    <cellStyle name="Normal 23 12 7" xfId="35527"/>
    <cellStyle name="Normal 23 12 7 2" xfId="35528"/>
    <cellStyle name="Normal 23 12 8" xfId="35529"/>
    <cellStyle name="Normal 23 12 8 2" xfId="35530"/>
    <cellStyle name="Normal 23 12 9" xfId="35531"/>
    <cellStyle name="Normal 23 12 9 2" xfId="35532"/>
    <cellStyle name="Normal 23 13" xfId="35533"/>
    <cellStyle name="Normal 23 13 10" xfId="35534"/>
    <cellStyle name="Normal 23 13 10 2" xfId="35535"/>
    <cellStyle name="Normal 23 13 11" xfId="35536"/>
    <cellStyle name="Normal 23 13 2" xfId="35537"/>
    <cellStyle name="Normal 23 13 2 2" xfId="35538"/>
    <cellStyle name="Normal 23 13 3" xfId="35539"/>
    <cellStyle name="Normal 23 13 3 2" xfId="35540"/>
    <cellStyle name="Normal 23 13 4" xfId="35541"/>
    <cellStyle name="Normal 23 13 4 2" xfId="35542"/>
    <cellStyle name="Normal 23 13 5" xfId="35543"/>
    <cellStyle name="Normal 23 13 5 2" xfId="35544"/>
    <cellStyle name="Normal 23 13 6" xfId="35545"/>
    <cellStyle name="Normal 23 13 6 2" xfId="35546"/>
    <cellStyle name="Normal 23 13 7" xfId="35547"/>
    <cellStyle name="Normal 23 13 7 2" xfId="35548"/>
    <cellStyle name="Normal 23 13 8" xfId="35549"/>
    <cellStyle name="Normal 23 13 8 2" xfId="35550"/>
    <cellStyle name="Normal 23 13 9" xfId="35551"/>
    <cellStyle name="Normal 23 13 9 2" xfId="35552"/>
    <cellStyle name="Normal 23 14" xfId="35553"/>
    <cellStyle name="Normal 23 14 10" xfId="35554"/>
    <cellStyle name="Normal 23 14 10 2" xfId="35555"/>
    <cellStyle name="Normal 23 14 11" xfId="35556"/>
    <cellStyle name="Normal 23 14 2" xfId="35557"/>
    <cellStyle name="Normal 23 14 2 2" xfId="35558"/>
    <cellStyle name="Normal 23 14 3" xfId="35559"/>
    <cellStyle name="Normal 23 14 3 2" xfId="35560"/>
    <cellStyle name="Normal 23 14 4" xfId="35561"/>
    <cellStyle name="Normal 23 14 4 2" xfId="35562"/>
    <cellStyle name="Normal 23 14 5" xfId="35563"/>
    <cellStyle name="Normal 23 14 5 2" xfId="35564"/>
    <cellStyle name="Normal 23 14 6" xfId="35565"/>
    <cellStyle name="Normal 23 14 6 2" xfId="35566"/>
    <cellStyle name="Normal 23 14 7" xfId="35567"/>
    <cellStyle name="Normal 23 14 7 2" xfId="35568"/>
    <cellStyle name="Normal 23 14 8" xfId="35569"/>
    <cellStyle name="Normal 23 14 8 2" xfId="35570"/>
    <cellStyle name="Normal 23 14 9" xfId="35571"/>
    <cellStyle name="Normal 23 14 9 2" xfId="35572"/>
    <cellStyle name="Normal 23 15" xfId="35573"/>
    <cellStyle name="Normal 23 15 10" xfId="35574"/>
    <cellStyle name="Normal 23 15 10 2" xfId="35575"/>
    <cellStyle name="Normal 23 15 11" xfId="35576"/>
    <cellStyle name="Normal 23 15 2" xfId="35577"/>
    <cellStyle name="Normal 23 15 2 2" xfId="35578"/>
    <cellStyle name="Normal 23 15 3" xfId="35579"/>
    <cellStyle name="Normal 23 15 3 2" xfId="35580"/>
    <cellStyle name="Normal 23 15 4" xfId="35581"/>
    <cellStyle name="Normal 23 15 4 2" xfId="35582"/>
    <cellStyle name="Normal 23 15 5" xfId="35583"/>
    <cellStyle name="Normal 23 15 5 2" xfId="35584"/>
    <cellStyle name="Normal 23 15 6" xfId="35585"/>
    <cellStyle name="Normal 23 15 6 2" xfId="35586"/>
    <cellStyle name="Normal 23 15 7" xfId="35587"/>
    <cellStyle name="Normal 23 15 7 2" xfId="35588"/>
    <cellStyle name="Normal 23 15 8" xfId="35589"/>
    <cellStyle name="Normal 23 15 8 2" xfId="35590"/>
    <cellStyle name="Normal 23 15 9" xfId="35591"/>
    <cellStyle name="Normal 23 15 9 2" xfId="35592"/>
    <cellStyle name="Normal 23 16" xfId="35593"/>
    <cellStyle name="Normal 23 16 10" xfId="35594"/>
    <cellStyle name="Normal 23 16 10 2" xfId="35595"/>
    <cellStyle name="Normal 23 16 11" xfId="35596"/>
    <cellStyle name="Normal 23 16 2" xfId="35597"/>
    <cellStyle name="Normal 23 16 2 2" xfId="35598"/>
    <cellStyle name="Normal 23 16 3" xfId="35599"/>
    <cellStyle name="Normal 23 16 3 2" xfId="35600"/>
    <cellStyle name="Normal 23 16 4" xfId="35601"/>
    <cellStyle name="Normal 23 16 4 2" xfId="35602"/>
    <cellStyle name="Normal 23 16 5" xfId="35603"/>
    <cellStyle name="Normal 23 16 5 2" xfId="35604"/>
    <cellStyle name="Normal 23 16 6" xfId="35605"/>
    <cellStyle name="Normal 23 16 6 2" xfId="35606"/>
    <cellStyle name="Normal 23 16 7" xfId="35607"/>
    <cellStyle name="Normal 23 16 7 2" xfId="35608"/>
    <cellStyle name="Normal 23 16 8" xfId="35609"/>
    <cellStyle name="Normal 23 16 8 2" xfId="35610"/>
    <cellStyle name="Normal 23 16 9" xfId="35611"/>
    <cellStyle name="Normal 23 16 9 2" xfId="35612"/>
    <cellStyle name="Normal 23 17" xfId="35613"/>
    <cellStyle name="Normal 23 17 10" xfId="35614"/>
    <cellStyle name="Normal 23 17 10 2" xfId="35615"/>
    <cellStyle name="Normal 23 17 11" xfId="35616"/>
    <cellStyle name="Normal 23 17 2" xfId="35617"/>
    <cellStyle name="Normal 23 17 2 2" xfId="35618"/>
    <cellStyle name="Normal 23 17 3" xfId="35619"/>
    <cellStyle name="Normal 23 17 3 2" xfId="35620"/>
    <cellStyle name="Normal 23 17 4" xfId="35621"/>
    <cellStyle name="Normal 23 17 4 2" xfId="35622"/>
    <cellStyle name="Normal 23 17 5" xfId="35623"/>
    <cellStyle name="Normal 23 17 5 2" xfId="35624"/>
    <cellStyle name="Normal 23 17 6" xfId="35625"/>
    <cellStyle name="Normal 23 17 6 2" xfId="35626"/>
    <cellStyle name="Normal 23 17 7" xfId="35627"/>
    <cellStyle name="Normal 23 17 7 2" xfId="35628"/>
    <cellStyle name="Normal 23 17 8" xfId="35629"/>
    <cellStyle name="Normal 23 17 8 2" xfId="35630"/>
    <cellStyle name="Normal 23 17 9" xfId="35631"/>
    <cellStyle name="Normal 23 17 9 2" xfId="35632"/>
    <cellStyle name="Normal 23 18" xfId="35633"/>
    <cellStyle name="Normal 23 18 10" xfId="35634"/>
    <cellStyle name="Normal 23 18 10 2" xfId="35635"/>
    <cellStyle name="Normal 23 18 11" xfId="35636"/>
    <cellStyle name="Normal 23 18 2" xfId="35637"/>
    <cellStyle name="Normal 23 18 2 2" xfId="35638"/>
    <cellStyle name="Normal 23 18 3" xfId="35639"/>
    <cellStyle name="Normal 23 18 3 2" xfId="35640"/>
    <cellStyle name="Normal 23 18 4" xfId="35641"/>
    <cellStyle name="Normal 23 18 4 2" xfId="35642"/>
    <cellStyle name="Normal 23 18 5" xfId="35643"/>
    <cellStyle name="Normal 23 18 5 2" xfId="35644"/>
    <cellStyle name="Normal 23 18 6" xfId="35645"/>
    <cellStyle name="Normal 23 18 6 2" xfId="35646"/>
    <cellStyle name="Normal 23 18 7" xfId="35647"/>
    <cellStyle name="Normal 23 18 7 2" xfId="35648"/>
    <cellStyle name="Normal 23 18 8" xfId="35649"/>
    <cellStyle name="Normal 23 18 8 2" xfId="35650"/>
    <cellStyle name="Normal 23 18 9" xfId="35651"/>
    <cellStyle name="Normal 23 18 9 2" xfId="35652"/>
    <cellStyle name="Normal 23 19" xfId="35653"/>
    <cellStyle name="Normal 23 19 10" xfId="35654"/>
    <cellStyle name="Normal 23 19 10 2" xfId="35655"/>
    <cellStyle name="Normal 23 19 11" xfId="35656"/>
    <cellStyle name="Normal 23 19 2" xfId="35657"/>
    <cellStyle name="Normal 23 19 2 2" xfId="35658"/>
    <cellStyle name="Normal 23 19 3" xfId="35659"/>
    <cellStyle name="Normal 23 19 3 2" xfId="35660"/>
    <cellStyle name="Normal 23 19 4" xfId="35661"/>
    <cellStyle name="Normal 23 19 4 2" xfId="35662"/>
    <cellStyle name="Normal 23 19 5" xfId="35663"/>
    <cellStyle name="Normal 23 19 5 2" xfId="35664"/>
    <cellStyle name="Normal 23 19 6" xfId="35665"/>
    <cellStyle name="Normal 23 19 6 2" xfId="35666"/>
    <cellStyle name="Normal 23 19 7" xfId="35667"/>
    <cellStyle name="Normal 23 19 7 2" xfId="35668"/>
    <cellStyle name="Normal 23 19 8" xfId="35669"/>
    <cellStyle name="Normal 23 19 8 2" xfId="35670"/>
    <cellStyle name="Normal 23 19 9" xfId="35671"/>
    <cellStyle name="Normal 23 19 9 2" xfId="35672"/>
    <cellStyle name="Normal 23 2" xfId="35673"/>
    <cellStyle name="Normal 23 2 10" xfId="35674"/>
    <cellStyle name="Normal 23 2 10 2" xfId="35675"/>
    <cellStyle name="Normal 23 2 10 2 2" xfId="35676"/>
    <cellStyle name="Normal 23 2 10 3" xfId="35677"/>
    <cellStyle name="Normal 23 2 10 4" xfId="35678"/>
    <cellStyle name="Normal 23 2 11" xfId="35679"/>
    <cellStyle name="Normal 23 2 11 2" xfId="35680"/>
    <cellStyle name="Normal 23 2 11 2 2" xfId="35681"/>
    <cellStyle name="Normal 23 2 11 3" xfId="35682"/>
    <cellStyle name="Normal 23 2 11 4" xfId="35683"/>
    <cellStyle name="Normal 23 2 12" xfId="35684"/>
    <cellStyle name="Normal 23 2 12 2" xfId="35685"/>
    <cellStyle name="Normal 23 2 13" xfId="35686"/>
    <cellStyle name="Normal 23 2 13 2" xfId="35687"/>
    <cellStyle name="Normal 23 2 14" xfId="35688"/>
    <cellStyle name="Normal 23 2 14 2" xfId="35689"/>
    <cellStyle name="Normal 23 2 15" xfId="35690"/>
    <cellStyle name="Normal 23 2 15 2" xfId="35691"/>
    <cellStyle name="Normal 23 2 16" xfId="35692"/>
    <cellStyle name="Normal 23 2 16 2" xfId="35693"/>
    <cellStyle name="Normal 23 2 17" xfId="35694"/>
    <cellStyle name="Normal 23 2 17 2" xfId="35695"/>
    <cellStyle name="Normal 23 2 18" xfId="35696"/>
    <cellStyle name="Normal 23 2 18 2" xfId="35697"/>
    <cellStyle name="Normal 23 2 19" xfId="35698"/>
    <cellStyle name="Normal 23 2 19 2" xfId="35699"/>
    <cellStyle name="Normal 23 2 2" xfId="35700"/>
    <cellStyle name="Normal 23 2 2 2" xfId="35701"/>
    <cellStyle name="Normal 23 2 2 2 2" xfId="35702"/>
    <cellStyle name="Normal 23 2 2 3" xfId="35703"/>
    <cellStyle name="Normal 23 2 2 4" xfId="35704"/>
    <cellStyle name="Normal 23 2 20" xfId="35705"/>
    <cellStyle name="Normal 23 2 20 2" xfId="35706"/>
    <cellStyle name="Normal 23 2 21" xfId="35707"/>
    <cellStyle name="Normal 23 2 21 2" xfId="35708"/>
    <cellStyle name="Normal 23 2 22" xfId="35709"/>
    <cellStyle name="Normal 23 2 22 2" xfId="35710"/>
    <cellStyle name="Normal 23 2 23" xfId="35711"/>
    <cellStyle name="Normal 23 2 23 2" xfId="35712"/>
    <cellStyle name="Normal 23 2 24" xfId="35713"/>
    <cellStyle name="Normal 23 2 24 2" xfId="35714"/>
    <cellStyle name="Normal 23 2 25" xfId="35715"/>
    <cellStyle name="Normal 23 2 25 2" xfId="35716"/>
    <cellStyle name="Normal 23 2 26" xfId="35717"/>
    <cellStyle name="Normal 23 2 26 2" xfId="35718"/>
    <cellStyle name="Normal 23 2 27" xfId="35719"/>
    <cellStyle name="Normal 23 2 27 2" xfId="35720"/>
    <cellStyle name="Normal 23 2 28" xfId="35721"/>
    <cellStyle name="Normal 23 2 28 2" xfId="35722"/>
    <cellStyle name="Normal 23 2 29" xfId="35723"/>
    <cellStyle name="Normal 23 2 29 2" xfId="35724"/>
    <cellStyle name="Normal 23 2 3" xfId="35725"/>
    <cellStyle name="Normal 23 2 3 2" xfId="35726"/>
    <cellStyle name="Normal 23 2 3 2 2" xfId="35727"/>
    <cellStyle name="Normal 23 2 3 3" xfId="35728"/>
    <cellStyle name="Normal 23 2 3 4" xfId="35729"/>
    <cellStyle name="Normal 23 2 30" xfId="35730"/>
    <cellStyle name="Normal 23 2 30 2" xfId="35731"/>
    <cellStyle name="Normal 23 2 31" xfId="35732"/>
    <cellStyle name="Normal 23 2 31 2" xfId="35733"/>
    <cellStyle name="Normal 23 2 32" xfId="35734"/>
    <cellStyle name="Normal 23 2 32 2" xfId="35735"/>
    <cellStyle name="Normal 23 2 33" xfId="35736"/>
    <cellStyle name="Normal 23 2 33 2" xfId="35737"/>
    <cellStyle name="Normal 23 2 34" xfId="35738"/>
    <cellStyle name="Normal 23 2 34 2" xfId="35739"/>
    <cellStyle name="Normal 23 2 35" xfId="35740"/>
    <cellStyle name="Normal 23 2 35 2" xfId="35741"/>
    <cellStyle name="Normal 23 2 36" xfId="35742"/>
    <cellStyle name="Normal 23 2 36 2" xfId="35743"/>
    <cellStyle name="Normal 23 2 37" xfId="35744"/>
    <cellStyle name="Normal 23 2 37 2" xfId="35745"/>
    <cellStyle name="Normal 23 2 38" xfId="35746"/>
    <cellStyle name="Normal 23 2 38 2" xfId="35747"/>
    <cellStyle name="Normal 23 2 39" xfId="35748"/>
    <cellStyle name="Normal 23 2 39 2" xfId="35749"/>
    <cellStyle name="Normal 23 2 4" xfId="35750"/>
    <cellStyle name="Normal 23 2 4 2" xfId="35751"/>
    <cellStyle name="Normal 23 2 4 2 2" xfId="35752"/>
    <cellStyle name="Normal 23 2 4 3" xfId="35753"/>
    <cellStyle name="Normal 23 2 4 4" xfId="35754"/>
    <cellStyle name="Normal 23 2 40" xfId="35755"/>
    <cellStyle name="Normal 23 2 40 2" xfId="35756"/>
    <cellStyle name="Normal 23 2 41" xfId="35757"/>
    <cellStyle name="Normal 23 2 41 2" xfId="35758"/>
    <cellStyle name="Normal 23 2 42" xfId="35759"/>
    <cellStyle name="Normal 23 2 42 2" xfId="35760"/>
    <cellStyle name="Normal 23 2 43" xfId="35761"/>
    <cellStyle name="Normal 23 2 43 2" xfId="35762"/>
    <cellStyle name="Normal 23 2 44" xfId="35763"/>
    <cellStyle name="Normal 23 2 44 2" xfId="35764"/>
    <cellStyle name="Normal 23 2 45" xfId="35765"/>
    <cellStyle name="Normal 23 2 45 2" xfId="35766"/>
    <cellStyle name="Normal 23 2 46" xfId="35767"/>
    <cellStyle name="Normal 23 2 46 2" xfId="35768"/>
    <cellStyle name="Normal 23 2 47" xfId="35769"/>
    <cellStyle name="Normal 23 2 47 2" xfId="35770"/>
    <cellStyle name="Normal 23 2 48" xfId="35771"/>
    <cellStyle name="Normal 23 2 48 2" xfId="35772"/>
    <cellStyle name="Normal 23 2 49" xfId="35773"/>
    <cellStyle name="Normal 23 2 49 2" xfId="35774"/>
    <cellStyle name="Normal 23 2 5" xfId="35775"/>
    <cellStyle name="Normal 23 2 5 2" xfId="35776"/>
    <cellStyle name="Normal 23 2 5 2 2" xfId="35777"/>
    <cellStyle name="Normal 23 2 5 3" xfId="35778"/>
    <cellStyle name="Normal 23 2 5 4" xfId="35779"/>
    <cellStyle name="Normal 23 2 50" xfId="35780"/>
    <cellStyle name="Normal 23 2 51" xfId="35781"/>
    <cellStyle name="Normal 23 2 52" xfId="35782"/>
    <cellStyle name="Normal 23 2 53" xfId="35783"/>
    <cellStyle name="Normal 23 2 54" xfId="35784"/>
    <cellStyle name="Normal 23 2 55" xfId="35785"/>
    <cellStyle name="Normal 23 2 56" xfId="35786"/>
    <cellStyle name="Normal 23 2 57" xfId="35787"/>
    <cellStyle name="Normal 23 2 58" xfId="35788"/>
    <cellStyle name="Normal 23 2 59" xfId="35789"/>
    <cellStyle name="Normal 23 2 6" xfId="35790"/>
    <cellStyle name="Normal 23 2 6 2" xfId="35791"/>
    <cellStyle name="Normal 23 2 6 2 2" xfId="35792"/>
    <cellStyle name="Normal 23 2 6 3" xfId="35793"/>
    <cellStyle name="Normal 23 2 6 4" xfId="35794"/>
    <cellStyle name="Normal 23 2 60" xfId="35795"/>
    <cellStyle name="Normal 23 2 61" xfId="35796"/>
    <cellStyle name="Normal 23 2 62" xfId="35797"/>
    <cellStyle name="Normal 23 2 63" xfId="35798"/>
    <cellStyle name="Normal 23 2 64" xfId="35799"/>
    <cellStyle name="Normal 23 2 65" xfId="35800"/>
    <cellStyle name="Normal 23 2 66" xfId="35801"/>
    <cellStyle name="Normal 23 2 67" xfId="35802"/>
    <cellStyle name="Normal 23 2 68" xfId="35803"/>
    <cellStyle name="Normal 23 2 69" xfId="35804"/>
    <cellStyle name="Normal 23 2 7" xfId="35805"/>
    <cellStyle name="Normal 23 2 7 2" xfId="35806"/>
    <cellStyle name="Normal 23 2 7 2 2" xfId="35807"/>
    <cellStyle name="Normal 23 2 7 3" xfId="35808"/>
    <cellStyle name="Normal 23 2 7 4" xfId="35809"/>
    <cellStyle name="Normal 23 2 70" xfId="35810"/>
    <cellStyle name="Normal 23 2 71" xfId="35811"/>
    <cellStyle name="Normal 23 2 72" xfId="35812"/>
    <cellStyle name="Normal 23 2 73" xfId="35813"/>
    <cellStyle name="Normal 23 2 74" xfId="35814"/>
    <cellStyle name="Normal 23 2 75" xfId="35815"/>
    <cellStyle name="Normal 23 2 76" xfId="35816"/>
    <cellStyle name="Normal 23 2 8" xfId="35817"/>
    <cellStyle name="Normal 23 2 8 2" xfId="35818"/>
    <cellStyle name="Normal 23 2 8 2 2" xfId="35819"/>
    <cellStyle name="Normal 23 2 8 3" xfId="35820"/>
    <cellStyle name="Normal 23 2 8 4" xfId="35821"/>
    <cellStyle name="Normal 23 2 9" xfId="35822"/>
    <cellStyle name="Normal 23 2 9 2" xfId="35823"/>
    <cellStyle name="Normal 23 2 9 2 2" xfId="35824"/>
    <cellStyle name="Normal 23 2 9 3" xfId="35825"/>
    <cellStyle name="Normal 23 2 9 4" xfId="35826"/>
    <cellStyle name="Normal 23 20" xfId="35827"/>
    <cellStyle name="Normal 23 20 10" xfId="35828"/>
    <cellStyle name="Normal 23 20 10 2" xfId="35829"/>
    <cellStyle name="Normal 23 20 11" xfId="35830"/>
    <cellStyle name="Normal 23 20 2" xfId="35831"/>
    <cellStyle name="Normal 23 20 2 2" xfId="35832"/>
    <cellStyle name="Normal 23 20 3" xfId="35833"/>
    <cellStyle name="Normal 23 20 3 2" xfId="35834"/>
    <cellStyle name="Normal 23 20 4" xfId="35835"/>
    <cellStyle name="Normal 23 20 4 2" xfId="35836"/>
    <cellStyle name="Normal 23 20 5" xfId="35837"/>
    <cellStyle name="Normal 23 20 5 2" xfId="35838"/>
    <cellStyle name="Normal 23 20 6" xfId="35839"/>
    <cellStyle name="Normal 23 20 6 2" xfId="35840"/>
    <cellStyle name="Normal 23 20 7" xfId="35841"/>
    <cellStyle name="Normal 23 20 7 2" xfId="35842"/>
    <cellStyle name="Normal 23 20 8" xfId="35843"/>
    <cellStyle name="Normal 23 20 8 2" xfId="35844"/>
    <cellStyle name="Normal 23 20 9" xfId="35845"/>
    <cellStyle name="Normal 23 20 9 2" xfId="35846"/>
    <cellStyle name="Normal 23 21" xfId="35847"/>
    <cellStyle name="Normal 23 21 10" xfId="35848"/>
    <cellStyle name="Normal 23 21 10 2" xfId="35849"/>
    <cellStyle name="Normal 23 21 11" xfId="35850"/>
    <cellStyle name="Normal 23 21 2" xfId="35851"/>
    <cellStyle name="Normal 23 21 2 2" xfId="35852"/>
    <cellStyle name="Normal 23 21 3" xfId="35853"/>
    <cellStyle name="Normal 23 21 3 2" xfId="35854"/>
    <cellStyle name="Normal 23 21 4" xfId="35855"/>
    <cellStyle name="Normal 23 21 4 2" xfId="35856"/>
    <cellStyle name="Normal 23 21 5" xfId="35857"/>
    <cellStyle name="Normal 23 21 5 2" xfId="35858"/>
    <cellStyle name="Normal 23 21 6" xfId="35859"/>
    <cellStyle name="Normal 23 21 6 2" xfId="35860"/>
    <cellStyle name="Normal 23 21 7" xfId="35861"/>
    <cellStyle name="Normal 23 21 7 2" xfId="35862"/>
    <cellStyle name="Normal 23 21 8" xfId="35863"/>
    <cellStyle name="Normal 23 21 8 2" xfId="35864"/>
    <cellStyle name="Normal 23 21 9" xfId="35865"/>
    <cellStyle name="Normal 23 21 9 2" xfId="35866"/>
    <cellStyle name="Normal 23 22" xfId="35867"/>
    <cellStyle name="Normal 23 22 10" xfId="35868"/>
    <cellStyle name="Normal 23 22 10 2" xfId="35869"/>
    <cellStyle name="Normal 23 22 11" xfId="35870"/>
    <cellStyle name="Normal 23 22 2" xfId="35871"/>
    <cellStyle name="Normal 23 22 2 2" xfId="35872"/>
    <cellStyle name="Normal 23 22 3" xfId="35873"/>
    <cellStyle name="Normal 23 22 3 2" xfId="35874"/>
    <cellStyle name="Normal 23 22 4" xfId="35875"/>
    <cellStyle name="Normal 23 22 4 2" xfId="35876"/>
    <cellStyle name="Normal 23 22 5" xfId="35877"/>
    <cellStyle name="Normal 23 22 5 2" xfId="35878"/>
    <cellStyle name="Normal 23 22 6" xfId="35879"/>
    <cellStyle name="Normal 23 22 6 2" xfId="35880"/>
    <cellStyle name="Normal 23 22 7" xfId="35881"/>
    <cellStyle name="Normal 23 22 7 2" xfId="35882"/>
    <cellStyle name="Normal 23 22 8" xfId="35883"/>
    <cellStyle name="Normal 23 22 8 2" xfId="35884"/>
    <cellStyle name="Normal 23 22 9" xfId="35885"/>
    <cellStyle name="Normal 23 22 9 2" xfId="35886"/>
    <cellStyle name="Normal 23 23" xfId="35887"/>
    <cellStyle name="Normal 23 23 10" xfId="35888"/>
    <cellStyle name="Normal 23 23 10 2" xfId="35889"/>
    <cellStyle name="Normal 23 23 11" xfId="35890"/>
    <cellStyle name="Normal 23 23 2" xfId="35891"/>
    <cellStyle name="Normal 23 23 2 2" xfId="35892"/>
    <cellStyle name="Normal 23 23 3" xfId="35893"/>
    <cellStyle name="Normal 23 23 3 2" xfId="35894"/>
    <cellStyle name="Normal 23 23 4" xfId="35895"/>
    <cellStyle name="Normal 23 23 4 2" xfId="35896"/>
    <cellStyle name="Normal 23 23 5" xfId="35897"/>
    <cellStyle name="Normal 23 23 5 2" xfId="35898"/>
    <cellStyle name="Normal 23 23 6" xfId="35899"/>
    <cellStyle name="Normal 23 23 6 2" xfId="35900"/>
    <cellStyle name="Normal 23 23 7" xfId="35901"/>
    <cellStyle name="Normal 23 23 7 2" xfId="35902"/>
    <cellStyle name="Normal 23 23 8" xfId="35903"/>
    <cellStyle name="Normal 23 23 8 2" xfId="35904"/>
    <cellStyle name="Normal 23 23 9" xfId="35905"/>
    <cellStyle name="Normal 23 23 9 2" xfId="35906"/>
    <cellStyle name="Normal 23 24" xfId="35907"/>
    <cellStyle name="Normal 23 24 10" xfId="35908"/>
    <cellStyle name="Normal 23 24 10 2" xfId="35909"/>
    <cellStyle name="Normal 23 24 11" xfId="35910"/>
    <cellStyle name="Normal 23 24 2" xfId="35911"/>
    <cellStyle name="Normal 23 24 2 2" xfId="35912"/>
    <cellStyle name="Normal 23 24 3" xfId="35913"/>
    <cellStyle name="Normal 23 24 3 2" xfId="35914"/>
    <cellStyle name="Normal 23 24 4" xfId="35915"/>
    <cellStyle name="Normal 23 24 4 2" xfId="35916"/>
    <cellStyle name="Normal 23 24 5" xfId="35917"/>
    <cellStyle name="Normal 23 24 5 2" xfId="35918"/>
    <cellStyle name="Normal 23 24 6" xfId="35919"/>
    <cellStyle name="Normal 23 24 6 2" xfId="35920"/>
    <cellStyle name="Normal 23 24 7" xfId="35921"/>
    <cellStyle name="Normal 23 24 7 2" xfId="35922"/>
    <cellStyle name="Normal 23 24 8" xfId="35923"/>
    <cellStyle name="Normal 23 24 8 2" xfId="35924"/>
    <cellStyle name="Normal 23 24 9" xfId="35925"/>
    <cellStyle name="Normal 23 24 9 2" xfId="35926"/>
    <cellStyle name="Normal 23 25" xfId="35927"/>
    <cellStyle name="Normal 23 25 10" xfId="35928"/>
    <cellStyle name="Normal 23 25 10 2" xfId="35929"/>
    <cellStyle name="Normal 23 25 11" xfId="35930"/>
    <cellStyle name="Normal 23 25 2" xfId="35931"/>
    <cellStyle name="Normal 23 25 2 2" xfId="35932"/>
    <cellStyle name="Normal 23 25 3" xfId="35933"/>
    <cellStyle name="Normal 23 25 3 2" xfId="35934"/>
    <cellStyle name="Normal 23 25 4" xfId="35935"/>
    <cellStyle name="Normal 23 25 4 2" xfId="35936"/>
    <cellStyle name="Normal 23 25 5" xfId="35937"/>
    <cellStyle name="Normal 23 25 5 2" xfId="35938"/>
    <cellStyle name="Normal 23 25 6" xfId="35939"/>
    <cellStyle name="Normal 23 25 6 2" xfId="35940"/>
    <cellStyle name="Normal 23 25 7" xfId="35941"/>
    <cellStyle name="Normal 23 25 7 2" xfId="35942"/>
    <cellStyle name="Normal 23 25 8" xfId="35943"/>
    <cellStyle name="Normal 23 25 8 2" xfId="35944"/>
    <cellStyle name="Normal 23 25 9" xfId="35945"/>
    <cellStyle name="Normal 23 25 9 2" xfId="35946"/>
    <cellStyle name="Normal 23 26" xfId="35947"/>
    <cellStyle name="Normal 23 26 10" xfId="35948"/>
    <cellStyle name="Normal 23 26 10 2" xfId="35949"/>
    <cellStyle name="Normal 23 26 11" xfId="35950"/>
    <cellStyle name="Normal 23 26 2" xfId="35951"/>
    <cellStyle name="Normal 23 26 2 2" xfId="35952"/>
    <cellStyle name="Normal 23 26 3" xfId="35953"/>
    <cellStyle name="Normal 23 26 3 2" xfId="35954"/>
    <cellStyle name="Normal 23 26 4" xfId="35955"/>
    <cellStyle name="Normal 23 26 4 2" xfId="35956"/>
    <cellStyle name="Normal 23 26 5" xfId="35957"/>
    <cellStyle name="Normal 23 26 5 2" xfId="35958"/>
    <cellStyle name="Normal 23 26 6" xfId="35959"/>
    <cellStyle name="Normal 23 26 6 2" xfId="35960"/>
    <cellStyle name="Normal 23 26 7" xfId="35961"/>
    <cellStyle name="Normal 23 26 7 2" xfId="35962"/>
    <cellStyle name="Normal 23 26 8" xfId="35963"/>
    <cellStyle name="Normal 23 26 8 2" xfId="35964"/>
    <cellStyle name="Normal 23 26 9" xfId="35965"/>
    <cellStyle name="Normal 23 26 9 2" xfId="35966"/>
    <cellStyle name="Normal 23 27" xfId="35967"/>
    <cellStyle name="Normal 23 27 10" xfId="35968"/>
    <cellStyle name="Normal 23 27 10 2" xfId="35969"/>
    <cellStyle name="Normal 23 27 11" xfId="35970"/>
    <cellStyle name="Normal 23 27 2" xfId="35971"/>
    <cellStyle name="Normal 23 27 2 2" xfId="35972"/>
    <cellStyle name="Normal 23 27 3" xfId="35973"/>
    <cellStyle name="Normal 23 27 3 2" xfId="35974"/>
    <cellStyle name="Normal 23 27 4" xfId="35975"/>
    <cellStyle name="Normal 23 27 4 2" xfId="35976"/>
    <cellStyle name="Normal 23 27 5" xfId="35977"/>
    <cellStyle name="Normal 23 27 5 2" xfId="35978"/>
    <cellStyle name="Normal 23 27 6" xfId="35979"/>
    <cellStyle name="Normal 23 27 6 2" xfId="35980"/>
    <cellStyle name="Normal 23 27 7" xfId="35981"/>
    <cellStyle name="Normal 23 27 7 2" xfId="35982"/>
    <cellStyle name="Normal 23 27 8" xfId="35983"/>
    <cellStyle name="Normal 23 27 8 2" xfId="35984"/>
    <cellStyle name="Normal 23 27 9" xfId="35985"/>
    <cellStyle name="Normal 23 27 9 2" xfId="35986"/>
    <cellStyle name="Normal 23 28" xfId="35987"/>
    <cellStyle name="Normal 23 28 10" xfId="35988"/>
    <cellStyle name="Normal 23 28 10 2" xfId="35989"/>
    <cellStyle name="Normal 23 28 11" xfId="35990"/>
    <cellStyle name="Normal 23 28 2" xfId="35991"/>
    <cellStyle name="Normal 23 28 2 2" xfId="35992"/>
    <cellStyle name="Normal 23 28 3" xfId="35993"/>
    <cellStyle name="Normal 23 28 3 2" xfId="35994"/>
    <cellStyle name="Normal 23 28 4" xfId="35995"/>
    <cellStyle name="Normal 23 28 4 2" xfId="35996"/>
    <cellStyle name="Normal 23 28 5" xfId="35997"/>
    <cellStyle name="Normal 23 28 5 2" xfId="35998"/>
    <cellStyle name="Normal 23 28 6" xfId="35999"/>
    <cellStyle name="Normal 23 28 6 2" xfId="36000"/>
    <cellStyle name="Normal 23 28 7" xfId="36001"/>
    <cellStyle name="Normal 23 28 7 2" xfId="36002"/>
    <cellStyle name="Normal 23 28 8" xfId="36003"/>
    <cellStyle name="Normal 23 28 8 2" xfId="36004"/>
    <cellStyle name="Normal 23 28 9" xfId="36005"/>
    <cellStyle name="Normal 23 28 9 2" xfId="36006"/>
    <cellStyle name="Normal 23 29" xfId="36007"/>
    <cellStyle name="Normal 23 29 10" xfId="36008"/>
    <cellStyle name="Normal 23 29 10 2" xfId="36009"/>
    <cellStyle name="Normal 23 29 11" xfId="36010"/>
    <cellStyle name="Normal 23 29 2" xfId="36011"/>
    <cellStyle name="Normal 23 29 2 2" xfId="36012"/>
    <cellStyle name="Normal 23 29 3" xfId="36013"/>
    <cellStyle name="Normal 23 29 3 2" xfId="36014"/>
    <cellStyle name="Normal 23 29 4" xfId="36015"/>
    <cellStyle name="Normal 23 29 4 2" xfId="36016"/>
    <cellStyle name="Normal 23 29 5" xfId="36017"/>
    <cellStyle name="Normal 23 29 5 2" xfId="36018"/>
    <cellStyle name="Normal 23 29 6" xfId="36019"/>
    <cellStyle name="Normal 23 29 6 2" xfId="36020"/>
    <cellStyle name="Normal 23 29 7" xfId="36021"/>
    <cellStyle name="Normal 23 29 7 2" xfId="36022"/>
    <cellStyle name="Normal 23 29 8" xfId="36023"/>
    <cellStyle name="Normal 23 29 8 2" xfId="36024"/>
    <cellStyle name="Normal 23 29 9" xfId="36025"/>
    <cellStyle name="Normal 23 29 9 2" xfId="36026"/>
    <cellStyle name="Normal 23 3" xfId="36027"/>
    <cellStyle name="Normal 23 3 10" xfId="36028"/>
    <cellStyle name="Normal 23 3 10 2" xfId="36029"/>
    <cellStyle name="Normal 23 3 11" xfId="36030"/>
    <cellStyle name="Normal 23 3 2" xfId="36031"/>
    <cellStyle name="Normal 23 3 2 2" xfId="36032"/>
    <cellStyle name="Normal 23 3 3" xfId="36033"/>
    <cellStyle name="Normal 23 3 3 2" xfId="36034"/>
    <cellStyle name="Normal 23 3 4" xfId="36035"/>
    <cellStyle name="Normal 23 3 4 2" xfId="36036"/>
    <cellStyle name="Normal 23 3 5" xfId="36037"/>
    <cellStyle name="Normal 23 3 5 2" xfId="36038"/>
    <cellStyle name="Normal 23 3 6" xfId="36039"/>
    <cellStyle name="Normal 23 3 6 2" xfId="36040"/>
    <cellStyle name="Normal 23 3 7" xfId="36041"/>
    <cellStyle name="Normal 23 3 7 2" xfId="36042"/>
    <cellStyle name="Normal 23 3 8" xfId="36043"/>
    <cellStyle name="Normal 23 3 8 2" xfId="36044"/>
    <cellStyle name="Normal 23 3 9" xfId="36045"/>
    <cellStyle name="Normal 23 3 9 2" xfId="36046"/>
    <cellStyle name="Normal 23 30" xfId="36047"/>
    <cellStyle name="Normal 23 30 10" xfId="36048"/>
    <cellStyle name="Normal 23 30 10 2" xfId="36049"/>
    <cellStyle name="Normal 23 30 11" xfId="36050"/>
    <cellStyle name="Normal 23 30 2" xfId="36051"/>
    <cellStyle name="Normal 23 30 2 2" xfId="36052"/>
    <cellStyle name="Normal 23 30 3" xfId="36053"/>
    <cellStyle name="Normal 23 30 3 2" xfId="36054"/>
    <cellStyle name="Normal 23 30 4" xfId="36055"/>
    <cellStyle name="Normal 23 30 4 2" xfId="36056"/>
    <cellStyle name="Normal 23 30 5" xfId="36057"/>
    <cellStyle name="Normal 23 30 5 2" xfId="36058"/>
    <cellStyle name="Normal 23 30 6" xfId="36059"/>
    <cellStyle name="Normal 23 30 6 2" xfId="36060"/>
    <cellStyle name="Normal 23 30 7" xfId="36061"/>
    <cellStyle name="Normal 23 30 7 2" xfId="36062"/>
    <cellStyle name="Normal 23 30 8" xfId="36063"/>
    <cellStyle name="Normal 23 30 8 2" xfId="36064"/>
    <cellStyle name="Normal 23 30 9" xfId="36065"/>
    <cellStyle name="Normal 23 30 9 2" xfId="36066"/>
    <cellStyle name="Normal 23 31" xfId="36067"/>
    <cellStyle name="Normal 23 31 10" xfId="36068"/>
    <cellStyle name="Normal 23 31 10 2" xfId="36069"/>
    <cellStyle name="Normal 23 31 11" xfId="36070"/>
    <cellStyle name="Normal 23 31 2" xfId="36071"/>
    <cellStyle name="Normal 23 31 2 2" xfId="36072"/>
    <cellStyle name="Normal 23 31 3" xfId="36073"/>
    <cellStyle name="Normal 23 31 3 2" xfId="36074"/>
    <cellStyle name="Normal 23 31 4" xfId="36075"/>
    <cellStyle name="Normal 23 31 4 2" xfId="36076"/>
    <cellStyle name="Normal 23 31 5" xfId="36077"/>
    <cellStyle name="Normal 23 31 5 2" xfId="36078"/>
    <cellStyle name="Normal 23 31 6" xfId="36079"/>
    <cellStyle name="Normal 23 31 6 2" xfId="36080"/>
    <cellStyle name="Normal 23 31 7" xfId="36081"/>
    <cellStyle name="Normal 23 31 7 2" xfId="36082"/>
    <cellStyle name="Normal 23 31 8" xfId="36083"/>
    <cellStyle name="Normal 23 31 8 2" xfId="36084"/>
    <cellStyle name="Normal 23 31 9" xfId="36085"/>
    <cellStyle name="Normal 23 31 9 2" xfId="36086"/>
    <cellStyle name="Normal 23 32" xfId="36087"/>
    <cellStyle name="Normal 23 32 2" xfId="36088"/>
    <cellStyle name="Normal 23 32 2 2" xfId="36089"/>
    <cellStyle name="Normal 23 32 3" xfId="36090"/>
    <cellStyle name="Normal 23 32 3 2" xfId="36091"/>
    <cellStyle name="Normal 23 32 4" xfId="36092"/>
    <cellStyle name="Normal 23 32 4 2" xfId="36093"/>
    <cellStyle name="Normal 23 32 5" xfId="36094"/>
    <cellStyle name="Normal 23 33" xfId="36095"/>
    <cellStyle name="Normal 23 33 2" xfId="36096"/>
    <cellStyle name="Normal 23 33 2 2" xfId="36097"/>
    <cellStyle name="Normal 23 33 3" xfId="36098"/>
    <cellStyle name="Normal 23 33 3 2" xfId="36099"/>
    <cellStyle name="Normal 23 33 4" xfId="36100"/>
    <cellStyle name="Normal 23 33 4 2" xfId="36101"/>
    <cellStyle name="Normal 23 33 5" xfId="36102"/>
    <cellStyle name="Normal 23 34" xfId="36103"/>
    <cellStyle name="Normal 23 34 2" xfId="36104"/>
    <cellStyle name="Normal 23 34 2 2" xfId="36105"/>
    <cellStyle name="Normal 23 34 3" xfId="36106"/>
    <cellStyle name="Normal 23 34 3 2" xfId="36107"/>
    <cellStyle name="Normal 23 34 4" xfId="36108"/>
    <cellStyle name="Normal 23 34 4 2" xfId="36109"/>
    <cellStyle name="Normal 23 34 5" xfId="36110"/>
    <cellStyle name="Normal 23 35" xfId="36111"/>
    <cellStyle name="Normal 23 35 2" xfId="36112"/>
    <cellStyle name="Normal 23 35 2 2" xfId="36113"/>
    <cellStyle name="Normal 23 35 3" xfId="36114"/>
    <cellStyle name="Normal 23 35 3 2" xfId="36115"/>
    <cellStyle name="Normal 23 35 4" xfId="36116"/>
    <cellStyle name="Normal 23 35 4 2" xfId="36117"/>
    <cellStyle name="Normal 23 35 5" xfId="36118"/>
    <cellStyle name="Normal 23 36" xfId="36119"/>
    <cellStyle name="Normal 23 36 2" xfId="36120"/>
    <cellStyle name="Normal 23 36 2 2" xfId="36121"/>
    <cellStyle name="Normal 23 36 3" xfId="36122"/>
    <cellStyle name="Normal 23 36 3 2" xfId="36123"/>
    <cellStyle name="Normal 23 36 4" xfId="36124"/>
    <cellStyle name="Normal 23 36 4 2" xfId="36125"/>
    <cellStyle name="Normal 23 36 5" xfId="36126"/>
    <cellStyle name="Normal 23 37" xfId="36127"/>
    <cellStyle name="Normal 23 37 2" xfId="36128"/>
    <cellStyle name="Normal 23 37 2 2" xfId="36129"/>
    <cellStyle name="Normal 23 37 3" xfId="36130"/>
    <cellStyle name="Normal 23 37 3 2" xfId="36131"/>
    <cellStyle name="Normal 23 37 4" xfId="36132"/>
    <cellStyle name="Normal 23 37 4 2" xfId="36133"/>
    <cellStyle name="Normal 23 37 5" xfId="36134"/>
    <cellStyle name="Normal 23 38" xfId="36135"/>
    <cellStyle name="Normal 23 38 2" xfId="36136"/>
    <cellStyle name="Normal 23 38 2 2" xfId="36137"/>
    <cellStyle name="Normal 23 38 3" xfId="36138"/>
    <cellStyle name="Normal 23 38 3 2" xfId="36139"/>
    <cellStyle name="Normal 23 38 4" xfId="36140"/>
    <cellStyle name="Normal 23 38 4 2" xfId="36141"/>
    <cellStyle name="Normal 23 38 5" xfId="36142"/>
    <cellStyle name="Normal 23 39" xfId="36143"/>
    <cellStyle name="Normal 23 39 2" xfId="36144"/>
    <cellStyle name="Normal 23 39 2 2" xfId="36145"/>
    <cellStyle name="Normal 23 39 3" xfId="36146"/>
    <cellStyle name="Normal 23 39 3 2" xfId="36147"/>
    <cellStyle name="Normal 23 39 4" xfId="36148"/>
    <cellStyle name="Normal 23 39 4 2" xfId="36149"/>
    <cellStyle name="Normal 23 39 5" xfId="36150"/>
    <cellStyle name="Normal 23 4" xfId="36151"/>
    <cellStyle name="Normal 23 4 10" xfId="36152"/>
    <cellStyle name="Normal 23 4 10 2" xfId="36153"/>
    <cellStyle name="Normal 23 4 11" xfId="36154"/>
    <cellStyle name="Normal 23 4 2" xfId="36155"/>
    <cellStyle name="Normal 23 4 2 2" xfId="36156"/>
    <cellStyle name="Normal 23 4 3" xfId="36157"/>
    <cellStyle name="Normal 23 4 3 2" xfId="36158"/>
    <cellStyle name="Normal 23 4 4" xfId="36159"/>
    <cellStyle name="Normal 23 4 4 2" xfId="36160"/>
    <cellStyle name="Normal 23 4 5" xfId="36161"/>
    <cellStyle name="Normal 23 4 5 2" xfId="36162"/>
    <cellStyle name="Normal 23 4 6" xfId="36163"/>
    <cellStyle name="Normal 23 4 6 2" xfId="36164"/>
    <cellStyle name="Normal 23 4 7" xfId="36165"/>
    <cellStyle name="Normal 23 4 7 2" xfId="36166"/>
    <cellStyle name="Normal 23 4 8" xfId="36167"/>
    <cellStyle name="Normal 23 4 8 2" xfId="36168"/>
    <cellStyle name="Normal 23 4 9" xfId="36169"/>
    <cellStyle name="Normal 23 4 9 2" xfId="36170"/>
    <cellStyle name="Normal 23 40" xfId="36171"/>
    <cellStyle name="Normal 23 40 2" xfId="36172"/>
    <cellStyle name="Normal 23 40 2 2" xfId="36173"/>
    <cellStyle name="Normal 23 40 3" xfId="36174"/>
    <cellStyle name="Normal 23 40 3 2" xfId="36175"/>
    <cellStyle name="Normal 23 40 4" xfId="36176"/>
    <cellStyle name="Normal 23 40 4 2" xfId="36177"/>
    <cellStyle name="Normal 23 40 5" xfId="36178"/>
    <cellStyle name="Normal 23 41" xfId="36179"/>
    <cellStyle name="Normal 23 41 2" xfId="36180"/>
    <cellStyle name="Normal 23 41 2 2" xfId="36181"/>
    <cellStyle name="Normal 23 41 3" xfId="36182"/>
    <cellStyle name="Normal 23 41 3 2" xfId="36183"/>
    <cellStyle name="Normal 23 41 4" xfId="36184"/>
    <cellStyle name="Normal 23 41 4 2" xfId="36185"/>
    <cellStyle name="Normal 23 41 5" xfId="36186"/>
    <cellStyle name="Normal 23 42" xfId="36187"/>
    <cellStyle name="Normal 23 42 2" xfId="36188"/>
    <cellStyle name="Normal 23 42 2 2" xfId="36189"/>
    <cellStyle name="Normal 23 42 3" xfId="36190"/>
    <cellStyle name="Normal 23 42 3 2" xfId="36191"/>
    <cellStyle name="Normal 23 42 4" xfId="36192"/>
    <cellStyle name="Normal 23 42 4 2" xfId="36193"/>
    <cellStyle name="Normal 23 42 5" xfId="36194"/>
    <cellStyle name="Normal 23 43" xfId="36195"/>
    <cellStyle name="Normal 23 43 2" xfId="36196"/>
    <cellStyle name="Normal 23 43 2 2" xfId="36197"/>
    <cellStyle name="Normal 23 43 3" xfId="36198"/>
    <cellStyle name="Normal 23 43 3 2" xfId="36199"/>
    <cellStyle name="Normal 23 43 4" xfId="36200"/>
    <cellStyle name="Normal 23 43 4 2" xfId="36201"/>
    <cellStyle name="Normal 23 43 5" xfId="36202"/>
    <cellStyle name="Normal 23 44" xfId="36203"/>
    <cellStyle name="Normal 23 44 2" xfId="36204"/>
    <cellStyle name="Normal 23 44 2 2" xfId="36205"/>
    <cellStyle name="Normal 23 44 3" xfId="36206"/>
    <cellStyle name="Normal 23 44 3 2" xfId="36207"/>
    <cellStyle name="Normal 23 44 4" xfId="36208"/>
    <cellStyle name="Normal 23 44 4 2" xfId="36209"/>
    <cellStyle name="Normal 23 44 5" xfId="36210"/>
    <cellStyle name="Normal 23 45" xfId="36211"/>
    <cellStyle name="Normal 23 45 2" xfId="36212"/>
    <cellStyle name="Normal 23 45 2 2" xfId="36213"/>
    <cellStyle name="Normal 23 45 3" xfId="36214"/>
    <cellStyle name="Normal 23 45 3 2" xfId="36215"/>
    <cellStyle name="Normal 23 45 4" xfId="36216"/>
    <cellStyle name="Normal 23 45 4 2" xfId="36217"/>
    <cellStyle name="Normal 23 45 5" xfId="36218"/>
    <cellStyle name="Normal 23 46" xfId="36219"/>
    <cellStyle name="Normal 23 46 2" xfId="36220"/>
    <cellStyle name="Normal 23 46 2 2" xfId="36221"/>
    <cellStyle name="Normal 23 46 3" xfId="36222"/>
    <cellStyle name="Normal 23 46 3 2" xfId="36223"/>
    <cellStyle name="Normal 23 46 4" xfId="36224"/>
    <cellStyle name="Normal 23 46 4 2" xfId="36225"/>
    <cellStyle name="Normal 23 46 5" xfId="36226"/>
    <cellStyle name="Normal 23 47" xfId="36227"/>
    <cellStyle name="Normal 23 47 2" xfId="36228"/>
    <cellStyle name="Normal 23 47 2 2" xfId="36229"/>
    <cellStyle name="Normal 23 47 3" xfId="36230"/>
    <cellStyle name="Normal 23 47 3 2" xfId="36231"/>
    <cellStyle name="Normal 23 47 4" xfId="36232"/>
    <cellStyle name="Normal 23 47 4 2" xfId="36233"/>
    <cellStyle name="Normal 23 47 5" xfId="36234"/>
    <cellStyle name="Normal 23 48" xfId="36235"/>
    <cellStyle name="Normal 23 48 2" xfId="36236"/>
    <cellStyle name="Normal 23 48 2 2" xfId="36237"/>
    <cellStyle name="Normal 23 48 3" xfId="36238"/>
    <cellStyle name="Normal 23 48 3 2" xfId="36239"/>
    <cellStyle name="Normal 23 48 4" xfId="36240"/>
    <cellStyle name="Normal 23 48 4 2" xfId="36241"/>
    <cellStyle name="Normal 23 48 5" xfId="36242"/>
    <cellStyle name="Normal 23 49" xfId="36243"/>
    <cellStyle name="Normal 23 49 2" xfId="36244"/>
    <cellStyle name="Normal 23 49 2 2" xfId="36245"/>
    <cellStyle name="Normal 23 49 3" xfId="36246"/>
    <cellStyle name="Normal 23 49 3 2" xfId="36247"/>
    <cellStyle name="Normal 23 49 4" xfId="36248"/>
    <cellStyle name="Normal 23 49 4 2" xfId="36249"/>
    <cellStyle name="Normal 23 49 5" xfId="36250"/>
    <cellStyle name="Normal 23 5" xfId="36251"/>
    <cellStyle name="Normal 23 5 10" xfId="36252"/>
    <cellStyle name="Normal 23 5 10 2" xfId="36253"/>
    <cellStyle name="Normal 23 5 11" xfId="36254"/>
    <cellStyle name="Normal 23 5 2" xfId="36255"/>
    <cellStyle name="Normal 23 5 2 2" xfId="36256"/>
    <cellStyle name="Normal 23 5 3" xfId="36257"/>
    <cellStyle name="Normal 23 5 3 2" xfId="36258"/>
    <cellStyle name="Normal 23 5 4" xfId="36259"/>
    <cellStyle name="Normal 23 5 4 2" xfId="36260"/>
    <cellStyle name="Normal 23 5 5" xfId="36261"/>
    <cellStyle name="Normal 23 5 5 2" xfId="36262"/>
    <cellStyle name="Normal 23 5 6" xfId="36263"/>
    <cellStyle name="Normal 23 5 6 2" xfId="36264"/>
    <cellStyle name="Normal 23 5 7" xfId="36265"/>
    <cellStyle name="Normal 23 5 7 2" xfId="36266"/>
    <cellStyle name="Normal 23 5 8" xfId="36267"/>
    <cellStyle name="Normal 23 5 8 2" xfId="36268"/>
    <cellStyle name="Normal 23 5 9" xfId="36269"/>
    <cellStyle name="Normal 23 5 9 2" xfId="36270"/>
    <cellStyle name="Normal 23 50" xfId="36271"/>
    <cellStyle name="Normal 23 50 2" xfId="36272"/>
    <cellStyle name="Normal 23 50 2 2" xfId="36273"/>
    <cellStyle name="Normal 23 50 3" xfId="36274"/>
    <cellStyle name="Normal 23 50 3 2" xfId="36275"/>
    <cellStyle name="Normal 23 50 4" xfId="36276"/>
    <cellStyle name="Normal 23 50 4 2" xfId="36277"/>
    <cellStyle name="Normal 23 50 5" xfId="36278"/>
    <cellStyle name="Normal 23 51" xfId="36279"/>
    <cellStyle name="Normal 23 51 2" xfId="36280"/>
    <cellStyle name="Normal 23 52" xfId="36281"/>
    <cellStyle name="Normal 23 52 2" xfId="36282"/>
    <cellStyle name="Normal 23 53" xfId="36283"/>
    <cellStyle name="Normal 23 53 2" xfId="36284"/>
    <cellStyle name="Normal 23 54" xfId="36285"/>
    <cellStyle name="Normal 23 54 2" xfId="36286"/>
    <cellStyle name="Normal 23 55" xfId="36287"/>
    <cellStyle name="Normal 23 55 2" xfId="36288"/>
    <cellStyle name="Normal 23 56" xfId="36289"/>
    <cellStyle name="Normal 23 56 2" xfId="36290"/>
    <cellStyle name="Normal 23 57" xfId="36291"/>
    <cellStyle name="Normal 23 57 2" xfId="36292"/>
    <cellStyle name="Normal 23 58" xfId="36293"/>
    <cellStyle name="Normal 23 58 2" xfId="36294"/>
    <cellStyle name="Normal 23 59" xfId="36295"/>
    <cellStyle name="Normal 23 59 2" xfId="36296"/>
    <cellStyle name="Normal 23 6" xfId="36297"/>
    <cellStyle name="Normal 23 6 10" xfId="36298"/>
    <cellStyle name="Normal 23 6 10 2" xfId="36299"/>
    <cellStyle name="Normal 23 6 11" xfId="36300"/>
    <cellStyle name="Normal 23 6 2" xfId="36301"/>
    <cellStyle name="Normal 23 6 2 2" xfId="36302"/>
    <cellStyle name="Normal 23 6 3" xfId="36303"/>
    <cellStyle name="Normal 23 6 3 2" xfId="36304"/>
    <cellStyle name="Normal 23 6 4" xfId="36305"/>
    <cellStyle name="Normal 23 6 4 2" xfId="36306"/>
    <cellStyle name="Normal 23 6 5" xfId="36307"/>
    <cellStyle name="Normal 23 6 5 2" xfId="36308"/>
    <cellStyle name="Normal 23 6 6" xfId="36309"/>
    <cellStyle name="Normal 23 6 6 2" xfId="36310"/>
    <cellStyle name="Normal 23 6 7" xfId="36311"/>
    <cellStyle name="Normal 23 6 7 2" xfId="36312"/>
    <cellStyle name="Normal 23 6 8" xfId="36313"/>
    <cellStyle name="Normal 23 6 8 2" xfId="36314"/>
    <cellStyle name="Normal 23 6 9" xfId="36315"/>
    <cellStyle name="Normal 23 6 9 2" xfId="36316"/>
    <cellStyle name="Normal 23 60" xfId="36317"/>
    <cellStyle name="Normal 23 60 2" xfId="36318"/>
    <cellStyle name="Normal 23 61" xfId="36319"/>
    <cellStyle name="Normal 23 61 2" xfId="36320"/>
    <cellStyle name="Normal 23 62" xfId="36321"/>
    <cellStyle name="Normal 23 62 2" xfId="36322"/>
    <cellStyle name="Normal 23 63" xfId="36323"/>
    <cellStyle name="Normal 23 63 2" xfId="36324"/>
    <cellStyle name="Normal 23 64" xfId="36325"/>
    <cellStyle name="Normal 23 64 2" xfId="36326"/>
    <cellStyle name="Normal 23 65" xfId="36327"/>
    <cellStyle name="Normal 23 65 2" xfId="36328"/>
    <cellStyle name="Normal 23 66" xfId="36329"/>
    <cellStyle name="Normal 23 66 2" xfId="36330"/>
    <cellStyle name="Normal 23 67" xfId="36331"/>
    <cellStyle name="Normal 23 67 2" xfId="36332"/>
    <cellStyle name="Normal 23 68" xfId="36333"/>
    <cellStyle name="Normal 23 68 2" xfId="36334"/>
    <cellStyle name="Normal 23 69" xfId="36335"/>
    <cellStyle name="Normal 23 69 2" xfId="36336"/>
    <cellStyle name="Normal 23 7" xfId="36337"/>
    <cellStyle name="Normal 23 7 10" xfId="36338"/>
    <cellStyle name="Normal 23 7 10 2" xfId="36339"/>
    <cellStyle name="Normal 23 7 11" xfId="36340"/>
    <cellStyle name="Normal 23 7 2" xfId="36341"/>
    <cellStyle name="Normal 23 7 2 2" xfId="36342"/>
    <cellStyle name="Normal 23 7 3" xfId="36343"/>
    <cellStyle name="Normal 23 7 3 2" xfId="36344"/>
    <cellStyle name="Normal 23 7 4" xfId="36345"/>
    <cellStyle name="Normal 23 7 4 2" xfId="36346"/>
    <cellStyle name="Normal 23 7 5" xfId="36347"/>
    <cellStyle name="Normal 23 7 5 2" xfId="36348"/>
    <cellStyle name="Normal 23 7 6" xfId="36349"/>
    <cellStyle name="Normal 23 7 6 2" xfId="36350"/>
    <cellStyle name="Normal 23 7 7" xfId="36351"/>
    <cellStyle name="Normal 23 7 7 2" xfId="36352"/>
    <cellStyle name="Normal 23 7 8" xfId="36353"/>
    <cellStyle name="Normal 23 7 8 2" xfId="36354"/>
    <cellStyle name="Normal 23 7 9" xfId="36355"/>
    <cellStyle name="Normal 23 7 9 2" xfId="36356"/>
    <cellStyle name="Normal 23 70" xfId="36357"/>
    <cellStyle name="Normal 23 70 2" xfId="36358"/>
    <cellStyle name="Normal 23 71" xfId="36359"/>
    <cellStyle name="Normal 23 71 2" xfId="36360"/>
    <cellStyle name="Normal 23 72" xfId="36361"/>
    <cellStyle name="Normal 23 72 2" xfId="36362"/>
    <cellStyle name="Normal 23 73" xfId="36363"/>
    <cellStyle name="Normal 23 73 2" xfId="36364"/>
    <cellStyle name="Normal 23 74" xfId="36365"/>
    <cellStyle name="Normal 23 74 2" xfId="36366"/>
    <cellStyle name="Normal 23 75" xfId="36367"/>
    <cellStyle name="Normal 23 76" xfId="36368"/>
    <cellStyle name="Normal 23 77" xfId="36369"/>
    <cellStyle name="Normal 23 78" xfId="36370"/>
    <cellStyle name="Normal 23 8" xfId="36371"/>
    <cellStyle name="Normal 23 8 10" xfId="36372"/>
    <cellStyle name="Normal 23 8 10 2" xfId="36373"/>
    <cellStyle name="Normal 23 8 11" xfId="36374"/>
    <cellStyle name="Normal 23 8 2" xfId="36375"/>
    <cellStyle name="Normal 23 8 2 2" xfId="36376"/>
    <cellStyle name="Normal 23 8 3" xfId="36377"/>
    <cellStyle name="Normal 23 8 3 2" xfId="36378"/>
    <cellStyle name="Normal 23 8 4" xfId="36379"/>
    <cellStyle name="Normal 23 8 4 2" xfId="36380"/>
    <cellStyle name="Normal 23 8 5" xfId="36381"/>
    <cellStyle name="Normal 23 8 5 2" xfId="36382"/>
    <cellStyle name="Normal 23 8 6" xfId="36383"/>
    <cellStyle name="Normal 23 8 6 2" xfId="36384"/>
    <cellStyle name="Normal 23 8 7" xfId="36385"/>
    <cellStyle name="Normal 23 8 7 2" xfId="36386"/>
    <cellStyle name="Normal 23 8 8" xfId="36387"/>
    <cellStyle name="Normal 23 8 8 2" xfId="36388"/>
    <cellStyle name="Normal 23 8 9" xfId="36389"/>
    <cellStyle name="Normal 23 8 9 2" xfId="36390"/>
    <cellStyle name="Normal 23 9" xfId="36391"/>
    <cellStyle name="Normal 23 9 10" xfId="36392"/>
    <cellStyle name="Normal 23 9 10 2" xfId="36393"/>
    <cellStyle name="Normal 23 9 11" xfId="36394"/>
    <cellStyle name="Normal 23 9 2" xfId="36395"/>
    <cellStyle name="Normal 23 9 2 2" xfId="36396"/>
    <cellStyle name="Normal 23 9 3" xfId="36397"/>
    <cellStyle name="Normal 23 9 3 2" xfId="36398"/>
    <cellStyle name="Normal 23 9 4" xfId="36399"/>
    <cellStyle name="Normal 23 9 4 2" xfId="36400"/>
    <cellStyle name="Normal 23 9 5" xfId="36401"/>
    <cellStyle name="Normal 23 9 5 2" xfId="36402"/>
    <cellStyle name="Normal 23 9 6" xfId="36403"/>
    <cellStyle name="Normal 23 9 6 2" xfId="36404"/>
    <cellStyle name="Normal 23 9 7" xfId="36405"/>
    <cellStyle name="Normal 23 9 7 2" xfId="36406"/>
    <cellStyle name="Normal 23 9 8" xfId="36407"/>
    <cellStyle name="Normal 23 9 8 2" xfId="36408"/>
    <cellStyle name="Normal 23 9 9" xfId="36409"/>
    <cellStyle name="Normal 23 9 9 2" xfId="36410"/>
    <cellStyle name="Normal 24" xfId="36411"/>
    <cellStyle name="Normal 24 10" xfId="36412"/>
    <cellStyle name="Normal 24 10 2" xfId="36413"/>
    <cellStyle name="Normal 24 10 3" xfId="36414"/>
    <cellStyle name="Normal 24 10 4" xfId="36415"/>
    <cellStyle name="Normal 24 11" xfId="36416"/>
    <cellStyle name="Normal 24 11 2" xfId="36417"/>
    <cellStyle name="Normal 24 11 3" xfId="36418"/>
    <cellStyle name="Normal 24 11 4" xfId="36419"/>
    <cellStyle name="Normal 24 12" xfId="36420"/>
    <cellStyle name="Normal 24 12 2" xfId="36421"/>
    <cellStyle name="Normal 24 12 3" xfId="36422"/>
    <cellStyle name="Normal 24 12 4" xfId="36423"/>
    <cellStyle name="Normal 24 13" xfId="36424"/>
    <cellStyle name="Normal 24 13 2" xfId="36425"/>
    <cellStyle name="Normal 24 13 3" xfId="36426"/>
    <cellStyle name="Normal 24 13 4" xfId="36427"/>
    <cellStyle name="Normal 24 14" xfId="36428"/>
    <cellStyle name="Normal 24 14 2" xfId="36429"/>
    <cellStyle name="Normal 24 14 3" xfId="36430"/>
    <cellStyle name="Normal 24 14 4" xfId="36431"/>
    <cellStyle name="Normal 24 15" xfId="36432"/>
    <cellStyle name="Normal 24 15 2" xfId="36433"/>
    <cellStyle name="Normal 24 15 3" xfId="36434"/>
    <cellStyle name="Normal 24 15 4" xfId="36435"/>
    <cellStyle name="Normal 24 16" xfId="36436"/>
    <cellStyle name="Normal 24 16 2" xfId="36437"/>
    <cellStyle name="Normal 24 16 3" xfId="36438"/>
    <cellStyle name="Normal 24 16 4" xfId="36439"/>
    <cellStyle name="Normal 24 17" xfId="36440"/>
    <cellStyle name="Normal 24 17 2" xfId="36441"/>
    <cellStyle name="Normal 24 17 3" xfId="36442"/>
    <cellStyle name="Normal 24 17 4" xfId="36443"/>
    <cellStyle name="Normal 24 18" xfId="36444"/>
    <cellStyle name="Normal 24 18 2" xfId="36445"/>
    <cellStyle name="Normal 24 18 3" xfId="36446"/>
    <cellStyle name="Normal 24 18 4" xfId="36447"/>
    <cellStyle name="Normal 24 19" xfId="36448"/>
    <cellStyle name="Normal 24 19 2" xfId="36449"/>
    <cellStyle name="Normal 24 19 3" xfId="36450"/>
    <cellStyle name="Normal 24 19 4" xfId="36451"/>
    <cellStyle name="Normal 24 2" xfId="36452"/>
    <cellStyle name="Normal 24 2 10" xfId="36453"/>
    <cellStyle name="Normal 24 2 10 2" xfId="36454"/>
    <cellStyle name="Normal 24 2 10 2 2" xfId="36455"/>
    <cellStyle name="Normal 24 2 10 3" xfId="36456"/>
    <cellStyle name="Normal 24 2 10 4" xfId="36457"/>
    <cellStyle name="Normal 24 2 11" xfId="36458"/>
    <cellStyle name="Normal 24 2 11 2" xfId="36459"/>
    <cellStyle name="Normal 24 2 11 2 2" xfId="36460"/>
    <cellStyle name="Normal 24 2 11 3" xfId="36461"/>
    <cellStyle name="Normal 24 2 11 4" xfId="36462"/>
    <cellStyle name="Normal 24 2 12" xfId="36463"/>
    <cellStyle name="Normal 24 2 12 2" xfId="36464"/>
    <cellStyle name="Normal 24 2 13" xfId="36465"/>
    <cellStyle name="Normal 24 2 13 2" xfId="36466"/>
    <cellStyle name="Normal 24 2 14" xfId="36467"/>
    <cellStyle name="Normal 24 2 14 2" xfId="36468"/>
    <cellStyle name="Normal 24 2 15" xfId="36469"/>
    <cellStyle name="Normal 24 2 15 2" xfId="36470"/>
    <cellStyle name="Normal 24 2 16" xfId="36471"/>
    <cellStyle name="Normal 24 2 16 2" xfId="36472"/>
    <cellStyle name="Normal 24 2 17" xfId="36473"/>
    <cellStyle name="Normal 24 2 17 2" xfId="36474"/>
    <cellStyle name="Normal 24 2 18" xfId="36475"/>
    <cellStyle name="Normal 24 2 18 2" xfId="36476"/>
    <cellStyle name="Normal 24 2 19" xfId="36477"/>
    <cellStyle name="Normal 24 2 19 2" xfId="36478"/>
    <cellStyle name="Normal 24 2 2" xfId="36479"/>
    <cellStyle name="Normal 24 2 2 2" xfId="36480"/>
    <cellStyle name="Normal 24 2 2 2 2" xfId="36481"/>
    <cellStyle name="Normal 24 2 2 3" xfId="36482"/>
    <cellStyle name="Normal 24 2 2 4" xfId="36483"/>
    <cellStyle name="Normal 24 2 20" xfId="36484"/>
    <cellStyle name="Normal 24 2 20 2" xfId="36485"/>
    <cellStyle name="Normal 24 2 21" xfId="36486"/>
    <cellStyle name="Normal 24 2 21 2" xfId="36487"/>
    <cellStyle name="Normal 24 2 22" xfId="36488"/>
    <cellStyle name="Normal 24 2 22 2" xfId="36489"/>
    <cellStyle name="Normal 24 2 23" xfId="36490"/>
    <cellStyle name="Normal 24 2 23 2" xfId="36491"/>
    <cellStyle name="Normal 24 2 24" xfId="36492"/>
    <cellStyle name="Normal 24 2 24 2" xfId="36493"/>
    <cellStyle name="Normal 24 2 25" xfId="36494"/>
    <cellStyle name="Normal 24 2 25 2" xfId="36495"/>
    <cellStyle name="Normal 24 2 26" xfId="36496"/>
    <cellStyle name="Normal 24 2 26 2" xfId="36497"/>
    <cellStyle name="Normal 24 2 27" xfId="36498"/>
    <cellStyle name="Normal 24 2 27 2" xfId="36499"/>
    <cellStyle name="Normal 24 2 28" xfId="36500"/>
    <cellStyle name="Normal 24 2 28 2" xfId="36501"/>
    <cellStyle name="Normal 24 2 29" xfId="36502"/>
    <cellStyle name="Normal 24 2 29 2" xfId="36503"/>
    <cellStyle name="Normal 24 2 3" xfId="36504"/>
    <cellStyle name="Normal 24 2 3 2" xfId="36505"/>
    <cellStyle name="Normal 24 2 3 2 2" xfId="36506"/>
    <cellStyle name="Normal 24 2 3 3" xfId="36507"/>
    <cellStyle name="Normal 24 2 3 4" xfId="36508"/>
    <cellStyle name="Normal 24 2 30" xfId="36509"/>
    <cellStyle name="Normal 24 2 30 2" xfId="36510"/>
    <cellStyle name="Normal 24 2 31" xfId="36511"/>
    <cellStyle name="Normal 24 2 31 2" xfId="36512"/>
    <cellStyle name="Normal 24 2 32" xfId="36513"/>
    <cellStyle name="Normal 24 2 32 2" xfId="36514"/>
    <cellStyle name="Normal 24 2 33" xfId="36515"/>
    <cellStyle name="Normal 24 2 33 2" xfId="36516"/>
    <cellStyle name="Normal 24 2 34" xfId="36517"/>
    <cellStyle name="Normal 24 2 34 2" xfId="36518"/>
    <cellStyle name="Normal 24 2 35" xfId="36519"/>
    <cellStyle name="Normal 24 2 35 2" xfId="36520"/>
    <cellStyle name="Normal 24 2 36" xfId="36521"/>
    <cellStyle name="Normal 24 2 36 2" xfId="36522"/>
    <cellStyle name="Normal 24 2 37" xfId="36523"/>
    <cellStyle name="Normal 24 2 37 2" xfId="36524"/>
    <cellStyle name="Normal 24 2 38" xfId="36525"/>
    <cellStyle name="Normal 24 2 38 2" xfId="36526"/>
    <cellStyle name="Normal 24 2 39" xfId="36527"/>
    <cellStyle name="Normal 24 2 39 2" xfId="36528"/>
    <cellStyle name="Normal 24 2 4" xfId="36529"/>
    <cellStyle name="Normal 24 2 4 2" xfId="36530"/>
    <cellStyle name="Normal 24 2 4 2 2" xfId="36531"/>
    <cellStyle name="Normal 24 2 4 3" xfId="36532"/>
    <cellStyle name="Normal 24 2 4 4" xfId="36533"/>
    <cellStyle name="Normal 24 2 40" xfId="36534"/>
    <cellStyle name="Normal 24 2 40 2" xfId="36535"/>
    <cellStyle name="Normal 24 2 41" xfId="36536"/>
    <cellStyle name="Normal 24 2 41 2" xfId="36537"/>
    <cellStyle name="Normal 24 2 42" xfId="36538"/>
    <cellStyle name="Normal 24 2 42 2" xfId="36539"/>
    <cellStyle name="Normal 24 2 43" xfId="36540"/>
    <cellStyle name="Normal 24 2 43 2" xfId="36541"/>
    <cellStyle name="Normal 24 2 44" xfId="36542"/>
    <cellStyle name="Normal 24 2 44 2" xfId="36543"/>
    <cellStyle name="Normal 24 2 45" xfId="36544"/>
    <cellStyle name="Normal 24 2 45 2" xfId="36545"/>
    <cellStyle name="Normal 24 2 46" xfId="36546"/>
    <cellStyle name="Normal 24 2 46 2" xfId="36547"/>
    <cellStyle name="Normal 24 2 47" xfId="36548"/>
    <cellStyle name="Normal 24 2 47 2" xfId="36549"/>
    <cellStyle name="Normal 24 2 48" xfId="36550"/>
    <cellStyle name="Normal 24 2 48 2" xfId="36551"/>
    <cellStyle name="Normal 24 2 49" xfId="36552"/>
    <cellStyle name="Normal 24 2 49 2" xfId="36553"/>
    <cellStyle name="Normal 24 2 5" xfId="36554"/>
    <cellStyle name="Normal 24 2 5 2" xfId="36555"/>
    <cellStyle name="Normal 24 2 5 2 2" xfId="36556"/>
    <cellStyle name="Normal 24 2 5 3" xfId="36557"/>
    <cellStyle name="Normal 24 2 5 4" xfId="36558"/>
    <cellStyle name="Normal 24 2 50" xfId="36559"/>
    <cellStyle name="Normal 24 2 51" xfId="36560"/>
    <cellStyle name="Normal 24 2 52" xfId="36561"/>
    <cellStyle name="Normal 24 2 53" xfId="36562"/>
    <cellStyle name="Normal 24 2 54" xfId="36563"/>
    <cellStyle name="Normal 24 2 55" xfId="36564"/>
    <cellStyle name="Normal 24 2 56" xfId="36565"/>
    <cellStyle name="Normal 24 2 57" xfId="36566"/>
    <cellStyle name="Normal 24 2 58" xfId="36567"/>
    <cellStyle name="Normal 24 2 59" xfId="36568"/>
    <cellStyle name="Normal 24 2 6" xfId="36569"/>
    <cellStyle name="Normal 24 2 6 2" xfId="36570"/>
    <cellStyle name="Normal 24 2 6 2 2" xfId="36571"/>
    <cellStyle name="Normal 24 2 6 3" xfId="36572"/>
    <cellStyle name="Normal 24 2 6 4" xfId="36573"/>
    <cellStyle name="Normal 24 2 60" xfId="36574"/>
    <cellStyle name="Normal 24 2 61" xfId="36575"/>
    <cellStyle name="Normal 24 2 62" xfId="36576"/>
    <cellStyle name="Normal 24 2 63" xfId="36577"/>
    <cellStyle name="Normal 24 2 64" xfId="36578"/>
    <cellStyle name="Normal 24 2 65" xfId="36579"/>
    <cellStyle name="Normal 24 2 66" xfId="36580"/>
    <cellStyle name="Normal 24 2 67" xfId="36581"/>
    <cellStyle name="Normal 24 2 68" xfId="36582"/>
    <cellStyle name="Normal 24 2 69" xfId="36583"/>
    <cellStyle name="Normal 24 2 7" xfId="36584"/>
    <cellStyle name="Normal 24 2 7 2" xfId="36585"/>
    <cellStyle name="Normal 24 2 7 2 2" xfId="36586"/>
    <cellStyle name="Normal 24 2 7 3" xfId="36587"/>
    <cellStyle name="Normal 24 2 7 4" xfId="36588"/>
    <cellStyle name="Normal 24 2 70" xfId="36589"/>
    <cellStyle name="Normal 24 2 71" xfId="36590"/>
    <cellStyle name="Normal 24 2 72" xfId="36591"/>
    <cellStyle name="Normal 24 2 73" xfId="36592"/>
    <cellStyle name="Normal 24 2 74" xfId="36593"/>
    <cellStyle name="Normal 24 2 75" xfId="36594"/>
    <cellStyle name="Normal 24 2 76" xfId="36595"/>
    <cellStyle name="Normal 24 2 8" xfId="36596"/>
    <cellStyle name="Normal 24 2 8 2" xfId="36597"/>
    <cellStyle name="Normal 24 2 8 2 2" xfId="36598"/>
    <cellStyle name="Normal 24 2 8 3" xfId="36599"/>
    <cellStyle name="Normal 24 2 8 4" xfId="36600"/>
    <cellStyle name="Normal 24 2 9" xfId="36601"/>
    <cellStyle name="Normal 24 2 9 2" xfId="36602"/>
    <cellStyle name="Normal 24 2 9 2 2" xfId="36603"/>
    <cellStyle name="Normal 24 2 9 3" xfId="36604"/>
    <cellStyle name="Normal 24 2 9 4" xfId="36605"/>
    <cellStyle name="Normal 24 20" xfId="36606"/>
    <cellStyle name="Normal 24 20 2" xfId="36607"/>
    <cellStyle name="Normal 24 20 3" xfId="36608"/>
    <cellStyle name="Normal 24 20 4" xfId="36609"/>
    <cellStyle name="Normal 24 21" xfId="36610"/>
    <cellStyle name="Normal 24 21 2" xfId="36611"/>
    <cellStyle name="Normal 24 21 3" xfId="36612"/>
    <cellStyle name="Normal 24 21 4" xfId="36613"/>
    <cellStyle name="Normal 24 22" xfId="36614"/>
    <cellStyle name="Normal 24 22 2" xfId="36615"/>
    <cellStyle name="Normal 24 22 2 2" xfId="36616"/>
    <cellStyle name="Normal 24 22 3" xfId="36617"/>
    <cellStyle name="Normal 24 22 4" xfId="36618"/>
    <cellStyle name="Normal 24 23" xfId="36619"/>
    <cellStyle name="Normal 24 23 2" xfId="36620"/>
    <cellStyle name="Normal 24 23 2 2" xfId="36621"/>
    <cellStyle name="Normal 24 23 3" xfId="36622"/>
    <cellStyle name="Normal 24 23 4" xfId="36623"/>
    <cellStyle name="Normal 24 24" xfId="36624"/>
    <cellStyle name="Normal 24 24 2" xfId="36625"/>
    <cellStyle name="Normal 24 24 2 2" xfId="36626"/>
    <cellStyle name="Normal 24 24 3" xfId="36627"/>
    <cellStyle name="Normal 24 24 4" xfId="36628"/>
    <cellStyle name="Normal 24 25" xfId="36629"/>
    <cellStyle name="Normal 24 25 2" xfId="36630"/>
    <cellStyle name="Normal 24 25 2 2" xfId="36631"/>
    <cellStyle name="Normal 24 25 3" xfId="36632"/>
    <cellStyle name="Normal 24 25 4" xfId="36633"/>
    <cellStyle name="Normal 24 26" xfId="36634"/>
    <cellStyle name="Normal 24 26 2" xfId="36635"/>
    <cellStyle name="Normal 24 26 2 2" xfId="36636"/>
    <cellStyle name="Normal 24 26 3" xfId="36637"/>
    <cellStyle name="Normal 24 26 4" xfId="36638"/>
    <cellStyle name="Normal 24 27" xfId="36639"/>
    <cellStyle name="Normal 24 27 2" xfId="36640"/>
    <cellStyle name="Normal 24 27 2 2" xfId="36641"/>
    <cellStyle name="Normal 24 27 3" xfId="36642"/>
    <cellStyle name="Normal 24 27 4" xfId="36643"/>
    <cellStyle name="Normal 24 28" xfId="36644"/>
    <cellStyle name="Normal 24 28 2" xfId="36645"/>
    <cellStyle name="Normal 24 28 2 2" xfId="36646"/>
    <cellStyle name="Normal 24 28 3" xfId="36647"/>
    <cellStyle name="Normal 24 28 4" xfId="36648"/>
    <cellStyle name="Normal 24 29" xfId="36649"/>
    <cellStyle name="Normal 24 29 2" xfId="36650"/>
    <cellStyle name="Normal 24 29 2 2" xfId="36651"/>
    <cellStyle name="Normal 24 29 3" xfId="36652"/>
    <cellStyle name="Normal 24 29 4" xfId="36653"/>
    <cellStyle name="Normal 24 3" xfId="36654"/>
    <cellStyle name="Normal 24 3 2" xfId="36655"/>
    <cellStyle name="Normal 24 3 3" xfId="36656"/>
    <cellStyle name="Normal 24 3 4" xfId="36657"/>
    <cellStyle name="Normal 24 30" xfId="36658"/>
    <cellStyle name="Normal 24 30 2" xfId="36659"/>
    <cellStyle name="Normal 24 30 2 2" xfId="36660"/>
    <cellStyle name="Normal 24 30 3" xfId="36661"/>
    <cellStyle name="Normal 24 30 4" xfId="36662"/>
    <cellStyle name="Normal 24 31" xfId="36663"/>
    <cellStyle name="Normal 24 31 2" xfId="36664"/>
    <cellStyle name="Normal 24 31 2 2" xfId="36665"/>
    <cellStyle name="Normal 24 31 3" xfId="36666"/>
    <cellStyle name="Normal 24 31 4" xfId="36667"/>
    <cellStyle name="Normal 24 32" xfId="36668"/>
    <cellStyle name="Normal 24 32 2" xfId="36669"/>
    <cellStyle name="Normal 24 33" xfId="36670"/>
    <cellStyle name="Normal 24 33 2" xfId="36671"/>
    <cellStyle name="Normal 24 34" xfId="36672"/>
    <cellStyle name="Normal 24 34 2" xfId="36673"/>
    <cellStyle name="Normal 24 35" xfId="36674"/>
    <cellStyle name="Normal 24 35 2" xfId="36675"/>
    <cellStyle name="Normal 24 36" xfId="36676"/>
    <cellStyle name="Normal 24 36 2" xfId="36677"/>
    <cellStyle name="Normal 24 37" xfId="36678"/>
    <cellStyle name="Normal 24 37 2" xfId="36679"/>
    <cellStyle name="Normal 24 38" xfId="36680"/>
    <cellStyle name="Normal 24 38 2" xfId="36681"/>
    <cellStyle name="Normal 24 39" xfId="36682"/>
    <cellStyle name="Normal 24 39 2" xfId="36683"/>
    <cellStyle name="Normal 24 4" xfId="36684"/>
    <cellStyle name="Normal 24 4 2" xfId="36685"/>
    <cellStyle name="Normal 24 4 3" xfId="36686"/>
    <cellStyle name="Normal 24 4 4" xfId="36687"/>
    <cellStyle name="Normal 24 40" xfId="36688"/>
    <cellStyle name="Normal 24 40 2" xfId="36689"/>
    <cellStyle name="Normal 24 41" xfId="36690"/>
    <cellStyle name="Normal 24 41 2" xfId="36691"/>
    <cellStyle name="Normal 24 42" xfId="36692"/>
    <cellStyle name="Normal 24 42 2" xfId="36693"/>
    <cellStyle name="Normal 24 43" xfId="36694"/>
    <cellStyle name="Normal 24 43 2" xfId="36695"/>
    <cellStyle name="Normal 24 44" xfId="36696"/>
    <cellStyle name="Normal 24 44 2" xfId="36697"/>
    <cellStyle name="Normal 24 45" xfId="36698"/>
    <cellStyle name="Normal 24 45 2" xfId="36699"/>
    <cellStyle name="Normal 24 46" xfId="36700"/>
    <cellStyle name="Normal 24 46 2" xfId="36701"/>
    <cellStyle name="Normal 24 47" xfId="36702"/>
    <cellStyle name="Normal 24 47 2" xfId="36703"/>
    <cellStyle name="Normal 24 48" xfId="36704"/>
    <cellStyle name="Normal 24 48 2" xfId="36705"/>
    <cellStyle name="Normal 24 49" xfId="36706"/>
    <cellStyle name="Normal 24 49 2" xfId="36707"/>
    <cellStyle name="Normal 24 5" xfId="36708"/>
    <cellStyle name="Normal 24 5 2" xfId="36709"/>
    <cellStyle name="Normal 24 5 3" xfId="36710"/>
    <cellStyle name="Normal 24 5 4" xfId="36711"/>
    <cellStyle name="Normal 24 50" xfId="36712"/>
    <cellStyle name="Normal 24 50 2" xfId="36713"/>
    <cellStyle name="Normal 24 51" xfId="36714"/>
    <cellStyle name="Normal 24 52" xfId="36715"/>
    <cellStyle name="Normal 24 53" xfId="36716"/>
    <cellStyle name="Normal 24 54" xfId="36717"/>
    <cellStyle name="Normal 24 55" xfId="36718"/>
    <cellStyle name="Normal 24 56" xfId="36719"/>
    <cellStyle name="Normal 24 57" xfId="36720"/>
    <cellStyle name="Normal 24 58" xfId="36721"/>
    <cellStyle name="Normal 24 59" xfId="36722"/>
    <cellStyle name="Normal 24 6" xfId="36723"/>
    <cellStyle name="Normal 24 6 2" xfId="36724"/>
    <cellStyle name="Normal 24 6 3" xfId="36725"/>
    <cellStyle name="Normal 24 6 4" xfId="36726"/>
    <cellStyle name="Normal 24 60" xfId="36727"/>
    <cellStyle name="Normal 24 61" xfId="36728"/>
    <cellStyle name="Normal 24 62" xfId="36729"/>
    <cellStyle name="Normal 24 63" xfId="36730"/>
    <cellStyle name="Normal 24 64" xfId="36731"/>
    <cellStyle name="Normal 24 65" xfId="36732"/>
    <cellStyle name="Normal 24 66" xfId="36733"/>
    <cellStyle name="Normal 24 67" xfId="36734"/>
    <cellStyle name="Normal 24 68" xfId="36735"/>
    <cellStyle name="Normal 24 69" xfId="36736"/>
    <cellStyle name="Normal 24 7" xfId="36737"/>
    <cellStyle name="Normal 24 7 2" xfId="36738"/>
    <cellStyle name="Normal 24 7 3" xfId="36739"/>
    <cellStyle name="Normal 24 7 4" xfId="36740"/>
    <cellStyle name="Normal 24 70" xfId="36741"/>
    <cellStyle name="Normal 24 71" xfId="36742"/>
    <cellStyle name="Normal 24 72" xfId="36743"/>
    <cellStyle name="Normal 24 73" xfId="36744"/>
    <cellStyle name="Normal 24 74" xfId="36745"/>
    <cellStyle name="Normal 24 75" xfId="36746"/>
    <cellStyle name="Normal 24 76" xfId="36747"/>
    <cellStyle name="Normal 24 77" xfId="36748"/>
    <cellStyle name="Normal 24 78" xfId="36749"/>
    <cellStyle name="Normal 24 8" xfId="36750"/>
    <cellStyle name="Normal 24 8 2" xfId="36751"/>
    <cellStyle name="Normal 24 8 3" xfId="36752"/>
    <cellStyle name="Normal 24 8 4" xfId="36753"/>
    <cellStyle name="Normal 24 9" xfId="36754"/>
    <cellStyle name="Normal 24 9 2" xfId="36755"/>
    <cellStyle name="Normal 24 9 3" xfId="36756"/>
    <cellStyle name="Normal 24 9 4" xfId="36757"/>
    <cellStyle name="Normal 25" xfId="36758"/>
    <cellStyle name="Normal 25 10" xfId="36759"/>
    <cellStyle name="Normal 25 10 2" xfId="36760"/>
    <cellStyle name="Normal 25 10 3" xfId="36761"/>
    <cellStyle name="Normal 25 10 4" xfId="36762"/>
    <cellStyle name="Normal 25 11" xfId="36763"/>
    <cellStyle name="Normal 25 11 2" xfId="36764"/>
    <cellStyle name="Normal 25 11 3" xfId="36765"/>
    <cellStyle name="Normal 25 11 4" xfId="36766"/>
    <cellStyle name="Normal 25 12" xfId="36767"/>
    <cellStyle name="Normal 25 12 2" xfId="36768"/>
    <cellStyle name="Normal 25 12 3" xfId="36769"/>
    <cellStyle name="Normal 25 12 4" xfId="36770"/>
    <cellStyle name="Normal 25 13" xfId="36771"/>
    <cellStyle name="Normal 25 13 2" xfId="36772"/>
    <cellStyle name="Normal 25 13 3" xfId="36773"/>
    <cellStyle name="Normal 25 13 4" xfId="36774"/>
    <cellStyle name="Normal 25 14" xfId="36775"/>
    <cellStyle name="Normal 25 14 2" xfId="36776"/>
    <cellStyle name="Normal 25 14 3" xfId="36777"/>
    <cellStyle name="Normal 25 14 4" xfId="36778"/>
    <cellStyle name="Normal 25 15" xfId="36779"/>
    <cellStyle name="Normal 25 15 2" xfId="36780"/>
    <cellStyle name="Normal 25 15 3" xfId="36781"/>
    <cellStyle name="Normal 25 15 4" xfId="36782"/>
    <cellStyle name="Normal 25 16" xfId="36783"/>
    <cellStyle name="Normal 25 16 2" xfId="36784"/>
    <cellStyle name="Normal 25 16 3" xfId="36785"/>
    <cellStyle name="Normal 25 16 4" xfId="36786"/>
    <cellStyle name="Normal 25 17" xfId="36787"/>
    <cellStyle name="Normal 25 17 2" xfId="36788"/>
    <cellStyle name="Normal 25 17 3" xfId="36789"/>
    <cellStyle name="Normal 25 17 4" xfId="36790"/>
    <cellStyle name="Normal 25 18" xfId="36791"/>
    <cellStyle name="Normal 25 18 2" xfId="36792"/>
    <cellStyle name="Normal 25 18 3" xfId="36793"/>
    <cellStyle name="Normal 25 18 4" xfId="36794"/>
    <cellStyle name="Normal 25 19" xfId="36795"/>
    <cellStyle name="Normal 25 19 2" xfId="36796"/>
    <cellStyle name="Normal 25 19 3" xfId="36797"/>
    <cellStyle name="Normal 25 19 4" xfId="36798"/>
    <cellStyle name="Normal 25 2" xfId="36799"/>
    <cellStyle name="Normal 25 2 10" xfId="36800"/>
    <cellStyle name="Normal 25 2 10 2" xfId="36801"/>
    <cellStyle name="Normal 25 2 10 2 2" xfId="36802"/>
    <cellStyle name="Normal 25 2 10 3" xfId="36803"/>
    <cellStyle name="Normal 25 2 10 4" xfId="36804"/>
    <cellStyle name="Normal 25 2 11" xfId="36805"/>
    <cellStyle name="Normal 25 2 11 2" xfId="36806"/>
    <cellStyle name="Normal 25 2 11 2 2" xfId="36807"/>
    <cellStyle name="Normal 25 2 11 3" xfId="36808"/>
    <cellStyle name="Normal 25 2 11 4" xfId="36809"/>
    <cellStyle name="Normal 25 2 12" xfId="36810"/>
    <cellStyle name="Normal 25 2 12 2" xfId="36811"/>
    <cellStyle name="Normal 25 2 13" xfId="36812"/>
    <cellStyle name="Normal 25 2 13 2" xfId="36813"/>
    <cellStyle name="Normal 25 2 14" xfId="36814"/>
    <cellStyle name="Normal 25 2 14 2" xfId="36815"/>
    <cellStyle name="Normal 25 2 15" xfId="36816"/>
    <cellStyle name="Normal 25 2 15 2" xfId="36817"/>
    <cellStyle name="Normal 25 2 16" xfId="36818"/>
    <cellStyle name="Normal 25 2 16 2" xfId="36819"/>
    <cellStyle name="Normal 25 2 17" xfId="36820"/>
    <cellStyle name="Normal 25 2 17 2" xfId="36821"/>
    <cellStyle name="Normal 25 2 18" xfId="36822"/>
    <cellStyle name="Normal 25 2 18 2" xfId="36823"/>
    <cellStyle name="Normal 25 2 19" xfId="36824"/>
    <cellStyle name="Normal 25 2 19 2" xfId="36825"/>
    <cellStyle name="Normal 25 2 2" xfId="36826"/>
    <cellStyle name="Normal 25 2 2 2" xfId="36827"/>
    <cellStyle name="Normal 25 2 2 2 2" xfId="36828"/>
    <cellStyle name="Normal 25 2 2 3" xfId="36829"/>
    <cellStyle name="Normal 25 2 2 4" xfId="36830"/>
    <cellStyle name="Normal 25 2 20" xfId="36831"/>
    <cellStyle name="Normal 25 2 20 2" xfId="36832"/>
    <cellStyle name="Normal 25 2 21" xfId="36833"/>
    <cellStyle name="Normal 25 2 21 2" xfId="36834"/>
    <cellStyle name="Normal 25 2 22" xfId="36835"/>
    <cellStyle name="Normal 25 2 22 2" xfId="36836"/>
    <cellStyle name="Normal 25 2 23" xfId="36837"/>
    <cellStyle name="Normal 25 2 23 2" xfId="36838"/>
    <cellStyle name="Normal 25 2 24" xfId="36839"/>
    <cellStyle name="Normal 25 2 24 2" xfId="36840"/>
    <cellStyle name="Normal 25 2 25" xfId="36841"/>
    <cellStyle name="Normal 25 2 25 2" xfId="36842"/>
    <cellStyle name="Normal 25 2 26" xfId="36843"/>
    <cellStyle name="Normal 25 2 26 2" xfId="36844"/>
    <cellStyle name="Normal 25 2 27" xfId="36845"/>
    <cellStyle name="Normal 25 2 27 2" xfId="36846"/>
    <cellStyle name="Normal 25 2 28" xfId="36847"/>
    <cellStyle name="Normal 25 2 28 2" xfId="36848"/>
    <cellStyle name="Normal 25 2 29" xfId="36849"/>
    <cellStyle name="Normal 25 2 29 2" xfId="36850"/>
    <cellStyle name="Normal 25 2 3" xfId="36851"/>
    <cellStyle name="Normal 25 2 3 2" xfId="36852"/>
    <cellStyle name="Normal 25 2 3 2 2" xfId="36853"/>
    <cellStyle name="Normal 25 2 3 3" xfId="36854"/>
    <cellStyle name="Normal 25 2 3 4" xfId="36855"/>
    <cellStyle name="Normal 25 2 30" xfId="36856"/>
    <cellStyle name="Normal 25 2 30 2" xfId="36857"/>
    <cellStyle name="Normal 25 2 31" xfId="36858"/>
    <cellStyle name="Normal 25 2 31 2" xfId="36859"/>
    <cellStyle name="Normal 25 2 32" xfId="36860"/>
    <cellStyle name="Normal 25 2 32 2" xfId="36861"/>
    <cellStyle name="Normal 25 2 33" xfId="36862"/>
    <cellStyle name="Normal 25 2 33 2" xfId="36863"/>
    <cellStyle name="Normal 25 2 34" xfId="36864"/>
    <cellStyle name="Normal 25 2 34 2" xfId="36865"/>
    <cellStyle name="Normal 25 2 35" xfId="36866"/>
    <cellStyle name="Normal 25 2 35 2" xfId="36867"/>
    <cellStyle name="Normal 25 2 36" xfId="36868"/>
    <cellStyle name="Normal 25 2 36 2" xfId="36869"/>
    <cellStyle name="Normal 25 2 37" xfId="36870"/>
    <cellStyle name="Normal 25 2 37 2" xfId="36871"/>
    <cellStyle name="Normal 25 2 38" xfId="36872"/>
    <cellStyle name="Normal 25 2 38 2" xfId="36873"/>
    <cellStyle name="Normal 25 2 39" xfId="36874"/>
    <cellStyle name="Normal 25 2 39 2" xfId="36875"/>
    <cellStyle name="Normal 25 2 4" xfId="36876"/>
    <cellStyle name="Normal 25 2 4 2" xfId="36877"/>
    <cellStyle name="Normal 25 2 4 2 2" xfId="36878"/>
    <cellStyle name="Normal 25 2 4 3" xfId="36879"/>
    <cellStyle name="Normal 25 2 4 4" xfId="36880"/>
    <cellStyle name="Normal 25 2 40" xfId="36881"/>
    <cellStyle name="Normal 25 2 40 2" xfId="36882"/>
    <cellStyle name="Normal 25 2 41" xfId="36883"/>
    <cellStyle name="Normal 25 2 41 2" xfId="36884"/>
    <cellStyle name="Normal 25 2 42" xfId="36885"/>
    <cellStyle name="Normal 25 2 42 2" xfId="36886"/>
    <cellStyle name="Normal 25 2 43" xfId="36887"/>
    <cellStyle name="Normal 25 2 43 2" xfId="36888"/>
    <cellStyle name="Normal 25 2 44" xfId="36889"/>
    <cellStyle name="Normal 25 2 44 2" xfId="36890"/>
    <cellStyle name="Normal 25 2 45" xfId="36891"/>
    <cellStyle name="Normal 25 2 45 2" xfId="36892"/>
    <cellStyle name="Normal 25 2 46" xfId="36893"/>
    <cellStyle name="Normal 25 2 46 2" xfId="36894"/>
    <cellStyle name="Normal 25 2 47" xfId="36895"/>
    <cellStyle name="Normal 25 2 47 2" xfId="36896"/>
    <cellStyle name="Normal 25 2 48" xfId="36897"/>
    <cellStyle name="Normal 25 2 48 2" xfId="36898"/>
    <cellStyle name="Normal 25 2 49" xfId="36899"/>
    <cellStyle name="Normal 25 2 49 2" xfId="36900"/>
    <cellStyle name="Normal 25 2 5" xfId="36901"/>
    <cellStyle name="Normal 25 2 5 2" xfId="36902"/>
    <cellStyle name="Normal 25 2 5 2 2" xfId="36903"/>
    <cellStyle name="Normal 25 2 5 3" xfId="36904"/>
    <cellStyle name="Normal 25 2 5 4" xfId="36905"/>
    <cellStyle name="Normal 25 2 50" xfId="36906"/>
    <cellStyle name="Normal 25 2 51" xfId="36907"/>
    <cellStyle name="Normal 25 2 52" xfId="36908"/>
    <cellStyle name="Normal 25 2 53" xfId="36909"/>
    <cellStyle name="Normal 25 2 54" xfId="36910"/>
    <cellStyle name="Normal 25 2 55" xfId="36911"/>
    <cellStyle name="Normal 25 2 56" xfId="36912"/>
    <cellStyle name="Normal 25 2 57" xfId="36913"/>
    <cellStyle name="Normal 25 2 58" xfId="36914"/>
    <cellStyle name="Normal 25 2 59" xfId="36915"/>
    <cellStyle name="Normal 25 2 6" xfId="36916"/>
    <cellStyle name="Normal 25 2 6 2" xfId="36917"/>
    <cellStyle name="Normal 25 2 6 2 2" xfId="36918"/>
    <cellStyle name="Normal 25 2 6 3" xfId="36919"/>
    <cellStyle name="Normal 25 2 6 4" xfId="36920"/>
    <cellStyle name="Normal 25 2 60" xfId="36921"/>
    <cellStyle name="Normal 25 2 61" xfId="36922"/>
    <cellStyle name="Normal 25 2 62" xfId="36923"/>
    <cellStyle name="Normal 25 2 63" xfId="36924"/>
    <cellStyle name="Normal 25 2 64" xfId="36925"/>
    <cellStyle name="Normal 25 2 65" xfId="36926"/>
    <cellStyle name="Normal 25 2 66" xfId="36927"/>
    <cellStyle name="Normal 25 2 67" xfId="36928"/>
    <cellStyle name="Normal 25 2 68" xfId="36929"/>
    <cellStyle name="Normal 25 2 69" xfId="36930"/>
    <cellStyle name="Normal 25 2 7" xfId="36931"/>
    <cellStyle name="Normal 25 2 7 2" xfId="36932"/>
    <cellStyle name="Normal 25 2 7 2 2" xfId="36933"/>
    <cellStyle name="Normal 25 2 7 3" xfId="36934"/>
    <cellStyle name="Normal 25 2 7 4" xfId="36935"/>
    <cellStyle name="Normal 25 2 70" xfId="36936"/>
    <cellStyle name="Normal 25 2 71" xfId="36937"/>
    <cellStyle name="Normal 25 2 72" xfId="36938"/>
    <cellStyle name="Normal 25 2 73" xfId="36939"/>
    <cellStyle name="Normal 25 2 74" xfId="36940"/>
    <cellStyle name="Normal 25 2 75" xfId="36941"/>
    <cellStyle name="Normal 25 2 76" xfId="36942"/>
    <cellStyle name="Normal 25 2 8" xfId="36943"/>
    <cellStyle name="Normal 25 2 8 2" xfId="36944"/>
    <cellStyle name="Normal 25 2 8 2 2" xfId="36945"/>
    <cellStyle name="Normal 25 2 8 3" xfId="36946"/>
    <cellStyle name="Normal 25 2 8 4" xfId="36947"/>
    <cellStyle name="Normal 25 2 9" xfId="36948"/>
    <cellStyle name="Normal 25 2 9 2" xfId="36949"/>
    <cellStyle name="Normal 25 2 9 2 2" xfId="36950"/>
    <cellStyle name="Normal 25 2 9 3" xfId="36951"/>
    <cellStyle name="Normal 25 2 9 4" xfId="36952"/>
    <cellStyle name="Normal 25 20" xfId="36953"/>
    <cellStyle name="Normal 25 20 2" xfId="36954"/>
    <cellStyle name="Normal 25 20 3" xfId="36955"/>
    <cellStyle name="Normal 25 20 4" xfId="36956"/>
    <cellStyle name="Normal 25 21" xfId="36957"/>
    <cellStyle name="Normal 25 21 2" xfId="36958"/>
    <cellStyle name="Normal 25 21 3" xfId="36959"/>
    <cellStyle name="Normal 25 21 4" xfId="36960"/>
    <cellStyle name="Normal 25 22" xfId="36961"/>
    <cellStyle name="Normal 25 22 2" xfId="36962"/>
    <cellStyle name="Normal 25 22 2 2" xfId="36963"/>
    <cellStyle name="Normal 25 22 3" xfId="36964"/>
    <cellStyle name="Normal 25 22 4" xfId="36965"/>
    <cellStyle name="Normal 25 23" xfId="36966"/>
    <cellStyle name="Normal 25 23 2" xfId="36967"/>
    <cellStyle name="Normal 25 23 2 2" xfId="36968"/>
    <cellStyle name="Normal 25 23 3" xfId="36969"/>
    <cellStyle name="Normal 25 23 4" xfId="36970"/>
    <cellStyle name="Normal 25 24" xfId="36971"/>
    <cellStyle name="Normal 25 24 2" xfId="36972"/>
    <cellStyle name="Normal 25 24 2 2" xfId="36973"/>
    <cellStyle name="Normal 25 24 3" xfId="36974"/>
    <cellStyle name="Normal 25 24 4" xfId="36975"/>
    <cellStyle name="Normal 25 25" xfId="36976"/>
    <cellStyle name="Normal 25 25 2" xfId="36977"/>
    <cellStyle name="Normal 25 25 2 2" xfId="36978"/>
    <cellStyle name="Normal 25 25 3" xfId="36979"/>
    <cellStyle name="Normal 25 25 4" xfId="36980"/>
    <cellStyle name="Normal 25 26" xfId="36981"/>
    <cellStyle name="Normal 25 26 2" xfId="36982"/>
    <cellStyle name="Normal 25 26 2 2" xfId="36983"/>
    <cellStyle name="Normal 25 26 3" xfId="36984"/>
    <cellStyle name="Normal 25 26 4" xfId="36985"/>
    <cellStyle name="Normal 25 27" xfId="36986"/>
    <cellStyle name="Normal 25 27 2" xfId="36987"/>
    <cellStyle name="Normal 25 27 2 2" xfId="36988"/>
    <cellStyle name="Normal 25 27 3" xfId="36989"/>
    <cellStyle name="Normal 25 27 4" xfId="36990"/>
    <cellStyle name="Normal 25 28" xfId="36991"/>
    <cellStyle name="Normal 25 28 2" xfId="36992"/>
    <cellStyle name="Normal 25 28 2 2" xfId="36993"/>
    <cellStyle name="Normal 25 28 3" xfId="36994"/>
    <cellStyle name="Normal 25 28 4" xfId="36995"/>
    <cellStyle name="Normal 25 29" xfId="36996"/>
    <cellStyle name="Normal 25 29 2" xfId="36997"/>
    <cellStyle name="Normal 25 29 2 2" xfId="36998"/>
    <cellStyle name="Normal 25 29 3" xfId="36999"/>
    <cellStyle name="Normal 25 29 4" xfId="37000"/>
    <cellStyle name="Normal 25 3" xfId="37001"/>
    <cellStyle name="Normal 25 3 2" xfId="37002"/>
    <cellStyle name="Normal 25 3 3" xfId="37003"/>
    <cellStyle name="Normal 25 3 4" xfId="37004"/>
    <cellStyle name="Normal 25 30" xfId="37005"/>
    <cellStyle name="Normal 25 30 2" xfId="37006"/>
    <cellStyle name="Normal 25 30 2 2" xfId="37007"/>
    <cellStyle name="Normal 25 30 3" xfId="37008"/>
    <cellStyle name="Normal 25 30 4" xfId="37009"/>
    <cellStyle name="Normal 25 31" xfId="37010"/>
    <cellStyle name="Normal 25 31 2" xfId="37011"/>
    <cellStyle name="Normal 25 31 2 2" xfId="37012"/>
    <cellStyle name="Normal 25 31 3" xfId="37013"/>
    <cellStyle name="Normal 25 31 4" xfId="37014"/>
    <cellStyle name="Normal 25 32" xfId="37015"/>
    <cellStyle name="Normal 25 32 2" xfId="37016"/>
    <cellStyle name="Normal 25 33" xfId="37017"/>
    <cellStyle name="Normal 25 33 2" xfId="37018"/>
    <cellStyle name="Normal 25 34" xfId="37019"/>
    <cellStyle name="Normal 25 34 2" xfId="37020"/>
    <cellStyle name="Normal 25 35" xfId="37021"/>
    <cellStyle name="Normal 25 35 2" xfId="37022"/>
    <cellStyle name="Normal 25 36" xfId="37023"/>
    <cellStyle name="Normal 25 36 2" xfId="37024"/>
    <cellStyle name="Normal 25 37" xfId="37025"/>
    <cellStyle name="Normal 25 37 2" xfId="37026"/>
    <cellStyle name="Normal 25 38" xfId="37027"/>
    <cellStyle name="Normal 25 38 2" xfId="37028"/>
    <cellStyle name="Normal 25 39" xfId="37029"/>
    <cellStyle name="Normal 25 39 2" xfId="37030"/>
    <cellStyle name="Normal 25 4" xfId="37031"/>
    <cellStyle name="Normal 25 4 2" xfId="37032"/>
    <cellStyle name="Normal 25 4 3" xfId="37033"/>
    <cellStyle name="Normal 25 4 4" xfId="37034"/>
    <cellStyle name="Normal 25 40" xfId="37035"/>
    <cellStyle name="Normal 25 40 2" xfId="37036"/>
    <cellStyle name="Normal 25 41" xfId="37037"/>
    <cellStyle name="Normal 25 41 2" xfId="37038"/>
    <cellStyle name="Normal 25 42" xfId="37039"/>
    <cellStyle name="Normal 25 42 2" xfId="37040"/>
    <cellStyle name="Normal 25 43" xfId="37041"/>
    <cellStyle name="Normal 25 43 2" xfId="37042"/>
    <cellStyle name="Normal 25 44" xfId="37043"/>
    <cellStyle name="Normal 25 44 2" xfId="37044"/>
    <cellStyle name="Normal 25 45" xfId="37045"/>
    <cellStyle name="Normal 25 45 2" xfId="37046"/>
    <cellStyle name="Normal 25 46" xfId="37047"/>
    <cellStyle name="Normal 25 46 2" xfId="37048"/>
    <cellStyle name="Normal 25 47" xfId="37049"/>
    <cellStyle name="Normal 25 47 2" xfId="37050"/>
    <cellStyle name="Normal 25 48" xfId="37051"/>
    <cellStyle name="Normal 25 48 2" xfId="37052"/>
    <cellStyle name="Normal 25 49" xfId="37053"/>
    <cellStyle name="Normal 25 49 2" xfId="37054"/>
    <cellStyle name="Normal 25 5" xfId="37055"/>
    <cellStyle name="Normal 25 5 2" xfId="37056"/>
    <cellStyle name="Normal 25 5 3" xfId="37057"/>
    <cellStyle name="Normal 25 5 4" xfId="37058"/>
    <cellStyle name="Normal 25 50" xfId="37059"/>
    <cellStyle name="Normal 25 50 2" xfId="37060"/>
    <cellStyle name="Normal 25 51" xfId="37061"/>
    <cellStyle name="Normal 25 52" xfId="37062"/>
    <cellStyle name="Normal 25 53" xfId="37063"/>
    <cellStyle name="Normal 25 54" xfId="37064"/>
    <cellStyle name="Normal 25 55" xfId="37065"/>
    <cellStyle name="Normal 25 56" xfId="37066"/>
    <cellStyle name="Normal 25 57" xfId="37067"/>
    <cellStyle name="Normal 25 58" xfId="37068"/>
    <cellStyle name="Normal 25 59" xfId="37069"/>
    <cellStyle name="Normal 25 6" xfId="37070"/>
    <cellStyle name="Normal 25 6 2" xfId="37071"/>
    <cellStyle name="Normal 25 6 3" xfId="37072"/>
    <cellStyle name="Normal 25 6 4" xfId="37073"/>
    <cellStyle name="Normal 25 60" xfId="37074"/>
    <cellStyle name="Normal 25 61" xfId="37075"/>
    <cellStyle name="Normal 25 62" xfId="37076"/>
    <cellStyle name="Normal 25 63" xfId="37077"/>
    <cellStyle name="Normal 25 64" xfId="37078"/>
    <cellStyle name="Normal 25 65" xfId="37079"/>
    <cellStyle name="Normal 25 66" xfId="37080"/>
    <cellStyle name="Normal 25 67" xfId="37081"/>
    <cellStyle name="Normal 25 68" xfId="37082"/>
    <cellStyle name="Normal 25 69" xfId="37083"/>
    <cellStyle name="Normal 25 7" xfId="37084"/>
    <cellStyle name="Normal 25 7 2" xfId="37085"/>
    <cellStyle name="Normal 25 7 3" xfId="37086"/>
    <cellStyle name="Normal 25 7 4" xfId="37087"/>
    <cellStyle name="Normal 25 70" xfId="37088"/>
    <cellStyle name="Normal 25 71" xfId="37089"/>
    <cellStyle name="Normal 25 72" xfId="37090"/>
    <cellStyle name="Normal 25 73" xfId="37091"/>
    <cellStyle name="Normal 25 74" xfId="37092"/>
    <cellStyle name="Normal 25 75" xfId="37093"/>
    <cellStyle name="Normal 25 76" xfId="37094"/>
    <cellStyle name="Normal 25 77" xfId="37095"/>
    <cellStyle name="Normal 25 78" xfId="37096"/>
    <cellStyle name="Normal 25 8" xfId="37097"/>
    <cellStyle name="Normal 25 8 2" xfId="37098"/>
    <cellStyle name="Normal 25 8 3" xfId="37099"/>
    <cellStyle name="Normal 25 8 4" xfId="37100"/>
    <cellStyle name="Normal 25 9" xfId="37101"/>
    <cellStyle name="Normal 25 9 2" xfId="37102"/>
    <cellStyle name="Normal 25 9 3" xfId="37103"/>
    <cellStyle name="Normal 25 9 4" xfId="37104"/>
    <cellStyle name="Normal 26" xfId="37105"/>
    <cellStyle name="Normal 26 10" xfId="37106"/>
    <cellStyle name="Normal 26 10 10" xfId="37107"/>
    <cellStyle name="Normal 26 10 10 2" xfId="37108"/>
    <cellStyle name="Normal 26 10 11" xfId="37109"/>
    <cellStyle name="Normal 26 10 2" xfId="37110"/>
    <cellStyle name="Normal 26 10 2 2" xfId="37111"/>
    <cellStyle name="Normal 26 10 3" xfId="37112"/>
    <cellStyle name="Normal 26 10 3 2" xfId="37113"/>
    <cellStyle name="Normal 26 10 4" xfId="37114"/>
    <cellStyle name="Normal 26 10 4 2" xfId="37115"/>
    <cellStyle name="Normal 26 10 5" xfId="37116"/>
    <cellStyle name="Normal 26 10 5 2" xfId="37117"/>
    <cellStyle name="Normal 26 10 6" xfId="37118"/>
    <cellStyle name="Normal 26 10 6 2" xfId="37119"/>
    <cellStyle name="Normal 26 10 7" xfId="37120"/>
    <cellStyle name="Normal 26 10 7 2" xfId="37121"/>
    <cellStyle name="Normal 26 10 8" xfId="37122"/>
    <cellStyle name="Normal 26 10 8 2" xfId="37123"/>
    <cellStyle name="Normal 26 10 9" xfId="37124"/>
    <cellStyle name="Normal 26 10 9 2" xfId="37125"/>
    <cellStyle name="Normal 26 11" xfId="37126"/>
    <cellStyle name="Normal 26 11 10" xfId="37127"/>
    <cellStyle name="Normal 26 11 10 2" xfId="37128"/>
    <cellStyle name="Normal 26 11 11" xfId="37129"/>
    <cellStyle name="Normal 26 11 2" xfId="37130"/>
    <cellStyle name="Normal 26 11 2 2" xfId="37131"/>
    <cellStyle name="Normal 26 11 3" xfId="37132"/>
    <cellStyle name="Normal 26 11 3 2" xfId="37133"/>
    <cellStyle name="Normal 26 11 4" xfId="37134"/>
    <cellStyle name="Normal 26 11 4 2" xfId="37135"/>
    <cellStyle name="Normal 26 11 5" xfId="37136"/>
    <cellStyle name="Normal 26 11 5 2" xfId="37137"/>
    <cellStyle name="Normal 26 11 6" xfId="37138"/>
    <cellStyle name="Normal 26 11 6 2" xfId="37139"/>
    <cellStyle name="Normal 26 11 7" xfId="37140"/>
    <cellStyle name="Normal 26 11 7 2" xfId="37141"/>
    <cellStyle name="Normal 26 11 8" xfId="37142"/>
    <cellStyle name="Normal 26 11 8 2" xfId="37143"/>
    <cellStyle name="Normal 26 11 9" xfId="37144"/>
    <cellStyle name="Normal 26 11 9 2" xfId="37145"/>
    <cellStyle name="Normal 26 12" xfId="37146"/>
    <cellStyle name="Normal 26 12 10" xfId="37147"/>
    <cellStyle name="Normal 26 12 10 2" xfId="37148"/>
    <cellStyle name="Normal 26 12 11" xfId="37149"/>
    <cellStyle name="Normal 26 12 2" xfId="37150"/>
    <cellStyle name="Normal 26 12 2 2" xfId="37151"/>
    <cellStyle name="Normal 26 12 3" xfId="37152"/>
    <cellStyle name="Normal 26 12 3 2" xfId="37153"/>
    <cellStyle name="Normal 26 12 4" xfId="37154"/>
    <cellStyle name="Normal 26 12 4 2" xfId="37155"/>
    <cellStyle name="Normal 26 12 5" xfId="37156"/>
    <cellStyle name="Normal 26 12 5 2" xfId="37157"/>
    <cellStyle name="Normal 26 12 6" xfId="37158"/>
    <cellStyle name="Normal 26 12 6 2" xfId="37159"/>
    <cellStyle name="Normal 26 12 7" xfId="37160"/>
    <cellStyle name="Normal 26 12 7 2" xfId="37161"/>
    <cellStyle name="Normal 26 12 8" xfId="37162"/>
    <cellStyle name="Normal 26 12 8 2" xfId="37163"/>
    <cellStyle name="Normal 26 12 9" xfId="37164"/>
    <cellStyle name="Normal 26 12 9 2" xfId="37165"/>
    <cellStyle name="Normal 26 13" xfId="37166"/>
    <cellStyle name="Normal 26 13 10" xfId="37167"/>
    <cellStyle name="Normal 26 13 10 2" xfId="37168"/>
    <cellStyle name="Normal 26 13 11" xfId="37169"/>
    <cellStyle name="Normal 26 13 2" xfId="37170"/>
    <cellStyle name="Normal 26 13 2 2" xfId="37171"/>
    <cellStyle name="Normal 26 13 3" xfId="37172"/>
    <cellStyle name="Normal 26 13 3 2" xfId="37173"/>
    <cellStyle name="Normal 26 13 4" xfId="37174"/>
    <cellStyle name="Normal 26 13 4 2" xfId="37175"/>
    <cellStyle name="Normal 26 13 5" xfId="37176"/>
    <cellStyle name="Normal 26 13 5 2" xfId="37177"/>
    <cellStyle name="Normal 26 13 6" xfId="37178"/>
    <cellStyle name="Normal 26 13 6 2" xfId="37179"/>
    <cellStyle name="Normal 26 13 7" xfId="37180"/>
    <cellStyle name="Normal 26 13 7 2" xfId="37181"/>
    <cellStyle name="Normal 26 13 8" xfId="37182"/>
    <cellStyle name="Normal 26 13 8 2" xfId="37183"/>
    <cellStyle name="Normal 26 13 9" xfId="37184"/>
    <cellStyle name="Normal 26 13 9 2" xfId="37185"/>
    <cellStyle name="Normal 26 14" xfId="37186"/>
    <cellStyle name="Normal 26 14 10" xfId="37187"/>
    <cellStyle name="Normal 26 14 10 2" xfId="37188"/>
    <cellStyle name="Normal 26 14 11" xfId="37189"/>
    <cellStyle name="Normal 26 14 2" xfId="37190"/>
    <cellStyle name="Normal 26 14 2 2" xfId="37191"/>
    <cellStyle name="Normal 26 14 3" xfId="37192"/>
    <cellStyle name="Normal 26 14 3 2" xfId="37193"/>
    <cellStyle name="Normal 26 14 4" xfId="37194"/>
    <cellStyle name="Normal 26 14 4 2" xfId="37195"/>
    <cellStyle name="Normal 26 14 5" xfId="37196"/>
    <cellStyle name="Normal 26 14 5 2" xfId="37197"/>
    <cellStyle name="Normal 26 14 6" xfId="37198"/>
    <cellStyle name="Normal 26 14 6 2" xfId="37199"/>
    <cellStyle name="Normal 26 14 7" xfId="37200"/>
    <cellStyle name="Normal 26 14 7 2" xfId="37201"/>
    <cellStyle name="Normal 26 14 8" xfId="37202"/>
    <cellStyle name="Normal 26 14 8 2" xfId="37203"/>
    <cellStyle name="Normal 26 14 9" xfId="37204"/>
    <cellStyle name="Normal 26 14 9 2" xfId="37205"/>
    <cellStyle name="Normal 26 15" xfId="37206"/>
    <cellStyle name="Normal 26 15 10" xfId="37207"/>
    <cellStyle name="Normal 26 15 10 2" xfId="37208"/>
    <cellStyle name="Normal 26 15 11" xfId="37209"/>
    <cellStyle name="Normal 26 15 2" xfId="37210"/>
    <cellStyle name="Normal 26 15 2 2" xfId="37211"/>
    <cellStyle name="Normal 26 15 3" xfId="37212"/>
    <cellStyle name="Normal 26 15 3 2" xfId="37213"/>
    <cellStyle name="Normal 26 15 4" xfId="37214"/>
    <cellStyle name="Normal 26 15 4 2" xfId="37215"/>
    <cellStyle name="Normal 26 15 5" xfId="37216"/>
    <cellStyle name="Normal 26 15 5 2" xfId="37217"/>
    <cellStyle name="Normal 26 15 6" xfId="37218"/>
    <cellStyle name="Normal 26 15 6 2" xfId="37219"/>
    <cellStyle name="Normal 26 15 7" xfId="37220"/>
    <cellStyle name="Normal 26 15 7 2" xfId="37221"/>
    <cellStyle name="Normal 26 15 8" xfId="37222"/>
    <cellStyle name="Normal 26 15 8 2" xfId="37223"/>
    <cellStyle name="Normal 26 15 9" xfId="37224"/>
    <cellStyle name="Normal 26 15 9 2" xfId="37225"/>
    <cellStyle name="Normal 26 16" xfId="37226"/>
    <cellStyle name="Normal 26 16 10" xfId="37227"/>
    <cellStyle name="Normal 26 16 10 2" xfId="37228"/>
    <cellStyle name="Normal 26 16 11" xfId="37229"/>
    <cellStyle name="Normal 26 16 2" xfId="37230"/>
    <cellStyle name="Normal 26 16 2 2" xfId="37231"/>
    <cellStyle name="Normal 26 16 3" xfId="37232"/>
    <cellStyle name="Normal 26 16 3 2" xfId="37233"/>
    <cellStyle name="Normal 26 16 4" xfId="37234"/>
    <cellStyle name="Normal 26 16 4 2" xfId="37235"/>
    <cellStyle name="Normal 26 16 5" xfId="37236"/>
    <cellStyle name="Normal 26 16 5 2" xfId="37237"/>
    <cellStyle name="Normal 26 16 6" xfId="37238"/>
    <cellStyle name="Normal 26 16 6 2" xfId="37239"/>
    <cellStyle name="Normal 26 16 7" xfId="37240"/>
    <cellStyle name="Normal 26 16 7 2" xfId="37241"/>
    <cellStyle name="Normal 26 16 8" xfId="37242"/>
    <cellStyle name="Normal 26 16 8 2" xfId="37243"/>
    <cellStyle name="Normal 26 16 9" xfId="37244"/>
    <cellStyle name="Normal 26 16 9 2" xfId="37245"/>
    <cellStyle name="Normal 26 17" xfId="37246"/>
    <cellStyle name="Normal 26 17 10" xfId="37247"/>
    <cellStyle name="Normal 26 17 10 2" xfId="37248"/>
    <cellStyle name="Normal 26 17 11" xfId="37249"/>
    <cellStyle name="Normal 26 17 2" xfId="37250"/>
    <cellStyle name="Normal 26 17 2 2" xfId="37251"/>
    <cellStyle name="Normal 26 17 3" xfId="37252"/>
    <cellStyle name="Normal 26 17 3 2" xfId="37253"/>
    <cellStyle name="Normal 26 17 4" xfId="37254"/>
    <cellStyle name="Normal 26 17 4 2" xfId="37255"/>
    <cellStyle name="Normal 26 17 5" xfId="37256"/>
    <cellStyle name="Normal 26 17 5 2" xfId="37257"/>
    <cellStyle name="Normal 26 17 6" xfId="37258"/>
    <cellStyle name="Normal 26 17 6 2" xfId="37259"/>
    <cellStyle name="Normal 26 17 7" xfId="37260"/>
    <cellStyle name="Normal 26 17 7 2" xfId="37261"/>
    <cellStyle name="Normal 26 17 8" xfId="37262"/>
    <cellStyle name="Normal 26 17 8 2" xfId="37263"/>
    <cellStyle name="Normal 26 17 9" xfId="37264"/>
    <cellStyle name="Normal 26 17 9 2" xfId="37265"/>
    <cellStyle name="Normal 26 18" xfId="37266"/>
    <cellStyle name="Normal 26 18 10" xfId="37267"/>
    <cellStyle name="Normal 26 18 10 2" xfId="37268"/>
    <cellStyle name="Normal 26 18 11" xfId="37269"/>
    <cellStyle name="Normal 26 18 2" xfId="37270"/>
    <cellStyle name="Normal 26 18 2 2" xfId="37271"/>
    <cellStyle name="Normal 26 18 3" xfId="37272"/>
    <cellStyle name="Normal 26 18 3 2" xfId="37273"/>
    <cellStyle name="Normal 26 18 4" xfId="37274"/>
    <cellStyle name="Normal 26 18 4 2" xfId="37275"/>
    <cellStyle name="Normal 26 18 5" xfId="37276"/>
    <cellStyle name="Normal 26 18 5 2" xfId="37277"/>
    <cellStyle name="Normal 26 18 6" xfId="37278"/>
    <cellStyle name="Normal 26 18 6 2" xfId="37279"/>
    <cellStyle name="Normal 26 18 7" xfId="37280"/>
    <cellStyle name="Normal 26 18 7 2" xfId="37281"/>
    <cellStyle name="Normal 26 18 8" xfId="37282"/>
    <cellStyle name="Normal 26 18 8 2" xfId="37283"/>
    <cellStyle name="Normal 26 18 9" xfId="37284"/>
    <cellStyle name="Normal 26 18 9 2" xfId="37285"/>
    <cellStyle name="Normal 26 19" xfId="37286"/>
    <cellStyle name="Normal 26 19 10" xfId="37287"/>
    <cellStyle name="Normal 26 19 10 2" xfId="37288"/>
    <cellStyle name="Normal 26 19 11" xfId="37289"/>
    <cellStyle name="Normal 26 19 2" xfId="37290"/>
    <cellStyle name="Normal 26 19 2 2" xfId="37291"/>
    <cellStyle name="Normal 26 19 3" xfId="37292"/>
    <cellStyle name="Normal 26 19 3 2" xfId="37293"/>
    <cellStyle name="Normal 26 19 4" xfId="37294"/>
    <cellStyle name="Normal 26 19 4 2" xfId="37295"/>
    <cellStyle name="Normal 26 19 5" xfId="37296"/>
    <cellStyle name="Normal 26 19 5 2" xfId="37297"/>
    <cellStyle name="Normal 26 19 6" xfId="37298"/>
    <cellStyle name="Normal 26 19 6 2" xfId="37299"/>
    <cellStyle name="Normal 26 19 7" xfId="37300"/>
    <cellStyle name="Normal 26 19 7 2" xfId="37301"/>
    <cellStyle name="Normal 26 19 8" xfId="37302"/>
    <cellStyle name="Normal 26 19 8 2" xfId="37303"/>
    <cellStyle name="Normal 26 19 9" xfId="37304"/>
    <cellStyle name="Normal 26 19 9 2" xfId="37305"/>
    <cellStyle name="Normal 26 2" xfId="37306"/>
    <cellStyle name="Normal 26 2 10" xfId="37307"/>
    <cellStyle name="Normal 26 2 10 2" xfId="37308"/>
    <cellStyle name="Normal 26 2 10 2 2" xfId="37309"/>
    <cellStyle name="Normal 26 2 10 3" xfId="37310"/>
    <cellStyle name="Normal 26 2 10 4" xfId="37311"/>
    <cellStyle name="Normal 26 2 11" xfId="37312"/>
    <cellStyle name="Normal 26 2 11 2" xfId="37313"/>
    <cellStyle name="Normal 26 2 11 2 2" xfId="37314"/>
    <cellStyle name="Normal 26 2 11 3" xfId="37315"/>
    <cellStyle name="Normal 26 2 11 4" xfId="37316"/>
    <cellStyle name="Normal 26 2 12" xfId="37317"/>
    <cellStyle name="Normal 26 2 12 2" xfId="37318"/>
    <cellStyle name="Normal 26 2 13" xfId="37319"/>
    <cellStyle name="Normal 26 2 13 2" xfId="37320"/>
    <cellStyle name="Normal 26 2 14" xfId="37321"/>
    <cellStyle name="Normal 26 2 14 2" xfId="37322"/>
    <cellStyle name="Normal 26 2 15" xfId="37323"/>
    <cellStyle name="Normal 26 2 15 2" xfId="37324"/>
    <cellStyle name="Normal 26 2 16" xfId="37325"/>
    <cellStyle name="Normal 26 2 16 2" xfId="37326"/>
    <cellStyle name="Normal 26 2 17" xfId="37327"/>
    <cellStyle name="Normal 26 2 17 2" xfId="37328"/>
    <cellStyle name="Normal 26 2 18" xfId="37329"/>
    <cellStyle name="Normal 26 2 18 2" xfId="37330"/>
    <cellStyle name="Normal 26 2 19" xfId="37331"/>
    <cellStyle name="Normal 26 2 19 2" xfId="37332"/>
    <cellStyle name="Normal 26 2 2" xfId="37333"/>
    <cellStyle name="Normal 26 2 2 2" xfId="37334"/>
    <cellStyle name="Normal 26 2 2 2 2" xfId="37335"/>
    <cellStyle name="Normal 26 2 2 3" xfId="37336"/>
    <cellStyle name="Normal 26 2 2 4" xfId="37337"/>
    <cellStyle name="Normal 26 2 20" xfId="37338"/>
    <cellStyle name="Normal 26 2 20 2" xfId="37339"/>
    <cellStyle name="Normal 26 2 21" xfId="37340"/>
    <cellStyle name="Normal 26 2 21 2" xfId="37341"/>
    <cellStyle name="Normal 26 2 22" xfId="37342"/>
    <cellStyle name="Normal 26 2 22 2" xfId="37343"/>
    <cellStyle name="Normal 26 2 23" xfId="37344"/>
    <cellStyle name="Normal 26 2 23 2" xfId="37345"/>
    <cellStyle name="Normal 26 2 24" xfId="37346"/>
    <cellStyle name="Normal 26 2 24 2" xfId="37347"/>
    <cellStyle name="Normal 26 2 25" xfId="37348"/>
    <cellStyle name="Normal 26 2 25 2" xfId="37349"/>
    <cellStyle name="Normal 26 2 26" xfId="37350"/>
    <cellStyle name="Normal 26 2 26 2" xfId="37351"/>
    <cellStyle name="Normal 26 2 27" xfId="37352"/>
    <cellStyle name="Normal 26 2 27 2" xfId="37353"/>
    <cellStyle name="Normal 26 2 28" xfId="37354"/>
    <cellStyle name="Normal 26 2 28 2" xfId="37355"/>
    <cellStyle name="Normal 26 2 29" xfId="37356"/>
    <cellStyle name="Normal 26 2 29 2" xfId="37357"/>
    <cellStyle name="Normal 26 2 3" xfId="37358"/>
    <cellStyle name="Normal 26 2 3 2" xfId="37359"/>
    <cellStyle name="Normal 26 2 3 2 2" xfId="37360"/>
    <cellStyle name="Normal 26 2 3 3" xfId="37361"/>
    <cellStyle name="Normal 26 2 3 4" xfId="37362"/>
    <cellStyle name="Normal 26 2 30" xfId="37363"/>
    <cellStyle name="Normal 26 2 30 2" xfId="37364"/>
    <cellStyle name="Normal 26 2 31" xfId="37365"/>
    <cellStyle name="Normal 26 2 31 2" xfId="37366"/>
    <cellStyle name="Normal 26 2 32" xfId="37367"/>
    <cellStyle name="Normal 26 2 32 2" xfId="37368"/>
    <cellStyle name="Normal 26 2 33" xfId="37369"/>
    <cellStyle name="Normal 26 2 33 2" xfId="37370"/>
    <cellStyle name="Normal 26 2 34" xfId="37371"/>
    <cellStyle name="Normal 26 2 34 2" xfId="37372"/>
    <cellStyle name="Normal 26 2 35" xfId="37373"/>
    <cellStyle name="Normal 26 2 35 2" xfId="37374"/>
    <cellStyle name="Normal 26 2 36" xfId="37375"/>
    <cellStyle name="Normal 26 2 36 2" xfId="37376"/>
    <cellStyle name="Normal 26 2 37" xfId="37377"/>
    <cellStyle name="Normal 26 2 37 2" xfId="37378"/>
    <cellStyle name="Normal 26 2 38" xfId="37379"/>
    <cellStyle name="Normal 26 2 38 2" xfId="37380"/>
    <cellStyle name="Normal 26 2 39" xfId="37381"/>
    <cellStyle name="Normal 26 2 39 2" xfId="37382"/>
    <cellStyle name="Normal 26 2 4" xfId="37383"/>
    <cellStyle name="Normal 26 2 4 2" xfId="37384"/>
    <cellStyle name="Normal 26 2 4 2 2" xfId="37385"/>
    <cellStyle name="Normal 26 2 4 3" xfId="37386"/>
    <cellStyle name="Normal 26 2 4 4" xfId="37387"/>
    <cellStyle name="Normal 26 2 40" xfId="37388"/>
    <cellStyle name="Normal 26 2 40 2" xfId="37389"/>
    <cellStyle name="Normal 26 2 41" xfId="37390"/>
    <cellStyle name="Normal 26 2 41 2" xfId="37391"/>
    <cellStyle name="Normal 26 2 42" xfId="37392"/>
    <cellStyle name="Normal 26 2 42 2" xfId="37393"/>
    <cellStyle name="Normal 26 2 43" xfId="37394"/>
    <cellStyle name="Normal 26 2 43 2" xfId="37395"/>
    <cellStyle name="Normal 26 2 44" xfId="37396"/>
    <cellStyle name="Normal 26 2 44 2" xfId="37397"/>
    <cellStyle name="Normal 26 2 45" xfId="37398"/>
    <cellStyle name="Normal 26 2 45 2" xfId="37399"/>
    <cellStyle name="Normal 26 2 46" xfId="37400"/>
    <cellStyle name="Normal 26 2 46 2" xfId="37401"/>
    <cellStyle name="Normal 26 2 47" xfId="37402"/>
    <cellStyle name="Normal 26 2 47 2" xfId="37403"/>
    <cellStyle name="Normal 26 2 48" xfId="37404"/>
    <cellStyle name="Normal 26 2 48 2" xfId="37405"/>
    <cellStyle name="Normal 26 2 49" xfId="37406"/>
    <cellStyle name="Normal 26 2 49 2" xfId="37407"/>
    <cellStyle name="Normal 26 2 5" xfId="37408"/>
    <cellStyle name="Normal 26 2 5 2" xfId="37409"/>
    <cellStyle name="Normal 26 2 5 2 2" xfId="37410"/>
    <cellStyle name="Normal 26 2 5 3" xfId="37411"/>
    <cellStyle name="Normal 26 2 5 4" xfId="37412"/>
    <cellStyle name="Normal 26 2 50" xfId="37413"/>
    <cellStyle name="Normal 26 2 51" xfId="37414"/>
    <cellStyle name="Normal 26 2 52" xfId="37415"/>
    <cellStyle name="Normal 26 2 53" xfId="37416"/>
    <cellStyle name="Normal 26 2 54" xfId="37417"/>
    <cellStyle name="Normal 26 2 55" xfId="37418"/>
    <cellStyle name="Normal 26 2 56" xfId="37419"/>
    <cellStyle name="Normal 26 2 57" xfId="37420"/>
    <cellStyle name="Normal 26 2 58" xfId="37421"/>
    <cellStyle name="Normal 26 2 59" xfId="37422"/>
    <cellStyle name="Normal 26 2 6" xfId="37423"/>
    <cellStyle name="Normal 26 2 6 2" xfId="37424"/>
    <cellStyle name="Normal 26 2 6 2 2" xfId="37425"/>
    <cellStyle name="Normal 26 2 6 3" xfId="37426"/>
    <cellStyle name="Normal 26 2 6 4" xfId="37427"/>
    <cellStyle name="Normal 26 2 60" xfId="37428"/>
    <cellStyle name="Normal 26 2 61" xfId="37429"/>
    <cellStyle name="Normal 26 2 62" xfId="37430"/>
    <cellStyle name="Normal 26 2 63" xfId="37431"/>
    <cellStyle name="Normal 26 2 64" xfId="37432"/>
    <cellStyle name="Normal 26 2 65" xfId="37433"/>
    <cellStyle name="Normal 26 2 66" xfId="37434"/>
    <cellStyle name="Normal 26 2 67" xfId="37435"/>
    <cellStyle name="Normal 26 2 68" xfId="37436"/>
    <cellStyle name="Normal 26 2 69" xfId="37437"/>
    <cellStyle name="Normal 26 2 7" xfId="37438"/>
    <cellStyle name="Normal 26 2 7 2" xfId="37439"/>
    <cellStyle name="Normal 26 2 7 2 2" xfId="37440"/>
    <cellStyle name="Normal 26 2 7 3" xfId="37441"/>
    <cellStyle name="Normal 26 2 7 4" xfId="37442"/>
    <cellStyle name="Normal 26 2 70" xfId="37443"/>
    <cellStyle name="Normal 26 2 71" xfId="37444"/>
    <cellStyle name="Normal 26 2 72" xfId="37445"/>
    <cellStyle name="Normal 26 2 73" xfId="37446"/>
    <cellStyle name="Normal 26 2 74" xfId="37447"/>
    <cellStyle name="Normal 26 2 75" xfId="37448"/>
    <cellStyle name="Normal 26 2 76" xfId="37449"/>
    <cellStyle name="Normal 26 2 8" xfId="37450"/>
    <cellStyle name="Normal 26 2 8 2" xfId="37451"/>
    <cellStyle name="Normal 26 2 8 2 2" xfId="37452"/>
    <cellStyle name="Normal 26 2 8 3" xfId="37453"/>
    <cellStyle name="Normal 26 2 8 4" xfId="37454"/>
    <cellStyle name="Normal 26 2 9" xfId="37455"/>
    <cellStyle name="Normal 26 2 9 2" xfId="37456"/>
    <cellStyle name="Normal 26 2 9 2 2" xfId="37457"/>
    <cellStyle name="Normal 26 2 9 3" xfId="37458"/>
    <cellStyle name="Normal 26 2 9 4" xfId="37459"/>
    <cellStyle name="Normal 26 20" xfId="37460"/>
    <cellStyle name="Normal 26 20 10" xfId="37461"/>
    <cellStyle name="Normal 26 20 10 2" xfId="37462"/>
    <cellStyle name="Normal 26 20 11" xfId="37463"/>
    <cellStyle name="Normal 26 20 2" xfId="37464"/>
    <cellStyle name="Normal 26 20 2 2" xfId="37465"/>
    <cellStyle name="Normal 26 20 3" xfId="37466"/>
    <cellStyle name="Normal 26 20 3 2" xfId="37467"/>
    <cellStyle name="Normal 26 20 4" xfId="37468"/>
    <cellStyle name="Normal 26 20 4 2" xfId="37469"/>
    <cellStyle name="Normal 26 20 5" xfId="37470"/>
    <cellStyle name="Normal 26 20 5 2" xfId="37471"/>
    <cellStyle name="Normal 26 20 6" xfId="37472"/>
    <cellStyle name="Normal 26 20 6 2" xfId="37473"/>
    <cellStyle name="Normal 26 20 7" xfId="37474"/>
    <cellStyle name="Normal 26 20 7 2" xfId="37475"/>
    <cellStyle name="Normal 26 20 8" xfId="37476"/>
    <cellStyle name="Normal 26 20 8 2" xfId="37477"/>
    <cellStyle name="Normal 26 20 9" xfId="37478"/>
    <cellStyle name="Normal 26 20 9 2" xfId="37479"/>
    <cellStyle name="Normal 26 21" xfId="37480"/>
    <cellStyle name="Normal 26 21 10" xfId="37481"/>
    <cellStyle name="Normal 26 21 10 2" xfId="37482"/>
    <cellStyle name="Normal 26 21 11" xfId="37483"/>
    <cellStyle name="Normal 26 21 2" xfId="37484"/>
    <cellStyle name="Normal 26 21 2 2" xfId="37485"/>
    <cellStyle name="Normal 26 21 3" xfId="37486"/>
    <cellStyle name="Normal 26 21 3 2" xfId="37487"/>
    <cellStyle name="Normal 26 21 4" xfId="37488"/>
    <cellStyle name="Normal 26 21 4 2" xfId="37489"/>
    <cellStyle name="Normal 26 21 5" xfId="37490"/>
    <cellStyle name="Normal 26 21 5 2" xfId="37491"/>
    <cellStyle name="Normal 26 21 6" xfId="37492"/>
    <cellStyle name="Normal 26 21 6 2" xfId="37493"/>
    <cellStyle name="Normal 26 21 7" xfId="37494"/>
    <cellStyle name="Normal 26 21 7 2" xfId="37495"/>
    <cellStyle name="Normal 26 21 8" xfId="37496"/>
    <cellStyle name="Normal 26 21 8 2" xfId="37497"/>
    <cellStyle name="Normal 26 21 9" xfId="37498"/>
    <cellStyle name="Normal 26 21 9 2" xfId="37499"/>
    <cellStyle name="Normal 26 22" xfId="37500"/>
    <cellStyle name="Normal 26 22 10" xfId="37501"/>
    <cellStyle name="Normal 26 22 10 2" xfId="37502"/>
    <cellStyle name="Normal 26 22 11" xfId="37503"/>
    <cellStyle name="Normal 26 22 2" xfId="37504"/>
    <cellStyle name="Normal 26 22 2 2" xfId="37505"/>
    <cellStyle name="Normal 26 22 3" xfId="37506"/>
    <cellStyle name="Normal 26 22 3 2" xfId="37507"/>
    <cellStyle name="Normal 26 22 4" xfId="37508"/>
    <cellStyle name="Normal 26 22 4 2" xfId="37509"/>
    <cellStyle name="Normal 26 22 5" xfId="37510"/>
    <cellStyle name="Normal 26 22 5 2" xfId="37511"/>
    <cellStyle name="Normal 26 22 6" xfId="37512"/>
    <cellStyle name="Normal 26 22 6 2" xfId="37513"/>
    <cellStyle name="Normal 26 22 7" xfId="37514"/>
    <cellStyle name="Normal 26 22 7 2" xfId="37515"/>
    <cellStyle name="Normal 26 22 8" xfId="37516"/>
    <cellStyle name="Normal 26 22 8 2" xfId="37517"/>
    <cellStyle name="Normal 26 22 9" xfId="37518"/>
    <cellStyle name="Normal 26 22 9 2" xfId="37519"/>
    <cellStyle name="Normal 26 23" xfId="37520"/>
    <cellStyle name="Normal 26 23 10" xfId="37521"/>
    <cellStyle name="Normal 26 23 10 2" xfId="37522"/>
    <cellStyle name="Normal 26 23 11" xfId="37523"/>
    <cellStyle name="Normal 26 23 2" xfId="37524"/>
    <cellStyle name="Normal 26 23 2 2" xfId="37525"/>
    <cellStyle name="Normal 26 23 3" xfId="37526"/>
    <cellStyle name="Normal 26 23 3 2" xfId="37527"/>
    <cellStyle name="Normal 26 23 4" xfId="37528"/>
    <cellStyle name="Normal 26 23 4 2" xfId="37529"/>
    <cellStyle name="Normal 26 23 5" xfId="37530"/>
    <cellStyle name="Normal 26 23 5 2" xfId="37531"/>
    <cellStyle name="Normal 26 23 6" xfId="37532"/>
    <cellStyle name="Normal 26 23 6 2" xfId="37533"/>
    <cellStyle name="Normal 26 23 7" xfId="37534"/>
    <cellStyle name="Normal 26 23 7 2" xfId="37535"/>
    <cellStyle name="Normal 26 23 8" xfId="37536"/>
    <cellStyle name="Normal 26 23 8 2" xfId="37537"/>
    <cellStyle name="Normal 26 23 9" xfId="37538"/>
    <cellStyle name="Normal 26 23 9 2" xfId="37539"/>
    <cellStyle name="Normal 26 24" xfId="37540"/>
    <cellStyle name="Normal 26 24 10" xfId="37541"/>
    <cellStyle name="Normal 26 24 10 2" xfId="37542"/>
    <cellStyle name="Normal 26 24 11" xfId="37543"/>
    <cellStyle name="Normal 26 24 2" xfId="37544"/>
    <cellStyle name="Normal 26 24 2 2" xfId="37545"/>
    <cellStyle name="Normal 26 24 3" xfId="37546"/>
    <cellStyle name="Normal 26 24 3 2" xfId="37547"/>
    <cellStyle name="Normal 26 24 4" xfId="37548"/>
    <cellStyle name="Normal 26 24 4 2" xfId="37549"/>
    <cellStyle name="Normal 26 24 5" xfId="37550"/>
    <cellStyle name="Normal 26 24 5 2" xfId="37551"/>
    <cellStyle name="Normal 26 24 6" xfId="37552"/>
    <cellStyle name="Normal 26 24 6 2" xfId="37553"/>
    <cellStyle name="Normal 26 24 7" xfId="37554"/>
    <cellStyle name="Normal 26 24 7 2" xfId="37555"/>
    <cellStyle name="Normal 26 24 8" xfId="37556"/>
    <cellStyle name="Normal 26 24 8 2" xfId="37557"/>
    <cellStyle name="Normal 26 24 9" xfId="37558"/>
    <cellStyle name="Normal 26 24 9 2" xfId="37559"/>
    <cellStyle name="Normal 26 25" xfId="37560"/>
    <cellStyle name="Normal 26 25 10" xfId="37561"/>
    <cellStyle name="Normal 26 25 10 2" xfId="37562"/>
    <cellStyle name="Normal 26 25 11" xfId="37563"/>
    <cellStyle name="Normal 26 25 2" xfId="37564"/>
    <cellStyle name="Normal 26 25 2 2" xfId="37565"/>
    <cellStyle name="Normal 26 25 3" xfId="37566"/>
    <cellStyle name="Normal 26 25 3 2" xfId="37567"/>
    <cellStyle name="Normal 26 25 4" xfId="37568"/>
    <cellStyle name="Normal 26 25 4 2" xfId="37569"/>
    <cellStyle name="Normal 26 25 5" xfId="37570"/>
    <cellStyle name="Normal 26 25 5 2" xfId="37571"/>
    <cellStyle name="Normal 26 25 6" xfId="37572"/>
    <cellStyle name="Normal 26 25 6 2" xfId="37573"/>
    <cellStyle name="Normal 26 25 7" xfId="37574"/>
    <cellStyle name="Normal 26 25 7 2" xfId="37575"/>
    <cellStyle name="Normal 26 25 8" xfId="37576"/>
    <cellStyle name="Normal 26 25 8 2" xfId="37577"/>
    <cellStyle name="Normal 26 25 9" xfId="37578"/>
    <cellStyle name="Normal 26 25 9 2" xfId="37579"/>
    <cellStyle name="Normal 26 26" xfId="37580"/>
    <cellStyle name="Normal 26 26 10" xfId="37581"/>
    <cellStyle name="Normal 26 26 10 2" xfId="37582"/>
    <cellStyle name="Normal 26 26 11" xfId="37583"/>
    <cellStyle name="Normal 26 26 2" xfId="37584"/>
    <cellStyle name="Normal 26 26 2 2" xfId="37585"/>
    <cellStyle name="Normal 26 26 3" xfId="37586"/>
    <cellStyle name="Normal 26 26 3 2" xfId="37587"/>
    <cellStyle name="Normal 26 26 4" xfId="37588"/>
    <cellStyle name="Normal 26 26 4 2" xfId="37589"/>
    <cellStyle name="Normal 26 26 5" xfId="37590"/>
    <cellStyle name="Normal 26 26 5 2" xfId="37591"/>
    <cellStyle name="Normal 26 26 6" xfId="37592"/>
    <cellStyle name="Normal 26 26 6 2" xfId="37593"/>
    <cellStyle name="Normal 26 26 7" xfId="37594"/>
    <cellStyle name="Normal 26 26 7 2" xfId="37595"/>
    <cellStyle name="Normal 26 26 8" xfId="37596"/>
    <cellStyle name="Normal 26 26 8 2" xfId="37597"/>
    <cellStyle name="Normal 26 26 9" xfId="37598"/>
    <cellStyle name="Normal 26 26 9 2" xfId="37599"/>
    <cellStyle name="Normal 26 27" xfId="37600"/>
    <cellStyle name="Normal 26 27 10" xfId="37601"/>
    <cellStyle name="Normal 26 27 10 2" xfId="37602"/>
    <cellStyle name="Normal 26 27 11" xfId="37603"/>
    <cellStyle name="Normal 26 27 2" xfId="37604"/>
    <cellStyle name="Normal 26 27 2 2" xfId="37605"/>
    <cellStyle name="Normal 26 27 3" xfId="37606"/>
    <cellStyle name="Normal 26 27 3 2" xfId="37607"/>
    <cellStyle name="Normal 26 27 4" xfId="37608"/>
    <cellStyle name="Normal 26 27 4 2" xfId="37609"/>
    <cellStyle name="Normal 26 27 5" xfId="37610"/>
    <cellStyle name="Normal 26 27 5 2" xfId="37611"/>
    <cellStyle name="Normal 26 27 6" xfId="37612"/>
    <cellStyle name="Normal 26 27 6 2" xfId="37613"/>
    <cellStyle name="Normal 26 27 7" xfId="37614"/>
    <cellStyle name="Normal 26 27 7 2" xfId="37615"/>
    <cellStyle name="Normal 26 27 8" xfId="37616"/>
    <cellStyle name="Normal 26 27 8 2" xfId="37617"/>
    <cellStyle name="Normal 26 27 9" xfId="37618"/>
    <cellStyle name="Normal 26 27 9 2" xfId="37619"/>
    <cellStyle name="Normal 26 28" xfId="37620"/>
    <cellStyle name="Normal 26 28 10" xfId="37621"/>
    <cellStyle name="Normal 26 28 10 2" xfId="37622"/>
    <cellStyle name="Normal 26 28 11" xfId="37623"/>
    <cellStyle name="Normal 26 28 2" xfId="37624"/>
    <cellStyle name="Normal 26 28 2 2" xfId="37625"/>
    <cellStyle name="Normal 26 28 3" xfId="37626"/>
    <cellStyle name="Normal 26 28 3 2" xfId="37627"/>
    <cellStyle name="Normal 26 28 4" xfId="37628"/>
    <cellStyle name="Normal 26 28 4 2" xfId="37629"/>
    <cellStyle name="Normal 26 28 5" xfId="37630"/>
    <cellStyle name="Normal 26 28 5 2" xfId="37631"/>
    <cellStyle name="Normal 26 28 6" xfId="37632"/>
    <cellStyle name="Normal 26 28 6 2" xfId="37633"/>
    <cellStyle name="Normal 26 28 7" xfId="37634"/>
    <cellStyle name="Normal 26 28 7 2" xfId="37635"/>
    <cellStyle name="Normal 26 28 8" xfId="37636"/>
    <cellStyle name="Normal 26 28 8 2" xfId="37637"/>
    <cellStyle name="Normal 26 28 9" xfId="37638"/>
    <cellStyle name="Normal 26 28 9 2" xfId="37639"/>
    <cellStyle name="Normal 26 29" xfId="37640"/>
    <cellStyle name="Normal 26 29 10" xfId="37641"/>
    <cellStyle name="Normal 26 29 10 2" xfId="37642"/>
    <cellStyle name="Normal 26 29 11" xfId="37643"/>
    <cellStyle name="Normal 26 29 2" xfId="37644"/>
    <cellStyle name="Normal 26 29 2 2" xfId="37645"/>
    <cellStyle name="Normal 26 29 3" xfId="37646"/>
    <cellStyle name="Normal 26 29 3 2" xfId="37647"/>
    <cellStyle name="Normal 26 29 4" xfId="37648"/>
    <cellStyle name="Normal 26 29 4 2" xfId="37649"/>
    <cellStyle name="Normal 26 29 5" xfId="37650"/>
    <cellStyle name="Normal 26 29 5 2" xfId="37651"/>
    <cellStyle name="Normal 26 29 6" xfId="37652"/>
    <cellStyle name="Normal 26 29 6 2" xfId="37653"/>
    <cellStyle name="Normal 26 29 7" xfId="37654"/>
    <cellStyle name="Normal 26 29 7 2" xfId="37655"/>
    <cellStyle name="Normal 26 29 8" xfId="37656"/>
    <cellStyle name="Normal 26 29 8 2" xfId="37657"/>
    <cellStyle name="Normal 26 29 9" xfId="37658"/>
    <cellStyle name="Normal 26 29 9 2" xfId="37659"/>
    <cellStyle name="Normal 26 3" xfId="37660"/>
    <cellStyle name="Normal 26 3 10" xfId="37661"/>
    <cellStyle name="Normal 26 3 10 2" xfId="37662"/>
    <cellStyle name="Normal 26 3 11" xfId="37663"/>
    <cellStyle name="Normal 26 3 2" xfId="37664"/>
    <cellStyle name="Normal 26 3 2 2" xfId="37665"/>
    <cellStyle name="Normal 26 3 3" xfId="37666"/>
    <cellStyle name="Normal 26 3 3 2" xfId="37667"/>
    <cellStyle name="Normal 26 3 4" xfId="37668"/>
    <cellStyle name="Normal 26 3 4 2" xfId="37669"/>
    <cellStyle name="Normal 26 3 5" xfId="37670"/>
    <cellStyle name="Normal 26 3 5 2" xfId="37671"/>
    <cellStyle name="Normal 26 3 6" xfId="37672"/>
    <cellStyle name="Normal 26 3 6 2" xfId="37673"/>
    <cellStyle name="Normal 26 3 7" xfId="37674"/>
    <cellStyle name="Normal 26 3 7 2" xfId="37675"/>
    <cellStyle name="Normal 26 3 8" xfId="37676"/>
    <cellStyle name="Normal 26 3 8 2" xfId="37677"/>
    <cellStyle name="Normal 26 3 9" xfId="37678"/>
    <cellStyle name="Normal 26 3 9 2" xfId="37679"/>
    <cellStyle name="Normal 26 30" xfId="37680"/>
    <cellStyle name="Normal 26 30 10" xfId="37681"/>
    <cellStyle name="Normal 26 30 10 2" xfId="37682"/>
    <cellStyle name="Normal 26 30 11" xfId="37683"/>
    <cellStyle name="Normal 26 30 2" xfId="37684"/>
    <cellStyle name="Normal 26 30 2 2" xfId="37685"/>
    <cellStyle name="Normal 26 30 3" xfId="37686"/>
    <cellStyle name="Normal 26 30 3 2" xfId="37687"/>
    <cellStyle name="Normal 26 30 4" xfId="37688"/>
    <cellStyle name="Normal 26 30 4 2" xfId="37689"/>
    <cellStyle name="Normal 26 30 5" xfId="37690"/>
    <cellStyle name="Normal 26 30 5 2" xfId="37691"/>
    <cellStyle name="Normal 26 30 6" xfId="37692"/>
    <cellStyle name="Normal 26 30 6 2" xfId="37693"/>
    <cellStyle name="Normal 26 30 7" xfId="37694"/>
    <cellStyle name="Normal 26 30 7 2" xfId="37695"/>
    <cellStyle name="Normal 26 30 8" xfId="37696"/>
    <cellStyle name="Normal 26 30 8 2" xfId="37697"/>
    <cellStyle name="Normal 26 30 9" xfId="37698"/>
    <cellStyle name="Normal 26 30 9 2" xfId="37699"/>
    <cellStyle name="Normal 26 31" xfId="37700"/>
    <cellStyle name="Normal 26 31 10" xfId="37701"/>
    <cellStyle name="Normal 26 31 10 2" xfId="37702"/>
    <cellStyle name="Normal 26 31 11" xfId="37703"/>
    <cellStyle name="Normal 26 31 2" xfId="37704"/>
    <cellStyle name="Normal 26 31 2 2" xfId="37705"/>
    <cellStyle name="Normal 26 31 3" xfId="37706"/>
    <cellStyle name="Normal 26 31 3 2" xfId="37707"/>
    <cellStyle name="Normal 26 31 4" xfId="37708"/>
    <cellStyle name="Normal 26 31 4 2" xfId="37709"/>
    <cellStyle name="Normal 26 31 5" xfId="37710"/>
    <cellStyle name="Normal 26 31 5 2" xfId="37711"/>
    <cellStyle name="Normal 26 31 6" xfId="37712"/>
    <cellStyle name="Normal 26 31 6 2" xfId="37713"/>
    <cellStyle name="Normal 26 31 7" xfId="37714"/>
    <cellStyle name="Normal 26 31 7 2" xfId="37715"/>
    <cellStyle name="Normal 26 31 8" xfId="37716"/>
    <cellStyle name="Normal 26 31 8 2" xfId="37717"/>
    <cellStyle name="Normal 26 31 9" xfId="37718"/>
    <cellStyle name="Normal 26 31 9 2" xfId="37719"/>
    <cellStyle name="Normal 26 32" xfId="37720"/>
    <cellStyle name="Normal 26 32 2" xfId="37721"/>
    <cellStyle name="Normal 26 32 2 2" xfId="37722"/>
    <cellStyle name="Normal 26 32 3" xfId="37723"/>
    <cellStyle name="Normal 26 32 3 2" xfId="37724"/>
    <cellStyle name="Normal 26 32 4" xfId="37725"/>
    <cellStyle name="Normal 26 32 4 2" xfId="37726"/>
    <cellStyle name="Normal 26 32 5" xfId="37727"/>
    <cellStyle name="Normal 26 33" xfId="37728"/>
    <cellStyle name="Normal 26 33 2" xfId="37729"/>
    <cellStyle name="Normal 26 33 2 2" xfId="37730"/>
    <cellStyle name="Normal 26 33 3" xfId="37731"/>
    <cellStyle name="Normal 26 33 3 2" xfId="37732"/>
    <cellStyle name="Normal 26 33 4" xfId="37733"/>
    <cellStyle name="Normal 26 33 4 2" xfId="37734"/>
    <cellStyle name="Normal 26 33 5" xfId="37735"/>
    <cellStyle name="Normal 26 34" xfId="37736"/>
    <cellStyle name="Normal 26 34 2" xfId="37737"/>
    <cellStyle name="Normal 26 34 2 2" xfId="37738"/>
    <cellStyle name="Normal 26 34 3" xfId="37739"/>
    <cellStyle name="Normal 26 34 3 2" xfId="37740"/>
    <cellStyle name="Normal 26 34 4" xfId="37741"/>
    <cellStyle name="Normal 26 34 4 2" xfId="37742"/>
    <cellStyle name="Normal 26 34 5" xfId="37743"/>
    <cellStyle name="Normal 26 35" xfId="37744"/>
    <cellStyle name="Normal 26 35 2" xfId="37745"/>
    <cellStyle name="Normal 26 35 2 2" xfId="37746"/>
    <cellStyle name="Normal 26 35 3" xfId="37747"/>
    <cellStyle name="Normal 26 35 3 2" xfId="37748"/>
    <cellStyle name="Normal 26 35 4" xfId="37749"/>
    <cellStyle name="Normal 26 35 4 2" xfId="37750"/>
    <cellStyle name="Normal 26 35 5" xfId="37751"/>
    <cellStyle name="Normal 26 36" xfId="37752"/>
    <cellStyle name="Normal 26 36 2" xfId="37753"/>
    <cellStyle name="Normal 26 36 2 2" xfId="37754"/>
    <cellStyle name="Normal 26 36 3" xfId="37755"/>
    <cellStyle name="Normal 26 36 3 2" xfId="37756"/>
    <cellStyle name="Normal 26 36 4" xfId="37757"/>
    <cellStyle name="Normal 26 36 4 2" xfId="37758"/>
    <cellStyle name="Normal 26 36 5" xfId="37759"/>
    <cellStyle name="Normal 26 37" xfId="37760"/>
    <cellStyle name="Normal 26 37 2" xfId="37761"/>
    <cellStyle name="Normal 26 37 2 2" xfId="37762"/>
    <cellStyle name="Normal 26 37 3" xfId="37763"/>
    <cellStyle name="Normal 26 37 3 2" xfId="37764"/>
    <cellStyle name="Normal 26 37 4" xfId="37765"/>
    <cellStyle name="Normal 26 37 4 2" xfId="37766"/>
    <cellStyle name="Normal 26 37 5" xfId="37767"/>
    <cellStyle name="Normal 26 38" xfId="37768"/>
    <cellStyle name="Normal 26 38 2" xfId="37769"/>
    <cellStyle name="Normal 26 38 2 2" xfId="37770"/>
    <cellStyle name="Normal 26 38 3" xfId="37771"/>
    <cellStyle name="Normal 26 38 3 2" xfId="37772"/>
    <cellStyle name="Normal 26 38 4" xfId="37773"/>
    <cellStyle name="Normal 26 38 4 2" xfId="37774"/>
    <cellStyle name="Normal 26 38 5" xfId="37775"/>
    <cellStyle name="Normal 26 39" xfId="37776"/>
    <cellStyle name="Normal 26 39 2" xfId="37777"/>
    <cellStyle name="Normal 26 39 2 2" xfId="37778"/>
    <cellStyle name="Normal 26 39 3" xfId="37779"/>
    <cellStyle name="Normal 26 39 3 2" xfId="37780"/>
    <cellStyle name="Normal 26 39 4" xfId="37781"/>
    <cellStyle name="Normal 26 39 4 2" xfId="37782"/>
    <cellStyle name="Normal 26 39 5" xfId="37783"/>
    <cellStyle name="Normal 26 4" xfId="37784"/>
    <cellStyle name="Normal 26 4 10" xfId="37785"/>
    <cellStyle name="Normal 26 4 10 2" xfId="37786"/>
    <cellStyle name="Normal 26 4 11" xfId="37787"/>
    <cellStyle name="Normal 26 4 2" xfId="37788"/>
    <cellStyle name="Normal 26 4 2 2" xfId="37789"/>
    <cellStyle name="Normal 26 4 3" xfId="37790"/>
    <cellStyle name="Normal 26 4 3 2" xfId="37791"/>
    <cellStyle name="Normal 26 4 4" xfId="37792"/>
    <cellStyle name="Normal 26 4 4 2" xfId="37793"/>
    <cellStyle name="Normal 26 4 5" xfId="37794"/>
    <cellStyle name="Normal 26 4 5 2" xfId="37795"/>
    <cellStyle name="Normal 26 4 6" xfId="37796"/>
    <cellStyle name="Normal 26 4 6 2" xfId="37797"/>
    <cellStyle name="Normal 26 4 7" xfId="37798"/>
    <cellStyle name="Normal 26 4 7 2" xfId="37799"/>
    <cellStyle name="Normal 26 4 8" xfId="37800"/>
    <cellStyle name="Normal 26 4 8 2" xfId="37801"/>
    <cellStyle name="Normal 26 4 9" xfId="37802"/>
    <cellStyle name="Normal 26 4 9 2" xfId="37803"/>
    <cellStyle name="Normal 26 40" xfId="37804"/>
    <cellStyle name="Normal 26 40 2" xfId="37805"/>
    <cellStyle name="Normal 26 40 2 2" xfId="37806"/>
    <cellStyle name="Normal 26 40 3" xfId="37807"/>
    <cellStyle name="Normal 26 40 3 2" xfId="37808"/>
    <cellStyle name="Normal 26 40 4" xfId="37809"/>
    <cellStyle name="Normal 26 40 4 2" xfId="37810"/>
    <cellStyle name="Normal 26 40 5" xfId="37811"/>
    <cellStyle name="Normal 26 41" xfId="37812"/>
    <cellStyle name="Normal 26 41 2" xfId="37813"/>
    <cellStyle name="Normal 26 41 2 2" xfId="37814"/>
    <cellStyle name="Normal 26 41 3" xfId="37815"/>
    <cellStyle name="Normal 26 41 3 2" xfId="37816"/>
    <cellStyle name="Normal 26 41 4" xfId="37817"/>
    <cellStyle name="Normal 26 41 4 2" xfId="37818"/>
    <cellStyle name="Normal 26 41 5" xfId="37819"/>
    <cellStyle name="Normal 26 42" xfId="37820"/>
    <cellStyle name="Normal 26 42 2" xfId="37821"/>
    <cellStyle name="Normal 26 42 2 2" xfId="37822"/>
    <cellStyle name="Normal 26 42 3" xfId="37823"/>
    <cellStyle name="Normal 26 42 3 2" xfId="37824"/>
    <cellStyle name="Normal 26 42 4" xfId="37825"/>
    <cellStyle name="Normal 26 42 4 2" xfId="37826"/>
    <cellStyle name="Normal 26 42 5" xfId="37827"/>
    <cellStyle name="Normal 26 43" xfId="37828"/>
    <cellStyle name="Normal 26 43 2" xfId="37829"/>
    <cellStyle name="Normal 26 43 2 2" xfId="37830"/>
    <cellStyle name="Normal 26 43 3" xfId="37831"/>
    <cellStyle name="Normal 26 43 3 2" xfId="37832"/>
    <cellStyle name="Normal 26 43 4" xfId="37833"/>
    <cellStyle name="Normal 26 43 4 2" xfId="37834"/>
    <cellStyle name="Normal 26 43 5" xfId="37835"/>
    <cellStyle name="Normal 26 44" xfId="37836"/>
    <cellStyle name="Normal 26 44 2" xfId="37837"/>
    <cellStyle name="Normal 26 44 2 2" xfId="37838"/>
    <cellStyle name="Normal 26 44 3" xfId="37839"/>
    <cellStyle name="Normal 26 44 3 2" xfId="37840"/>
    <cellStyle name="Normal 26 44 4" xfId="37841"/>
    <cellStyle name="Normal 26 44 4 2" xfId="37842"/>
    <cellStyle name="Normal 26 44 5" xfId="37843"/>
    <cellStyle name="Normal 26 45" xfId="37844"/>
    <cellStyle name="Normal 26 45 2" xfId="37845"/>
    <cellStyle name="Normal 26 45 2 2" xfId="37846"/>
    <cellStyle name="Normal 26 45 3" xfId="37847"/>
    <cellStyle name="Normal 26 45 3 2" xfId="37848"/>
    <cellStyle name="Normal 26 45 4" xfId="37849"/>
    <cellStyle name="Normal 26 45 4 2" xfId="37850"/>
    <cellStyle name="Normal 26 45 5" xfId="37851"/>
    <cellStyle name="Normal 26 46" xfId="37852"/>
    <cellStyle name="Normal 26 46 2" xfId="37853"/>
    <cellStyle name="Normal 26 46 2 2" xfId="37854"/>
    <cellStyle name="Normal 26 46 3" xfId="37855"/>
    <cellStyle name="Normal 26 46 3 2" xfId="37856"/>
    <cellStyle name="Normal 26 46 4" xfId="37857"/>
    <cellStyle name="Normal 26 46 4 2" xfId="37858"/>
    <cellStyle name="Normal 26 46 5" xfId="37859"/>
    <cellStyle name="Normal 26 47" xfId="37860"/>
    <cellStyle name="Normal 26 47 2" xfId="37861"/>
    <cellStyle name="Normal 26 47 2 2" xfId="37862"/>
    <cellStyle name="Normal 26 47 3" xfId="37863"/>
    <cellStyle name="Normal 26 47 3 2" xfId="37864"/>
    <cellStyle name="Normal 26 47 4" xfId="37865"/>
    <cellStyle name="Normal 26 47 4 2" xfId="37866"/>
    <cellStyle name="Normal 26 47 5" xfId="37867"/>
    <cellStyle name="Normal 26 48" xfId="37868"/>
    <cellStyle name="Normal 26 48 2" xfId="37869"/>
    <cellStyle name="Normal 26 48 2 2" xfId="37870"/>
    <cellStyle name="Normal 26 48 3" xfId="37871"/>
    <cellStyle name="Normal 26 48 3 2" xfId="37872"/>
    <cellStyle name="Normal 26 48 4" xfId="37873"/>
    <cellStyle name="Normal 26 48 4 2" xfId="37874"/>
    <cellStyle name="Normal 26 48 5" xfId="37875"/>
    <cellStyle name="Normal 26 49" xfId="37876"/>
    <cellStyle name="Normal 26 49 2" xfId="37877"/>
    <cellStyle name="Normal 26 49 2 2" xfId="37878"/>
    <cellStyle name="Normal 26 49 3" xfId="37879"/>
    <cellStyle name="Normal 26 49 3 2" xfId="37880"/>
    <cellStyle name="Normal 26 49 4" xfId="37881"/>
    <cellStyle name="Normal 26 49 4 2" xfId="37882"/>
    <cellStyle name="Normal 26 49 5" xfId="37883"/>
    <cellStyle name="Normal 26 5" xfId="37884"/>
    <cellStyle name="Normal 26 5 10" xfId="37885"/>
    <cellStyle name="Normal 26 5 10 2" xfId="37886"/>
    <cellStyle name="Normal 26 5 11" xfId="37887"/>
    <cellStyle name="Normal 26 5 2" xfId="37888"/>
    <cellStyle name="Normal 26 5 2 2" xfId="37889"/>
    <cellStyle name="Normal 26 5 3" xfId="37890"/>
    <cellStyle name="Normal 26 5 3 2" xfId="37891"/>
    <cellStyle name="Normal 26 5 4" xfId="37892"/>
    <cellStyle name="Normal 26 5 4 2" xfId="37893"/>
    <cellStyle name="Normal 26 5 5" xfId="37894"/>
    <cellStyle name="Normal 26 5 5 2" xfId="37895"/>
    <cellStyle name="Normal 26 5 6" xfId="37896"/>
    <cellStyle name="Normal 26 5 6 2" xfId="37897"/>
    <cellStyle name="Normal 26 5 7" xfId="37898"/>
    <cellStyle name="Normal 26 5 7 2" xfId="37899"/>
    <cellStyle name="Normal 26 5 8" xfId="37900"/>
    <cellStyle name="Normal 26 5 8 2" xfId="37901"/>
    <cellStyle name="Normal 26 5 9" xfId="37902"/>
    <cellStyle name="Normal 26 5 9 2" xfId="37903"/>
    <cellStyle name="Normal 26 50" xfId="37904"/>
    <cellStyle name="Normal 26 50 2" xfId="37905"/>
    <cellStyle name="Normal 26 50 2 2" xfId="37906"/>
    <cellStyle name="Normal 26 50 3" xfId="37907"/>
    <cellStyle name="Normal 26 50 3 2" xfId="37908"/>
    <cellStyle name="Normal 26 50 4" xfId="37909"/>
    <cellStyle name="Normal 26 50 4 2" xfId="37910"/>
    <cellStyle name="Normal 26 50 5" xfId="37911"/>
    <cellStyle name="Normal 26 51" xfId="37912"/>
    <cellStyle name="Normal 26 51 2" xfId="37913"/>
    <cellStyle name="Normal 26 52" xfId="37914"/>
    <cellStyle name="Normal 26 52 2" xfId="37915"/>
    <cellStyle name="Normal 26 53" xfId="37916"/>
    <cellStyle name="Normal 26 53 2" xfId="37917"/>
    <cellStyle name="Normal 26 54" xfId="37918"/>
    <cellStyle name="Normal 26 54 2" xfId="37919"/>
    <cellStyle name="Normal 26 55" xfId="37920"/>
    <cellStyle name="Normal 26 55 2" xfId="37921"/>
    <cellStyle name="Normal 26 56" xfId="37922"/>
    <cellStyle name="Normal 26 56 2" xfId="37923"/>
    <cellStyle name="Normal 26 57" xfId="37924"/>
    <cellStyle name="Normal 26 57 2" xfId="37925"/>
    <cellStyle name="Normal 26 58" xfId="37926"/>
    <cellStyle name="Normal 26 58 2" xfId="37927"/>
    <cellStyle name="Normal 26 59" xfId="37928"/>
    <cellStyle name="Normal 26 59 2" xfId="37929"/>
    <cellStyle name="Normal 26 6" xfId="37930"/>
    <cellStyle name="Normal 26 6 10" xfId="37931"/>
    <cellStyle name="Normal 26 6 10 2" xfId="37932"/>
    <cellStyle name="Normal 26 6 11" xfId="37933"/>
    <cellStyle name="Normal 26 6 2" xfId="37934"/>
    <cellStyle name="Normal 26 6 2 2" xfId="37935"/>
    <cellStyle name="Normal 26 6 3" xfId="37936"/>
    <cellStyle name="Normal 26 6 3 2" xfId="37937"/>
    <cellStyle name="Normal 26 6 4" xfId="37938"/>
    <cellStyle name="Normal 26 6 4 2" xfId="37939"/>
    <cellStyle name="Normal 26 6 5" xfId="37940"/>
    <cellStyle name="Normal 26 6 5 2" xfId="37941"/>
    <cellStyle name="Normal 26 6 6" xfId="37942"/>
    <cellStyle name="Normal 26 6 6 2" xfId="37943"/>
    <cellStyle name="Normal 26 6 7" xfId="37944"/>
    <cellStyle name="Normal 26 6 7 2" xfId="37945"/>
    <cellStyle name="Normal 26 6 8" xfId="37946"/>
    <cellStyle name="Normal 26 6 8 2" xfId="37947"/>
    <cellStyle name="Normal 26 6 9" xfId="37948"/>
    <cellStyle name="Normal 26 6 9 2" xfId="37949"/>
    <cellStyle name="Normal 26 60" xfId="37950"/>
    <cellStyle name="Normal 26 60 2" xfId="37951"/>
    <cellStyle name="Normal 26 61" xfId="37952"/>
    <cellStyle name="Normal 26 61 2" xfId="37953"/>
    <cellStyle name="Normal 26 62" xfId="37954"/>
    <cellStyle name="Normal 26 62 2" xfId="37955"/>
    <cellStyle name="Normal 26 63" xfId="37956"/>
    <cellStyle name="Normal 26 63 2" xfId="37957"/>
    <cellStyle name="Normal 26 64" xfId="37958"/>
    <cellStyle name="Normal 26 64 2" xfId="37959"/>
    <cellStyle name="Normal 26 65" xfId="37960"/>
    <cellStyle name="Normal 26 65 2" xfId="37961"/>
    <cellStyle name="Normal 26 66" xfId="37962"/>
    <cellStyle name="Normal 26 66 2" xfId="37963"/>
    <cellStyle name="Normal 26 67" xfId="37964"/>
    <cellStyle name="Normal 26 67 2" xfId="37965"/>
    <cellStyle name="Normal 26 68" xfId="37966"/>
    <cellStyle name="Normal 26 68 2" xfId="37967"/>
    <cellStyle name="Normal 26 69" xfId="37968"/>
    <cellStyle name="Normal 26 69 2" xfId="37969"/>
    <cellStyle name="Normal 26 7" xfId="37970"/>
    <cellStyle name="Normal 26 7 10" xfId="37971"/>
    <cellStyle name="Normal 26 7 10 2" xfId="37972"/>
    <cellStyle name="Normal 26 7 11" xfId="37973"/>
    <cellStyle name="Normal 26 7 2" xfId="37974"/>
    <cellStyle name="Normal 26 7 2 2" xfId="37975"/>
    <cellStyle name="Normal 26 7 3" xfId="37976"/>
    <cellStyle name="Normal 26 7 3 2" xfId="37977"/>
    <cellStyle name="Normal 26 7 4" xfId="37978"/>
    <cellStyle name="Normal 26 7 4 2" xfId="37979"/>
    <cellStyle name="Normal 26 7 5" xfId="37980"/>
    <cellStyle name="Normal 26 7 5 2" xfId="37981"/>
    <cellStyle name="Normal 26 7 6" xfId="37982"/>
    <cellStyle name="Normal 26 7 6 2" xfId="37983"/>
    <cellStyle name="Normal 26 7 7" xfId="37984"/>
    <cellStyle name="Normal 26 7 7 2" xfId="37985"/>
    <cellStyle name="Normal 26 7 8" xfId="37986"/>
    <cellStyle name="Normal 26 7 8 2" xfId="37987"/>
    <cellStyle name="Normal 26 7 9" xfId="37988"/>
    <cellStyle name="Normal 26 7 9 2" xfId="37989"/>
    <cellStyle name="Normal 26 70" xfId="37990"/>
    <cellStyle name="Normal 26 70 2" xfId="37991"/>
    <cellStyle name="Normal 26 71" xfId="37992"/>
    <cellStyle name="Normal 26 71 2" xfId="37993"/>
    <cellStyle name="Normal 26 72" xfId="37994"/>
    <cellStyle name="Normal 26 72 2" xfId="37995"/>
    <cellStyle name="Normal 26 73" xfId="37996"/>
    <cellStyle name="Normal 26 73 2" xfId="37997"/>
    <cellStyle name="Normal 26 74" xfId="37998"/>
    <cellStyle name="Normal 26 74 2" xfId="37999"/>
    <cellStyle name="Normal 26 75" xfId="38000"/>
    <cellStyle name="Normal 26 76" xfId="38001"/>
    <cellStyle name="Normal 26 77" xfId="38002"/>
    <cellStyle name="Normal 26 78" xfId="38003"/>
    <cellStyle name="Normal 26 8" xfId="38004"/>
    <cellStyle name="Normal 26 8 10" xfId="38005"/>
    <cellStyle name="Normal 26 8 10 2" xfId="38006"/>
    <cellStyle name="Normal 26 8 11" xfId="38007"/>
    <cellStyle name="Normal 26 8 2" xfId="38008"/>
    <cellStyle name="Normal 26 8 2 2" xfId="38009"/>
    <cellStyle name="Normal 26 8 3" xfId="38010"/>
    <cellStyle name="Normal 26 8 3 2" xfId="38011"/>
    <cellStyle name="Normal 26 8 4" xfId="38012"/>
    <cellStyle name="Normal 26 8 4 2" xfId="38013"/>
    <cellStyle name="Normal 26 8 5" xfId="38014"/>
    <cellStyle name="Normal 26 8 5 2" xfId="38015"/>
    <cellStyle name="Normal 26 8 6" xfId="38016"/>
    <cellStyle name="Normal 26 8 6 2" xfId="38017"/>
    <cellStyle name="Normal 26 8 7" xfId="38018"/>
    <cellStyle name="Normal 26 8 7 2" xfId="38019"/>
    <cellStyle name="Normal 26 8 8" xfId="38020"/>
    <cellStyle name="Normal 26 8 8 2" xfId="38021"/>
    <cellStyle name="Normal 26 8 9" xfId="38022"/>
    <cellStyle name="Normal 26 8 9 2" xfId="38023"/>
    <cellStyle name="Normal 26 9" xfId="38024"/>
    <cellStyle name="Normal 26 9 10" xfId="38025"/>
    <cellStyle name="Normal 26 9 10 2" xfId="38026"/>
    <cellStyle name="Normal 26 9 11" xfId="38027"/>
    <cellStyle name="Normal 26 9 2" xfId="38028"/>
    <cellStyle name="Normal 26 9 2 2" xfId="38029"/>
    <cellStyle name="Normal 26 9 3" xfId="38030"/>
    <cellStyle name="Normal 26 9 3 2" xfId="38031"/>
    <cellStyle name="Normal 26 9 4" xfId="38032"/>
    <cellStyle name="Normal 26 9 4 2" xfId="38033"/>
    <cellStyle name="Normal 26 9 5" xfId="38034"/>
    <cellStyle name="Normal 26 9 5 2" xfId="38035"/>
    <cellStyle name="Normal 26 9 6" xfId="38036"/>
    <cellStyle name="Normal 26 9 6 2" xfId="38037"/>
    <cellStyle name="Normal 26 9 7" xfId="38038"/>
    <cellStyle name="Normal 26 9 7 2" xfId="38039"/>
    <cellStyle name="Normal 26 9 8" xfId="38040"/>
    <cellStyle name="Normal 26 9 8 2" xfId="38041"/>
    <cellStyle name="Normal 26 9 9" xfId="38042"/>
    <cellStyle name="Normal 26 9 9 2" xfId="38043"/>
    <cellStyle name="Normal 27" xfId="38044"/>
    <cellStyle name="Normal 27 10" xfId="38045"/>
    <cellStyle name="Normal 27 10 2" xfId="38046"/>
    <cellStyle name="Normal 27 10 2 2" xfId="38047"/>
    <cellStyle name="Normal 27 10 3" xfId="38048"/>
    <cellStyle name="Normal 27 10 4" xfId="38049"/>
    <cellStyle name="Normal 27 11" xfId="38050"/>
    <cellStyle name="Normal 27 11 2" xfId="38051"/>
    <cellStyle name="Normal 27 11 2 2" xfId="38052"/>
    <cellStyle name="Normal 27 11 3" xfId="38053"/>
    <cellStyle name="Normal 27 11 4" xfId="38054"/>
    <cellStyle name="Normal 27 12" xfId="38055"/>
    <cellStyle name="Normal 27 12 2" xfId="38056"/>
    <cellStyle name="Normal 27 13" xfId="38057"/>
    <cellStyle name="Normal 27 13 2" xfId="38058"/>
    <cellStyle name="Normal 27 14" xfId="38059"/>
    <cellStyle name="Normal 27 14 2" xfId="38060"/>
    <cellStyle name="Normal 27 15" xfId="38061"/>
    <cellStyle name="Normal 27 15 2" xfId="38062"/>
    <cellStyle name="Normal 27 16" xfId="38063"/>
    <cellStyle name="Normal 27 16 2" xfId="38064"/>
    <cellStyle name="Normal 27 17" xfId="38065"/>
    <cellStyle name="Normal 27 17 2" xfId="38066"/>
    <cellStyle name="Normal 27 18" xfId="38067"/>
    <cellStyle name="Normal 27 18 2" xfId="38068"/>
    <cellStyle name="Normal 27 19" xfId="38069"/>
    <cellStyle name="Normal 27 19 2" xfId="38070"/>
    <cellStyle name="Normal 27 2" xfId="38071"/>
    <cellStyle name="Normal 27 2 2" xfId="38072"/>
    <cellStyle name="Normal 27 2 2 2" xfId="38073"/>
    <cellStyle name="Normal 27 2 3" xfId="38074"/>
    <cellStyle name="Normal 27 2 4" xfId="38075"/>
    <cellStyle name="Normal 27 20" xfId="38076"/>
    <cellStyle name="Normal 27 20 2" xfId="38077"/>
    <cellStyle name="Normal 27 21" xfId="38078"/>
    <cellStyle name="Normal 27 21 2" xfId="38079"/>
    <cellStyle name="Normal 27 22" xfId="38080"/>
    <cellStyle name="Normal 27 22 2" xfId="38081"/>
    <cellStyle name="Normal 27 23" xfId="38082"/>
    <cellStyle name="Normal 27 23 2" xfId="38083"/>
    <cellStyle name="Normal 27 24" xfId="38084"/>
    <cellStyle name="Normal 27 24 2" xfId="38085"/>
    <cellStyle name="Normal 27 25" xfId="38086"/>
    <cellStyle name="Normal 27 25 2" xfId="38087"/>
    <cellStyle name="Normal 27 26" xfId="38088"/>
    <cellStyle name="Normal 27 26 2" xfId="38089"/>
    <cellStyle name="Normal 27 27" xfId="38090"/>
    <cellStyle name="Normal 27 27 2" xfId="38091"/>
    <cellStyle name="Normal 27 28" xfId="38092"/>
    <cellStyle name="Normal 27 28 2" xfId="38093"/>
    <cellStyle name="Normal 27 29" xfId="38094"/>
    <cellStyle name="Normal 27 29 2" xfId="38095"/>
    <cellStyle name="Normal 27 3" xfId="38096"/>
    <cellStyle name="Normal 27 3 2" xfId="38097"/>
    <cellStyle name="Normal 27 3 2 2" xfId="38098"/>
    <cellStyle name="Normal 27 3 3" xfId="38099"/>
    <cellStyle name="Normal 27 3 4" xfId="38100"/>
    <cellStyle name="Normal 27 30" xfId="38101"/>
    <cellStyle name="Normal 27 30 2" xfId="38102"/>
    <cellStyle name="Normal 27 31" xfId="38103"/>
    <cellStyle name="Normal 27 31 2" xfId="38104"/>
    <cellStyle name="Normal 27 32" xfId="38105"/>
    <cellStyle name="Normal 27 32 2" xfId="38106"/>
    <cellStyle name="Normal 27 33" xfId="38107"/>
    <cellStyle name="Normal 27 33 2" xfId="38108"/>
    <cellStyle name="Normal 27 34" xfId="38109"/>
    <cellStyle name="Normal 27 34 2" xfId="38110"/>
    <cellStyle name="Normal 27 35" xfId="38111"/>
    <cellStyle name="Normal 27 35 2" xfId="38112"/>
    <cellStyle name="Normal 27 36" xfId="38113"/>
    <cellStyle name="Normal 27 36 2" xfId="38114"/>
    <cellStyle name="Normal 27 37" xfId="38115"/>
    <cellStyle name="Normal 27 37 2" xfId="38116"/>
    <cellStyle name="Normal 27 38" xfId="38117"/>
    <cellStyle name="Normal 27 38 2" xfId="38118"/>
    <cellStyle name="Normal 27 39" xfId="38119"/>
    <cellStyle name="Normal 27 39 2" xfId="38120"/>
    <cellStyle name="Normal 27 4" xfId="38121"/>
    <cellStyle name="Normal 27 4 2" xfId="38122"/>
    <cellStyle name="Normal 27 4 2 2" xfId="38123"/>
    <cellStyle name="Normal 27 4 3" xfId="38124"/>
    <cellStyle name="Normal 27 4 4" xfId="38125"/>
    <cellStyle name="Normal 27 40" xfId="38126"/>
    <cellStyle name="Normal 27 40 2" xfId="38127"/>
    <cellStyle name="Normal 27 41" xfId="38128"/>
    <cellStyle name="Normal 27 41 2" xfId="38129"/>
    <cellStyle name="Normal 27 42" xfId="38130"/>
    <cellStyle name="Normal 27 42 2" xfId="38131"/>
    <cellStyle name="Normal 27 43" xfId="38132"/>
    <cellStyle name="Normal 27 43 2" xfId="38133"/>
    <cellStyle name="Normal 27 44" xfId="38134"/>
    <cellStyle name="Normal 27 44 2" xfId="38135"/>
    <cellStyle name="Normal 27 45" xfId="38136"/>
    <cellStyle name="Normal 27 45 2" xfId="38137"/>
    <cellStyle name="Normal 27 46" xfId="38138"/>
    <cellStyle name="Normal 27 46 2" xfId="38139"/>
    <cellStyle name="Normal 27 47" xfId="38140"/>
    <cellStyle name="Normal 27 47 2" xfId="38141"/>
    <cellStyle name="Normal 27 48" xfId="38142"/>
    <cellStyle name="Normal 27 48 2" xfId="38143"/>
    <cellStyle name="Normal 27 49" xfId="38144"/>
    <cellStyle name="Normal 27 49 2" xfId="38145"/>
    <cellStyle name="Normal 27 5" xfId="38146"/>
    <cellStyle name="Normal 27 5 2" xfId="38147"/>
    <cellStyle name="Normal 27 5 2 2" xfId="38148"/>
    <cellStyle name="Normal 27 5 3" xfId="38149"/>
    <cellStyle name="Normal 27 5 4" xfId="38150"/>
    <cellStyle name="Normal 27 50" xfId="38151"/>
    <cellStyle name="Normal 27 51" xfId="38152"/>
    <cellStyle name="Normal 27 52" xfId="38153"/>
    <cellStyle name="Normal 27 53" xfId="38154"/>
    <cellStyle name="Normal 27 54" xfId="38155"/>
    <cellStyle name="Normal 27 55" xfId="38156"/>
    <cellStyle name="Normal 27 56" xfId="38157"/>
    <cellStyle name="Normal 27 57" xfId="38158"/>
    <cellStyle name="Normal 27 58" xfId="38159"/>
    <cellStyle name="Normal 27 59" xfId="38160"/>
    <cellStyle name="Normal 27 6" xfId="38161"/>
    <cellStyle name="Normal 27 6 2" xfId="38162"/>
    <cellStyle name="Normal 27 6 2 2" xfId="38163"/>
    <cellStyle name="Normal 27 6 3" xfId="38164"/>
    <cellStyle name="Normal 27 6 4" xfId="38165"/>
    <cellStyle name="Normal 27 60" xfId="38166"/>
    <cellStyle name="Normal 27 61" xfId="38167"/>
    <cellStyle name="Normal 27 62" xfId="38168"/>
    <cellStyle name="Normal 27 63" xfId="38169"/>
    <cellStyle name="Normal 27 64" xfId="38170"/>
    <cellStyle name="Normal 27 65" xfId="38171"/>
    <cellStyle name="Normal 27 66" xfId="38172"/>
    <cellStyle name="Normal 27 67" xfId="38173"/>
    <cellStyle name="Normal 27 68" xfId="38174"/>
    <cellStyle name="Normal 27 69" xfId="38175"/>
    <cellStyle name="Normal 27 7" xfId="38176"/>
    <cellStyle name="Normal 27 7 2" xfId="38177"/>
    <cellStyle name="Normal 27 7 2 2" xfId="38178"/>
    <cellStyle name="Normal 27 7 3" xfId="38179"/>
    <cellStyle name="Normal 27 7 4" xfId="38180"/>
    <cellStyle name="Normal 27 70" xfId="38181"/>
    <cellStyle name="Normal 27 71" xfId="38182"/>
    <cellStyle name="Normal 27 72" xfId="38183"/>
    <cellStyle name="Normal 27 73" xfId="38184"/>
    <cellStyle name="Normal 27 74" xfId="38185"/>
    <cellStyle name="Normal 27 75" xfId="38186"/>
    <cellStyle name="Normal 27 76" xfId="38187"/>
    <cellStyle name="Normal 27 8" xfId="38188"/>
    <cellStyle name="Normal 27 8 2" xfId="38189"/>
    <cellStyle name="Normal 27 8 2 2" xfId="38190"/>
    <cellStyle name="Normal 27 8 3" xfId="38191"/>
    <cellStyle name="Normal 27 8 4" xfId="38192"/>
    <cellStyle name="Normal 27 9" xfId="38193"/>
    <cellStyle name="Normal 27 9 2" xfId="38194"/>
    <cellStyle name="Normal 27 9 2 2" xfId="38195"/>
    <cellStyle name="Normal 27 9 3" xfId="38196"/>
    <cellStyle name="Normal 27 9 4" xfId="38197"/>
    <cellStyle name="Normal 28" xfId="38198"/>
    <cellStyle name="Normal 28 10" xfId="38199"/>
    <cellStyle name="Normal 28 10 2" xfId="38200"/>
    <cellStyle name="Normal 28 10 2 2" xfId="38201"/>
    <cellStyle name="Normal 28 10 3" xfId="38202"/>
    <cellStyle name="Normal 28 10 4" xfId="38203"/>
    <cellStyle name="Normal 28 11" xfId="38204"/>
    <cellStyle name="Normal 28 11 2" xfId="38205"/>
    <cellStyle name="Normal 28 11 2 2" xfId="38206"/>
    <cellStyle name="Normal 28 11 3" xfId="38207"/>
    <cellStyle name="Normal 28 11 4" xfId="38208"/>
    <cellStyle name="Normal 28 12" xfId="38209"/>
    <cellStyle name="Normal 28 13" xfId="38210"/>
    <cellStyle name="Normal 28 14" xfId="38211"/>
    <cellStyle name="Normal 28 15" xfId="38212"/>
    <cellStyle name="Normal 28 16" xfId="38213"/>
    <cellStyle name="Normal 28 2" xfId="38214"/>
    <cellStyle name="Normal 28 2 2" xfId="38215"/>
    <cellStyle name="Normal 28 2 2 2" xfId="38216"/>
    <cellStyle name="Normal 28 2 3" xfId="38217"/>
    <cellStyle name="Normal 28 2 4" xfId="38218"/>
    <cellStyle name="Normal 28 3" xfId="38219"/>
    <cellStyle name="Normal 28 3 2" xfId="38220"/>
    <cellStyle name="Normal 28 3 2 2" xfId="38221"/>
    <cellStyle name="Normal 28 3 3" xfId="38222"/>
    <cellStyle name="Normal 28 3 4" xfId="38223"/>
    <cellStyle name="Normal 28 4" xfId="38224"/>
    <cellStyle name="Normal 28 4 2" xfId="38225"/>
    <cellStyle name="Normal 28 4 2 2" xfId="38226"/>
    <cellStyle name="Normal 28 4 3" xfId="38227"/>
    <cellStyle name="Normal 28 4 4" xfId="38228"/>
    <cellStyle name="Normal 28 5" xfId="38229"/>
    <cellStyle name="Normal 28 5 2" xfId="38230"/>
    <cellStyle name="Normal 28 5 2 2" xfId="38231"/>
    <cellStyle name="Normal 28 5 3" xfId="38232"/>
    <cellStyle name="Normal 28 5 4" xfId="38233"/>
    <cellStyle name="Normal 28 6" xfId="38234"/>
    <cellStyle name="Normal 28 6 2" xfId="38235"/>
    <cellStyle name="Normal 28 6 2 2" xfId="38236"/>
    <cellStyle name="Normal 28 6 3" xfId="38237"/>
    <cellStyle name="Normal 28 6 4" xfId="38238"/>
    <cellStyle name="Normal 28 7" xfId="38239"/>
    <cellStyle name="Normal 28 7 2" xfId="38240"/>
    <cellStyle name="Normal 28 7 2 2" xfId="38241"/>
    <cellStyle name="Normal 28 7 3" xfId="38242"/>
    <cellStyle name="Normal 28 7 4" xfId="38243"/>
    <cellStyle name="Normal 28 8" xfId="38244"/>
    <cellStyle name="Normal 28 8 2" xfId="38245"/>
    <cellStyle name="Normal 28 8 3" xfId="38246"/>
    <cellStyle name="Normal 28 8 4" xfId="38247"/>
    <cellStyle name="Normal 28 8 5" xfId="38248"/>
    <cellStyle name="Normal 28 8 6" xfId="38249"/>
    <cellStyle name="Normal 28 8 7" xfId="38250"/>
    <cellStyle name="Normal 28 9" xfId="38251"/>
    <cellStyle name="Normal 28 9 2" xfId="38252"/>
    <cellStyle name="Normal 28 9 2 2" xfId="38253"/>
    <cellStyle name="Normal 28 9 3" xfId="38254"/>
    <cellStyle name="Normal 28 9 4" xfId="38255"/>
    <cellStyle name="Normal 29" xfId="38256"/>
    <cellStyle name="Normal 29 10" xfId="38257"/>
    <cellStyle name="Normal 29 10 2" xfId="38258"/>
    <cellStyle name="Normal 29 10 2 2" xfId="38259"/>
    <cellStyle name="Normal 29 10 3" xfId="38260"/>
    <cellStyle name="Normal 29 10 3 2" xfId="38261"/>
    <cellStyle name="Normal 29 10 4" xfId="38262"/>
    <cellStyle name="Normal 29 10 4 2" xfId="38263"/>
    <cellStyle name="Normal 29 10 5" xfId="38264"/>
    <cellStyle name="Normal 29 10 5 2" xfId="38265"/>
    <cellStyle name="Normal 29 10 6" xfId="38266"/>
    <cellStyle name="Normal 29 10 6 2" xfId="38267"/>
    <cellStyle name="Normal 29 10 7" xfId="38268"/>
    <cellStyle name="Normal 29 10 7 2" xfId="38269"/>
    <cellStyle name="Normal 29 10 8" xfId="38270"/>
    <cellStyle name="Normal 29 11" xfId="38271"/>
    <cellStyle name="Normal 29 11 2" xfId="38272"/>
    <cellStyle name="Normal 29 11 2 2" xfId="38273"/>
    <cellStyle name="Normal 29 11 3" xfId="38274"/>
    <cellStyle name="Normal 29 11 3 2" xfId="38275"/>
    <cellStyle name="Normal 29 11 4" xfId="38276"/>
    <cellStyle name="Normal 29 11 4 2" xfId="38277"/>
    <cellStyle name="Normal 29 11 5" xfId="38278"/>
    <cellStyle name="Normal 29 11 5 2" xfId="38279"/>
    <cellStyle name="Normal 29 11 6" xfId="38280"/>
    <cellStyle name="Normal 29 11 6 2" xfId="38281"/>
    <cellStyle name="Normal 29 11 7" xfId="38282"/>
    <cellStyle name="Normal 29 11 7 2" xfId="38283"/>
    <cellStyle name="Normal 29 11 8" xfId="38284"/>
    <cellStyle name="Normal 29 12" xfId="38285"/>
    <cellStyle name="Normal 29 12 2" xfId="38286"/>
    <cellStyle name="Normal 29 12 2 2" xfId="38287"/>
    <cellStyle name="Normal 29 12 3" xfId="38288"/>
    <cellStyle name="Normal 29 12 3 2" xfId="38289"/>
    <cellStyle name="Normal 29 12 4" xfId="38290"/>
    <cellStyle name="Normal 29 12 4 2" xfId="38291"/>
    <cellStyle name="Normal 29 12 5" xfId="38292"/>
    <cellStyle name="Normal 29 12 5 2" xfId="38293"/>
    <cellStyle name="Normal 29 12 6" xfId="38294"/>
    <cellStyle name="Normal 29 12 6 2" xfId="38295"/>
    <cellStyle name="Normal 29 12 7" xfId="38296"/>
    <cellStyle name="Normal 29 12 7 2" xfId="38297"/>
    <cellStyle name="Normal 29 12 8" xfId="38298"/>
    <cellStyle name="Normal 29 13" xfId="38299"/>
    <cellStyle name="Normal 29 13 2" xfId="38300"/>
    <cellStyle name="Normal 29 13 2 2" xfId="38301"/>
    <cellStyle name="Normal 29 13 3" xfId="38302"/>
    <cellStyle name="Normal 29 13 3 2" xfId="38303"/>
    <cellStyle name="Normal 29 13 4" xfId="38304"/>
    <cellStyle name="Normal 29 13 4 2" xfId="38305"/>
    <cellStyle name="Normal 29 13 5" xfId="38306"/>
    <cellStyle name="Normal 29 14" xfId="38307"/>
    <cellStyle name="Normal 29 14 2" xfId="38308"/>
    <cellStyle name="Normal 29 14 2 2" xfId="38309"/>
    <cellStyle name="Normal 29 14 3" xfId="38310"/>
    <cellStyle name="Normal 29 14 3 2" xfId="38311"/>
    <cellStyle name="Normal 29 14 4" xfId="38312"/>
    <cellStyle name="Normal 29 14 4 2" xfId="38313"/>
    <cellStyle name="Normal 29 14 5" xfId="38314"/>
    <cellStyle name="Normal 29 15" xfId="38315"/>
    <cellStyle name="Normal 29 15 2" xfId="38316"/>
    <cellStyle name="Normal 29 15 2 2" xfId="38317"/>
    <cellStyle name="Normal 29 15 3" xfId="38318"/>
    <cellStyle name="Normal 29 15 3 2" xfId="38319"/>
    <cellStyle name="Normal 29 15 4" xfId="38320"/>
    <cellStyle name="Normal 29 15 4 2" xfId="38321"/>
    <cellStyle name="Normal 29 15 5" xfId="38322"/>
    <cellStyle name="Normal 29 16" xfId="38323"/>
    <cellStyle name="Normal 29 16 2" xfId="38324"/>
    <cellStyle name="Normal 29 16 2 2" xfId="38325"/>
    <cellStyle name="Normal 29 16 3" xfId="38326"/>
    <cellStyle name="Normal 29 16 3 2" xfId="38327"/>
    <cellStyle name="Normal 29 16 4" xfId="38328"/>
    <cellStyle name="Normal 29 16 4 2" xfId="38329"/>
    <cellStyle name="Normal 29 16 5" xfId="38330"/>
    <cellStyle name="Normal 29 17" xfId="38331"/>
    <cellStyle name="Normal 29 17 2" xfId="38332"/>
    <cellStyle name="Normal 29 17 2 2" xfId="38333"/>
    <cellStyle name="Normal 29 17 3" xfId="38334"/>
    <cellStyle name="Normal 29 17 3 2" xfId="38335"/>
    <cellStyle name="Normal 29 17 4" xfId="38336"/>
    <cellStyle name="Normal 29 17 4 2" xfId="38337"/>
    <cellStyle name="Normal 29 17 5" xfId="38338"/>
    <cellStyle name="Normal 29 18" xfId="38339"/>
    <cellStyle name="Normal 29 18 2" xfId="38340"/>
    <cellStyle name="Normal 29 18 2 2" xfId="38341"/>
    <cellStyle name="Normal 29 18 3" xfId="38342"/>
    <cellStyle name="Normal 29 18 3 2" xfId="38343"/>
    <cellStyle name="Normal 29 18 4" xfId="38344"/>
    <cellStyle name="Normal 29 18 4 2" xfId="38345"/>
    <cellStyle name="Normal 29 18 5" xfId="38346"/>
    <cellStyle name="Normal 29 19" xfId="38347"/>
    <cellStyle name="Normal 29 19 2" xfId="38348"/>
    <cellStyle name="Normal 29 19 2 2" xfId="38349"/>
    <cellStyle name="Normal 29 19 3" xfId="38350"/>
    <cellStyle name="Normal 29 19 3 2" xfId="38351"/>
    <cellStyle name="Normal 29 19 4" xfId="38352"/>
    <cellStyle name="Normal 29 19 4 2" xfId="38353"/>
    <cellStyle name="Normal 29 19 5" xfId="38354"/>
    <cellStyle name="Normal 29 2" xfId="38355"/>
    <cellStyle name="Normal 29 2 2" xfId="38356"/>
    <cellStyle name="Normal 29 2 2 2" xfId="38357"/>
    <cellStyle name="Normal 29 2 3" xfId="38358"/>
    <cellStyle name="Normal 29 2 3 2" xfId="38359"/>
    <cellStyle name="Normal 29 2 4" xfId="38360"/>
    <cellStyle name="Normal 29 2 4 2" xfId="38361"/>
    <cellStyle name="Normal 29 2 5" xfId="38362"/>
    <cellStyle name="Normal 29 2 5 2" xfId="38363"/>
    <cellStyle name="Normal 29 2 6" xfId="38364"/>
    <cellStyle name="Normal 29 2 6 2" xfId="38365"/>
    <cellStyle name="Normal 29 2 7" xfId="38366"/>
    <cellStyle name="Normal 29 2 7 2" xfId="38367"/>
    <cellStyle name="Normal 29 2 8" xfId="38368"/>
    <cellStyle name="Normal 29 20" xfId="38369"/>
    <cellStyle name="Normal 29 20 2" xfId="38370"/>
    <cellStyle name="Normal 29 20 2 2" xfId="38371"/>
    <cellStyle name="Normal 29 20 3" xfId="38372"/>
    <cellStyle name="Normal 29 20 3 2" xfId="38373"/>
    <cellStyle name="Normal 29 20 4" xfId="38374"/>
    <cellStyle name="Normal 29 20 4 2" xfId="38375"/>
    <cellStyle name="Normal 29 20 5" xfId="38376"/>
    <cellStyle name="Normal 29 21" xfId="38377"/>
    <cellStyle name="Normal 29 21 2" xfId="38378"/>
    <cellStyle name="Normal 29 21 2 2" xfId="38379"/>
    <cellStyle name="Normal 29 21 2 2 2" xfId="38380"/>
    <cellStyle name="Normal 29 21 2 3" xfId="38381"/>
    <cellStyle name="Normal 29 21 3" xfId="38382"/>
    <cellStyle name="Normal 29 21 3 2" xfId="38383"/>
    <cellStyle name="Normal 29 21 4" xfId="38384"/>
    <cellStyle name="Normal 29 21 4 2" xfId="38385"/>
    <cellStyle name="Normal 29 21 5" xfId="38386"/>
    <cellStyle name="Normal 29 22" xfId="38387"/>
    <cellStyle name="Normal 29 22 2" xfId="38388"/>
    <cellStyle name="Normal 29 22 2 2" xfId="38389"/>
    <cellStyle name="Normal 29 22 2 2 2" xfId="38390"/>
    <cellStyle name="Normal 29 22 2 3" xfId="38391"/>
    <cellStyle name="Normal 29 22 3" xfId="38392"/>
    <cellStyle name="Normal 29 22 3 2" xfId="38393"/>
    <cellStyle name="Normal 29 22 4" xfId="38394"/>
    <cellStyle name="Normal 29 22 4 2" xfId="38395"/>
    <cellStyle name="Normal 29 22 5" xfId="38396"/>
    <cellStyle name="Normal 29 23" xfId="38397"/>
    <cellStyle name="Normal 29 23 2" xfId="38398"/>
    <cellStyle name="Normal 29 23 2 2" xfId="38399"/>
    <cellStyle name="Normal 29 23 2 2 2" xfId="38400"/>
    <cellStyle name="Normal 29 23 2 3" xfId="38401"/>
    <cellStyle name="Normal 29 23 3" xfId="38402"/>
    <cellStyle name="Normal 29 23 3 2" xfId="38403"/>
    <cellStyle name="Normal 29 23 4" xfId="38404"/>
    <cellStyle name="Normal 29 23 4 2" xfId="38405"/>
    <cellStyle name="Normal 29 23 5" xfId="38406"/>
    <cellStyle name="Normal 29 24" xfId="38407"/>
    <cellStyle name="Normal 29 24 2" xfId="38408"/>
    <cellStyle name="Normal 29 24 2 2" xfId="38409"/>
    <cellStyle name="Normal 29 24 2 2 2" xfId="38410"/>
    <cellStyle name="Normal 29 24 2 3" xfId="38411"/>
    <cellStyle name="Normal 29 24 3" xfId="38412"/>
    <cellStyle name="Normal 29 24 3 2" xfId="38413"/>
    <cellStyle name="Normal 29 24 4" xfId="38414"/>
    <cellStyle name="Normal 29 24 4 2" xfId="38415"/>
    <cellStyle name="Normal 29 24 5" xfId="38416"/>
    <cellStyle name="Normal 29 25" xfId="38417"/>
    <cellStyle name="Normal 29 25 2" xfId="38418"/>
    <cellStyle name="Normal 29 25 2 2" xfId="38419"/>
    <cellStyle name="Normal 29 25 2 2 2" xfId="38420"/>
    <cellStyle name="Normal 29 25 2 3" xfId="38421"/>
    <cellStyle name="Normal 29 25 3" xfId="38422"/>
    <cellStyle name="Normal 29 25 3 2" xfId="38423"/>
    <cellStyle name="Normal 29 25 4" xfId="38424"/>
    <cellStyle name="Normal 29 25 4 2" xfId="38425"/>
    <cellStyle name="Normal 29 25 5" xfId="38426"/>
    <cellStyle name="Normal 29 26" xfId="38427"/>
    <cellStyle name="Normal 29 26 2" xfId="38428"/>
    <cellStyle name="Normal 29 26 2 2" xfId="38429"/>
    <cellStyle name="Normal 29 26 2 2 2" xfId="38430"/>
    <cellStyle name="Normal 29 26 2 3" xfId="38431"/>
    <cellStyle name="Normal 29 26 3" xfId="38432"/>
    <cellStyle name="Normal 29 26 3 2" xfId="38433"/>
    <cellStyle name="Normal 29 26 4" xfId="38434"/>
    <cellStyle name="Normal 29 26 4 2" xfId="38435"/>
    <cellStyle name="Normal 29 26 5" xfId="38436"/>
    <cellStyle name="Normal 29 27" xfId="38437"/>
    <cellStyle name="Normal 29 27 2" xfId="38438"/>
    <cellStyle name="Normal 29 27 2 2" xfId="38439"/>
    <cellStyle name="Normal 29 27 2 2 2" xfId="38440"/>
    <cellStyle name="Normal 29 27 2 3" xfId="38441"/>
    <cellStyle name="Normal 29 27 3" xfId="38442"/>
    <cellStyle name="Normal 29 27 3 2" xfId="38443"/>
    <cellStyle name="Normal 29 27 4" xfId="38444"/>
    <cellStyle name="Normal 29 27 4 2" xfId="38445"/>
    <cellStyle name="Normal 29 27 5" xfId="38446"/>
    <cellStyle name="Normal 29 28" xfId="38447"/>
    <cellStyle name="Normal 29 28 2" xfId="38448"/>
    <cellStyle name="Normal 29 28 2 2" xfId="38449"/>
    <cellStyle name="Normal 29 28 2 2 2" xfId="38450"/>
    <cellStyle name="Normal 29 28 2 3" xfId="38451"/>
    <cellStyle name="Normal 29 28 3" xfId="38452"/>
    <cellStyle name="Normal 29 28 3 2" xfId="38453"/>
    <cellStyle name="Normal 29 28 4" xfId="38454"/>
    <cellStyle name="Normal 29 28 4 2" xfId="38455"/>
    <cellStyle name="Normal 29 28 5" xfId="38456"/>
    <cellStyle name="Normal 29 29" xfId="38457"/>
    <cellStyle name="Normal 29 29 2" xfId="38458"/>
    <cellStyle name="Normal 29 29 2 2" xfId="38459"/>
    <cellStyle name="Normal 29 29 2 2 2" xfId="38460"/>
    <cellStyle name="Normal 29 29 2 3" xfId="38461"/>
    <cellStyle name="Normal 29 29 3" xfId="38462"/>
    <cellStyle name="Normal 29 29 3 2" xfId="38463"/>
    <cellStyle name="Normal 29 29 4" xfId="38464"/>
    <cellStyle name="Normal 29 29 4 2" xfId="38465"/>
    <cellStyle name="Normal 29 29 5" xfId="38466"/>
    <cellStyle name="Normal 29 3" xfId="38467"/>
    <cellStyle name="Normal 29 3 2" xfId="38468"/>
    <cellStyle name="Normal 29 3 2 2" xfId="38469"/>
    <cellStyle name="Normal 29 3 3" xfId="38470"/>
    <cellStyle name="Normal 29 3 3 2" xfId="38471"/>
    <cellStyle name="Normal 29 3 4" xfId="38472"/>
    <cellStyle name="Normal 29 3 4 2" xfId="38473"/>
    <cellStyle name="Normal 29 3 5" xfId="38474"/>
    <cellStyle name="Normal 29 3 5 2" xfId="38475"/>
    <cellStyle name="Normal 29 3 6" xfId="38476"/>
    <cellStyle name="Normal 29 3 6 2" xfId="38477"/>
    <cellStyle name="Normal 29 3 7" xfId="38478"/>
    <cellStyle name="Normal 29 3 7 2" xfId="38479"/>
    <cellStyle name="Normal 29 3 8" xfId="38480"/>
    <cellStyle name="Normal 29 30" xfId="38481"/>
    <cellStyle name="Normal 29 30 2" xfId="38482"/>
    <cellStyle name="Normal 29 30 2 2" xfId="38483"/>
    <cellStyle name="Normal 29 30 2 2 2" xfId="38484"/>
    <cellStyle name="Normal 29 30 2 3" xfId="38485"/>
    <cellStyle name="Normal 29 30 3" xfId="38486"/>
    <cellStyle name="Normal 29 30 3 2" xfId="38487"/>
    <cellStyle name="Normal 29 30 4" xfId="38488"/>
    <cellStyle name="Normal 29 30 4 2" xfId="38489"/>
    <cellStyle name="Normal 29 30 5" xfId="38490"/>
    <cellStyle name="Normal 29 31" xfId="38491"/>
    <cellStyle name="Normal 29 31 2" xfId="38492"/>
    <cellStyle name="Normal 29 32" xfId="38493"/>
    <cellStyle name="Normal 29 32 2" xfId="38494"/>
    <cellStyle name="Normal 29 33" xfId="38495"/>
    <cellStyle name="Normal 29 33 2" xfId="38496"/>
    <cellStyle name="Normal 29 34" xfId="38497"/>
    <cellStyle name="Normal 29 34 2" xfId="38498"/>
    <cellStyle name="Normal 29 35" xfId="38499"/>
    <cellStyle name="Normal 29 35 2" xfId="38500"/>
    <cellStyle name="Normal 29 36" xfId="38501"/>
    <cellStyle name="Normal 29 37" xfId="38502"/>
    <cellStyle name="Normal 29 38" xfId="38503"/>
    <cellStyle name="Normal 29 39" xfId="38504"/>
    <cellStyle name="Normal 29 4" xfId="38505"/>
    <cellStyle name="Normal 29 4 2" xfId="38506"/>
    <cellStyle name="Normal 29 4 2 2" xfId="38507"/>
    <cellStyle name="Normal 29 4 3" xfId="38508"/>
    <cellStyle name="Normal 29 4 3 2" xfId="38509"/>
    <cellStyle name="Normal 29 4 4" xfId="38510"/>
    <cellStyle name="Normal 29 4 4 2" xfId="38511"/>
    <cellStyle name="Normal 29 4 5" xfId="38512"/>
    <cellStyle name="Normal 29 4 5 2" xfId="38513"/>
    <cellStyle name="Normal 29 4 6" xfId="38514"/>
    <cellStyle name="Normal 29 4 6 2" xfId="38515"/>
    <cellStyle name="Normal 29 4 7" xfId="38516"/>
    <cellStyle name="Normal 29 4 7 2" xfId="38517"/>
    <cellStyle name="Normal 29 4 8" xfId="38518"/>
    <cellStyle name="Normal 29 5" xfId="38519"/>
    <cellStyle name="Normal 29 5 2" xfId="38520"/>
    <cellStyle name="Normal 29 5 2 2" xfId="38521"/>
    <cellStyle name="Normal 29 5 3" xfId="38522"/>
    <cellStyle name="Normal 29 5 3 2" xfId="38523"/>
    <cellStyle name="Normal 29 5 4" xfId="38524"/>
    <cellStyle name="Normal 29 5 4 2" xfId="38525"/>
    <cellStyle name="Normal 29 5 5" xfId="38526"/>
    <cellStyle name="Normal 29 5 5 2" xfId="38527"/>
    <cellStyle name="Normal 29 5 6" xfId="38528"/>
    <cellStyle name="Normal 29 5 6 2" xfId="38529"/>
    <cellStyle name="Normal 29 5 7" xfId="38530"/>
    <cellStyle name="Normal 29 5 7 2" xfId="38531"/>
    <cellStyle name="Normal 29 5 8" xfId="38532"/>
    <cellStyle name="Normal 29 6" xfId="38533"/>
    <cellStyle name="Normal 29 6 2" xfId="38534"/>
    <cellStyle name="Normal 29 6 2 2" xfId="38535"/>
    <cellStyle name="Normal 29 6 3" xfId="38536"/>
    <cellStyle name="Normal 29 6 3 2" xfId="38537"/>
    <cellStyle name="Normal 29 6 4" xfId="38538"/>
    <cellStyle name="Normal 29 6 4 2" xfId="38539"/>
    <cellStyle name="Normal 29 6 5" xfId="38540"/>
    <cellStyle name="Normal 29 6 5 2" xfId="38541"/>
    <cellStyle name="Normal 29 6 6" xfId="38542"/>
    <cellStyle name="Normal 29 6 6 2" xfId="38543"/>
    <cellStyle name="Normal 29 6 7" xfId="38544"/>
    <cellStyle name="Normal 29 6 7 2" xfId="38545"/>
    <cellStyle name="Normal 29 6 8" xfId="38546"/>
    <cellStyle name="Normal 29 7" xfId="38547"/>
    <cellStyle name="Normal 29 7 2" xfId="38548"/>
    <cellStyle name="Normal 29 7 2 2" xfId="38549"/>
    <cellStyle name="Normal 29 7 3" xfId="38550"/>
    <cellStyle name="Normal 29 7 3 2" xfId="38551"/>
    <cellStyle name="Normal 29 7 4" xfId="38552"/>
    <cellStyle name="Normal 29 7 4 2" xfId="38553"/>
    <cellStyle name="Normal 29 7 5" xfId="38554"/>
    <cellStyle name="Normal 29 7 5 2" xfId="38555"/>
    <cellStyle name="Normal 29 7 6" xfId="38556"/>
    <cellStyle name="Normal 29 7 6 2" xfId="38557"/>
    <cellStyle name="Normal 29 7 7" xfId="38558"/>
    <cellStyle name="Normal 29 7 7 2" xfId="38559"/>
    <cellStyle name="Normal 29 7 8" xfId="38560"/>
    <cellStyle name="Normal 29 8" xfId="38561"/>
    <cellStyle name="Normal 29 8 2" xfId="38562"/>
    <cellStyle name="Normal 29 8 2 2" xfId="38563"/>
    <cellStyle name="Normal 29 8 3" xfId="38564"/>
    <cellStyle name="Normal 29 8 3 2" xfId="38565"/>
    <cellStyle name="Normal 29 8 4" xfId="38566"/>
    <cellStyle name="Normal 29 8 4 2" xfId="38567"/>
    <cellStyle name="Normal 29 8 5" xfId="38568"/>
    <cellStyle name="Normal 29 8 5 2" xfId="38569"/>
    <cellStyle name="Normal 29 8 6" xfId="38570"/>
    <cellStyle name="Normal 29 8 6 2" xfId="38571"/>
    <cellStyle name="Normal 29 8 7" xfId="38572"/>
    <cellStyle name="Normal 29 8 7 2" xfId="38573"/>
    <cellStyle name="Normal 29 8 8" xfId="38574"/>
    <cellStyle name="Normal 29 9" xfId="38575"/>
    <cellStyle name="Normal 29 9 2" xfId="38576"/>
    <cellStyle name="Normal 29 9 2 2" xfId="38577"/>
    <cellStyle name="Normal 29 9 3" xfId="38578"/>
    <cellStyle name="Normal 29 9 3 2" xfId="38579"/>
    <cellStyle name="Normal 29 9 4" xfId="38580"/>
    <cellStyle name="Normal 29 9 4 2" xfId="38581"/>
    <cellStyle name="Normal 29 9 5" xfId="38582"/>
    <cellStyle name="Normal 29 9 5 2" xfId="38583"/>
    <cellStyle name="Normal 29 9 6" xfId="38584"/>
    <cellStyle name="Normal 29 9 6 2" xfId="38585"/>
    <cellStyle name="Normal 29 9 7" xfId="38586"/>
    <cellStyle name="Normal 29 9 7 2" xfId="38587"/>
    <cellStyle name="Normal 29 9 8" xfId="38588"/>
    <cellStyle name="Normal 3" xfId="85"/>
    <cellStyle name="Normal 3 10" xfId="38589"/>
    <cellStyle name="Normal 3 10 10" xfId="38590"/>
    <cellStyle name="Normal 3 10 2" xfId="38591"/>
    <cellStyle name="Normal 3 10 3" xfId="38592"/>
    <cellStyle name="Normal 3 10 4" xfId="38593"/>
    <cellStyle name="Normal 3 10 5" xfId="38594"/>
    <cellStyle name="Normal 3 10 6" xfId="38595"/>
    <cellStyle name="Normal 3 10 7" xfId="38596"/>
    <cellStyle name="Normal 3 10 8" xfId="38597"/>
    <cellStyle name="Normal 3 10 9" xfId="38598"/>
    <cellStyle name="Normal 3 11" xfId="38599"/>
    <cellStyle name="Normal 3 11 10" xfId="38600"/>
    <cellStyle name="Normal 3 11 2" xfId="38601"/>
    <cellStyle name="Normal 3 11 3" xfId="38602"/>
    <cellStyle name="Normal 3 11 4" xfId="38603"/>
    <cellStyle name="Normal 3 11 5" xfId="38604"/>
    <cellStyle name="Normal 3 11 6" xfId="38605"/>
    <cellStyle name="Normal 3 11 7" xfId="38606"/>
    <cellStyle name="Normal 3 11 8" xfId="38607"/>
    <cellStyle name="Normal 3 11 9" xfId="38608"/>
    <cellStyle name="Normal 3 12" xfId="38609"/>
    <cellStyle name="Normal 3 12 10" xfId="38610"/>
    <cellStyle name="Normal 3 12 2" xfId="38611"/>
    <cellStyle name="Normal 3 12 3" xfId="38612"/>
    <cellStyle name="Normal 3 12 4" xfId="38613"/>
    <cellStyle name="Normal 3 12 5" xfId="38614"/>
    <cellStyle name="Normal 3 12 6" xfId="38615"/>
    <cellStyle name="Normal 3 12 7" xfId="38616"/>
    <cellStyle name="Normal 3 12 8" xfId="38617"/>
    <cellStyle name="Normal 3 12 9" xfId="38618"/>
    <cellStyle name="Normal 3 13" xfId="38619"/>
    <cellStyle name="Normal 3 13 10" xfId="38620"/>
    <cellStyle name="Normal 3 13 2" xfId="38621"/>
    <cellStyle name="Normal 3 13 3" xfId="38622"/>
    <cellStyle name="Normal 3 13 4" xfId="38623"/>
    <cellStyle name="Normal 3 13 5" xfId="38624"/>
    <cellStyle name="Normal 3 13 6" xfId="38625"/>
    <cellStyle name="Normal 3 13 7" xfId="38626"/>
    <cellStyle name="Normal 3 13 8" xfId="38627"/>
    <cellStyle name="Normal 3 13 9" xfId="38628"/>
    <cellStyle name="Normal 3 14" xfId="38629"/>
    <cellStyle name="Normal 3 14 10" xfId="38630"/>
    <cellStyle name="Normal 3 14 2" xfId="38631"/>
    <cellStyle name="Normal 3 14 3" xfId="38632"/>
    <cellStyle name="Normal 3 14 4" xfId="38633"/>
    <cellStyle name="Normal 3 14 5" xfId="38634"/>
    <cellStyle name="Normal 3 14 6" xfId="38635"/>
    <cellStyle name="Normal 3 14 7" xfId="38636"/>
    <cellStyle name="Normal 3 14 8" xfId="38637"/>
    <cellStyle name="Normal 3 14 9" xfId="38638"/>
    <cellStyle name="Normal 3 15" xfId="38639"/>
    <cellStyle name="Normal 3 15 10" xfId="38640"/>
    <cellStyle name="Normal 3 15 2" xfId="38641"/>
    <cellStyle name="Normal 3 15 3" xfId="38642"/>
    <cellStyle name="Normal 3 15 4" xfId="38643"/>
    <cellStyle name="Normal 3 15 5" xfId="38644"/>
    <cellStyle name="Normal 3 15 6" xfId="38645"/>
    <cellStyle name="Normal 3 15 7" xfId="38646"/>
    <cellStyle name="Normal 3 15 8" xfId="38647"/>
    <cellStyle name="Normal 3 15 9" xfId="38648"/>
    <cellStyle name="Normal 3 16" xfId="38649"/>
    <cellStyle name="Normal 3 16 10" xfId="38650"/>
    <cellStyle name="Normal 3 16 2" xfId="38651"/>
    <cellStyle name="Normal 3 16 3" xfId="38652"/>
    <cellStyle name="Normal 3 16 4" xfId="38653"/>
    <cellStyle name="Normal 3 16 5" xfId="38654"/>
    <cellStyle name="Normal 3 16 6" xfId="38655"/>
    <cellStyle name="Normal 3 16 7" xfId="38656"/>
    <cellStyle name="Normal 3 16 8" xfId="38657"/>
    <cellStyle name="Normal 3 16 9" xfId="38658"/>
    <cellStyle name="Normal 3 17" xfId="38659"/>
    <cellStyle name="Normal 3 17 10" xfId="38660"/>
    <cellStyle name="Normal 3 17 2" xfId="38661"/>
    <cellStyle name="Normal 3 17 3" xfId="38662"/>
    <cellStyle name="Normal 3 17 4" xfId="38663"/>
    <cellStyle name="Normal 3 17 5" xfId="38664"/>
    <cellStyle name="Normal 3 17 6" xfId="38665"/>
    <cellStyle name="Normal 3 17 7" xfId="38666"/>
    <cellStyle name="Normal 3 17 8" xfId="38667"/>
    <cellStyle name="Normal 3 17 9" xfId="38668"/>
    <cellStyle name="Normal 3 18" xfId="38669"/>
    <cellStyle name="Normal 3 18 10" xfId="38670"/>
    <cellStyle name="Normal 3 18 2" xfId="38671"/>
    <cellStyle name="Normal 3 18 3" xfId="38672"/>
    <cellStyle name="Normal 3 18 4" xfId="38673"/>
    <cellStyle name="Normal 3 18 5" xfId="38674"/>
    <cellStyle name="Normal 3 18 6" xfId="38675"/>
    <cellStyle name="Normal 3 18 7" xfId="38676"/>
    <cellStyle name="Normal 3 18 8" xfId="38677"/>
    <cellStyle name="Normal 3 18 9" xfId="38678"/>
    <cellStyle name="Normal 3 19" xfId="38679"/>
    <cellStyle name="Normal 3 19 10" xfId="38680"/>
    <cellStyle name="Normal 3 19 2" xfId="38681"/>
    <cellStyle name="Normal 3 19 3" xfId="38682"/>
    <cellStyle name="Normal 3 19 4" xfId="38683"/>
    <cellStyle name="Normal 3 19 5" xfId="38684"/>
    <cellStyle name="Normal 3 19 6" xfId="38685"/>
    <cellStyle name="Normal 3 19 7" xfId="38686"/>
    <cellStyle name="Normal 3 19 8" xfId="38687"/>
    <cellStyle name="Normal 3 19 9" xfId="38688"/>
    <cellStyle name="Normal 3 2" xfId="115"/>
    <cellStyle name="Normal 3 2 10" xfId="38689"/>
    <cellStyle name="Normal 3 2 10 2" xfId="38690"/>
    <cellStyle name="Normal 3 2 10 2 2" xfId="38691"/>
    <cellStyle name="Normal 3 2 10 3" xfId="38692"/>
    <cellStyle name="Normal 3 2 10 4" xfId="38693"/>
    <cellStyle name="Normal 3 2 11" xfId="38694"/>
    <cellStyle name="Normal 3 2 11 2" xfId="38695"/>
    <cellStyle name="Normal 3 2 11 2 2" xfId="38696"/>
    <cellStyle name="Normal 3 2 11 3" xfId="38697"/>
    <cellStyle name="Normal 3 2 11 4" xfId="38698"/>
    <cellStyle name="Normal 3 2 12" xfId="38699"/>
    <cellStyle name="Normal 3 2 12 2" xfId="38700"/>
    <cellStyle name="Normal 3 2 13" xfId="38701"/>
    <cellStyle name="Normal 3 2 13 2" xfId="38702"/>
    <cellStyle name="Normal 3 2 14" xfId="38703"/>
    <cellStyle name="Normal 3 2 14 2" xfId="38704"/>
    <cellStyle name="Normal 3 2 15" xfId="38705"/>
    <cellStyle name="Normal 3 2 15 2" xfId="38706"/>
    <cellStyle name="Normal 3 2 16" xfId="38707"/>
    <cellStyle name="Normal 3 2 16 2" xfId="38708"/>
    <cellStyle name="Normal 3 2 17" xfId="38709"/>
    <cellStyle name="Normal 3 2 17 2" xfId="38710"/>
    <cellStyle name="Normal 3 2 18" xfId="38711"/>
    <cellStyle name="Normal 3 2 18 2" xfId="38712"/>
    <cellStyle name="Normal 3 2 19" xfId="38713"/>
    <cellStyle name="Normal 3 2 19 2" xfId="38714"/>
    <cellStyle name="Normal 3 2 2" xfId="38715"/>
    <cellStyle name="Normal 3 2 2 2" xfId="38716"/>
    <cellStyle name="Normal 3 2 2 2 2" xfId="38717"/>
    <cellStyle name="Normal 3 2 2 3" xfId="38718"/>
    <cellStyle name="Normal 3 2 2 4" xfId="38719"/>
    <cellStyle name="Normal 3 2 20" xfId="38720"/>
    <cellStyle name="Normal 3 2 20 2" xfId="38721"/>
    <cellStyle name="Normal 3 2 21" xfId="38722"/>
    <cellStyle name="Normal 3 2 21 2" xfId="38723"/>
    <cellStyle name="Normal 3 2 22" xfId="38724"/>
    <cellStyle name="Normal 3 2 22 2" xfId="38725"/>
    <cellStyle name="Normal 3 2 23" xfId="38726"/>
    <cellStyle name="Normal 3 2 23 2" xfId="38727"/>
    <cellStyle name="Normal 3 2 24" xfId="38728"/>
    <cellStyle name="Normal 3 2 24 2" xfId="38729"/>
    <cellStyle name="Normal 3 2 25" xfId="38730"/>
    <cellStyle name="Normal 3 2 25 2" xfId="38731"/>
    <cellStyle name="Normal 3 2 26" xfId="38732"/>
    <cellStyle name="Normal 3 2 26 2" xfId="38733"/>
    <cellStyle name="Normal 3 2 27" xfId="38734"/>
    <cellStyle name="Normal 3 2 27 2" xfId="38735"/>
    <cellStyle name="Normal 3 2 28" xfId="38736"/>
    <cellStyle name="Normal 3 2 28 2" xfId="38737"/>
    <cellStyle name="Normal 3 2 29" xfId="38738"/>
    <cellStyle name="Normal 3 2 29 2" xfId="38739"/>
    <cellStyle name="Normal 3 2 3" xfId="38740"/>
    <cellStyle name="Normal 3 2 3 2" xfId="38741"/>
    <cellStyle name="Normal 3 2 3 2 2" xfId="38742"/>
    <cellStyle name="Normal 3 2 3 3" xfId="38743"/>
    <cellStyle name="Normal 3 2 3 4" xfId="38744"/>
    <cellStyle name="Normal 3 2 30" xfId="38745"/>
    <cellStyle name="Normal 3 2 30 2" xfId="38746"/>
    <cellStyle name="Normal 3 2 31" xfId="38747"/>
    <cellStyle name="Normal 3 2 31 2" xfId="38748"/>
    <cellStyle name="Normal 3 2 32" xfId="38749"/>
    <cellStyle name="Normal 3 2 32 2" xfId="38750"/>
    <cellStyle name="Normal 3 2 33" xfId="38751"/>
    <cellStyle name="Normal 3 2 33 2" xfId="38752"/>
    <cellStyle name="Normal 3 2 34" xfId="38753"/>
    <cellStyle name="Normal 3 2 34 2" xfId="38754"/>
    <cellStyle name="Normal 3 2 35" xfId="38755"/>
    <cellStyle name="Normal 3 2 35 2" xfId="38756"/>
    <cellStyle name="Normal 3 2 36" xfId="38757"/>
    <cellStyle name="Normal 3 2 36 2" xfId="38758"/>
    <cellStyle name="Normal 3 2 37" xfId="38759"/>
    <cellStyle name="Normal 3 2 37 2" xfId="38760"/>
    <cellStyle name="Normal 3 2 38" xfId="38761"/>
    <cellStyle name="Normal 3 2 38 2" xfId="38762"/>
    <cellStyle name="Normal 3 2 39" xfId="38763"/>
    <cellStyle name="Normal 3 2 39 2" xfId="38764"/>
    <cellStyle name="Normal 3 2 4" xfId="38765"/>
    <cellStyle name="Normal 3 2 4 2" xfId="38766"/>
    <cellStyle name="Normal 3 2 4 2 2" xfId="38767"/>
    <cellStyle name="Normal 3 2 4 3" xfId="38768"/>
    <cellStyle name="Normal 3 2 4 4" xfId="38769"/>
    <cellStyle name="Normal 3 2 40" xfId="38770"/>
    <cellStyle name="Normal 3 2 40 2" xfId="38771"/>
    <cellStyle name="Normal 3 2 41" xfId="38772"/>
    <cellStyle name="Normal 3 2 41 2" xfId="38773"/>
    <cellStyle name="Normal 3 2 42" xfId="38774"/>
    <cellStyle name="Normal 3 2 42 2" xfId="38775"/>
    <cellStyle name="Normal 3 2 43" xfId="38776"/>
    <cellStyle name="Normal 3 2 43 2" xfId="38777"/>
    <cellStyle name="Normal 3 2 44" xfId="38778"/>
    <cellStyle name="Normal 3 2 44 2" xfId="38779"/>
    <cellStyle name="Normal 3 2 45" xfId="38780"/>
    <cellStyle name="Normal 3 2 45 2" xfId="38781"/>
    <cellStyle name="Normal 3 2 46" xfId="38782"/>
    <cellStyle name="Normal 3 2 46 2" xfId="38783"/>
    <cellStyle name="Normal 3 2 47" xfId="38784"/>
    <cellStyle name="Normal 3 2 47 2" xfId="38785"/>
    <cellStyle name="Normal 3 2 48" xfId="38786"/>
    <cellStyle name="Normal 3 2 48 2" xfId="38787"/>
    <cellStyle name="Normal 3 2 49" xfId="38788"/>
    <cellStyle name="Normal 3 2 49 2" xfId="38789"/>
    <cellStyle name="Normal 3 2 5" xfId="38790"/>
    <cellStyle name="Normal 3 2 5 2" xfId="38791"/>
    <cellStyle name="Normal 3 2 5 2 2" xfId="38792"/>
    <cellStyle name="Normal 3 2 5 3" xfId="38793"/>
    <cellStyle name="Normal 3 2 5 4" xfId="38794"/>
    <cellStyle name="Normal 3 2 50" xfId="38795"/>
    <cellStyle name="Normal 3 2 51" xfId="38796"/>
    <cellStyle name="Normal 3 2 52" xfId="38797"/>
    <cellStyle name="Normal 3 2 53" xfId="38798"/>
    <cellStyle name="Normal 3 2 54" xfId="38799"/>
    <cellStyle name="Normal 3 2 55" xfId="38800"/>
    <cellStyle name="Normal 3 2 56" xfId="38801"/>
    <cellStyle name="Normal 3 2 57" xfId="38802"/>
    <cellStyle name="Normal 3 2 58" xfId="38803"/>
    <cellStyle name="Normal 3 2 59" xfId="38804"/>
    <cellStyle name="Normal 3 2 6" xfId="38805"/>
    <cellStyle name="Normal 3 2 6 2" xfId="38806"/>
    <cellStyle name="Normal 3 2 6 2 2" xfId="38807"/>
    <cellStyle name="Normal 3 2 6 3" xfId="38808"/>
    <cellStyle name="Normal 3 2 6 4" xfId="38809"/>
    <cellStyle name="Normal 3 2 60" xfId="38810"/>
    <cellStyle name="Normal 3 2 61" xfId="38811"/>
    <cellStyle name="Normal 3 2 62" xfId="38812"/>
    <cellStyle name="Normal 3 2 63" xfId="38813"/>
    <cellStyle name="Normal 3 2 64" xfId="38814"/>
    <cellStyle name="Normal 3 2 65" xfId="38815"/>
    <cellStyle name="Normal 3 2 66" xfId="38816"/>
    <cellStyle name="Normal 3 2 67" xfId="38817"/>
    <cellStyle name="Normal 3 2 68" xfId="38818"/>
    <cellStyle name="Normal 3 2 69" xfId="38819"/>
    <cellStyle name="Normal 3 2 7" xfId="38820"/>
    <cellStyle name="Normal 3 2 7 2" xfId="38821"/>
    <cellStyle name="Normal 3 2 7 2 2" xfId="38822"/>
    <cellStyle name="Normal 3 2 7 3" xfId="38823"/>
    <cellStyle name="Normal 3 2 7 4" xfId="38824"/>
    <cellStyle name="Normal 3 2 70" xfId="38825"/>
    <cellStyle name="Normal 3 2 71" xfId="38826"/>
    <cellStyle name="Normal 3 2 72" xfId="38827"/>
    <cellStyle name="Normal 3 2 73" xfId="38828"/>
    <cellStyle name="Normal 3 2 74" xfId="38829"/>
    <cellStyle name="Normal 3 2 75" xfId="38830"/>
    <cellStyle name="Normal 3 2 76" xfId="38831"/>
    <cellStyle name="Normal 3 2 8" xfId="38832"/>
    <cellStyle name="Normal 3 2 8 2" xfId="38833"/>
    <cellStyle name="Normal 3 2 8 2 2" xfId="38834"/>
    <cellStyle name="Normal 3 2 8 3" xfId="38835"/>
    <cellStyle name="Normal 3 2 8 4" xfId="38836"/>
    <cellStyle name="Normal 3 2 9" xfId="38837"/>
    <cellStyle name="Normal 3 2 9 2" xfId="38838"/>
    <cellStyle name="Normal 3 2 9 2 2" xfId="38839"/>
    <cellStyle name="Normal 3 2 9 3" xfId="38840"/>
    <cellStyle name="Normal 3 2 9 4" xfId="38841"/>
    <cellStyle name="Normal 3 20" xfId="38842"/>
    <cellStyle name="Normal 3 20 10" xfId="38843"/>
    <cellStyle name="Normal 3 20 2" xfId="38844"/>
    <cellStyle name="Normal 3 20 3" xfId="38845"/>
    <cellStyle name="Normal 3 20 4" xfId="38846"/>
    <cellStyle name="Normal 3 20 5" xfId="38847"/>
    <cellStyle name="Normal 3 20 6" xfId="38848"/>
    <cellStyle name="Normal 3 20 7" xfId="38849"/>
    <cellStyle name="Normal 3 20 8" xfId="38850"/>
    <cellStyle name="Normal 3 20 9" xfId="38851"/>
    <cellStyle name="Normal 3 21" xfId="38852"/>
    <cellStyle name="Normal 3 21 10" xfId="38853"/>
    <cellStyle name="Normal 3 21 2" xfId="38854"/>
    <cellStyle name="Normal 3 21 3" xfId="38855"/>
    <cellStyle name="Normal 3 21 4" xfId="38856"/>
    <cellStyle name="Normal 3 21 5" xfId="38857"/>
    <cellStyle name="Normal 3 21 6" xfId="38858"/>
    <cellStyle name="Normal 3 21 7" xfId="38859"/>
    <cellStyle name="Normal 3 21 8" xfId="38860"/>
    <cellStyle name="Normal 3 21 9" xfId="38861"/>
    <cellStyle name="Normal 3 22" xfId="38862"/>
    <cellStyle name="Normal 3 22 10" xfId="38863"/>
    <cellStyle name="Normal 3 22 2" xfId="38864"/>
    <cellStyle name="Normal 3 22 3" xfId="38865"/>
    <cellStyle name="Normal 3 22 4" xfId="38866"/>
    <cellStyle name="Normal 3 22 5" xfId="38867"/>
    <cellStyle name="Normal 3 22 6" xfId="38868"/>
    <cellStyle name="Normal 3 22 7" xfId="38869"/>
    <cellStyle name="Normal 3 22 8" xfId="38870"/>
    <cellStyle name="Normal 3 22 9" xfId="38871"/>
    <cellStyle name="Normal 3 23" xfId="38872"/>
    <cellStyle name="Normal 3 23 10" xfId="38873"/>
    <cellStyle name="Normal 3 23 2" xfId="38874"/>
    <cellStyle name="Normal 3 23 3" xfId="38875"/>
    <cellStyle name="Normal 3 23 4" xfId="38876"/>
    <cellStyle name="Normal 3 23 5" xfId="38877"/>
    <cellStyle name="Normal 3 23 6" xfId="38878"/>
    <cellStyle name="Normal 3 23 7" xfId="38879"/>
    <cellStyle name="Normal 3 23 8" xfId="38880"/>
    <cellStyle name="Normal 3 23 9" xfId="38881"/>
    <cellStyle name="Normal 3 24" xfId="38882"/>
    <cellStyle name="Normal 3 24 10" xfId="38883"/>
    <cellStyle name="Normal 3 24 2" xfId="38884"/>
    <cellStyle name="Normal 3 24 3" xfId="38885"/>
    <cellStyle name="Normal 3 24 4" xfId="38886"/>
    <cellStyle name="Normal 3 24 5" xfId="38887"/>
    <cellStyle name="Normal 3 24 6" xfId="38888"/>
    <cellStyle name="Normal 3 24 7" xfId="38889"/>
    <cellStyle name="Normal 3 24 8" xfId="38890"/>
    <cellStyle name="Normal 3 24 9" xfId="38891"/>
    <cellStyle name="Normal 3 25" xfId="38892"/>
    <cellStyle name="Normal 3 25 10" xfId="38893"/>
    <cellStyle name="Normal 3 25 2" xfId="38894"/>
    <cellStyle name="Normal 3 25 3" xfId="38895"/>
    <cellStyle name="Normal 3 25 4" xfId="38896"/>
    <cellStyle name="Normal 3 25 5" xfId="38897"/>
    <cellStyle name="Normal 3 25 6" xfId="38898"/>
    <cellStyle name="Normal 3 25 7" xfId="38899"/>
    <cellStyle name="Normal 3 25 8" xfId="38900"/>
    <cellStyle name="Normal 3 25 9" xfId="38901"/>
    <cellStyle name="Normal 3 26" xfId="38902"/>
    <cellStyle name="Normal 3 26 10" xfId="38903"/>
    <cellStyle name="Normal 3 26 2" xfId="38904"/>
    <cellStyle name="Normal 3 26 3" xfId="38905"/>
    <cellStyle name="Normal 3 26 4" xfId="38906"/>
    <cellStyle name="Normal 3 26 5" xfId="38907"/>
    <cellStyle name="Normal 3 26 6" xfId="38908"/>
    <cellStyle name="Normal 3 26 7" xfId="38909"/>
    <cellStyle name="Normal 3 26 8" xfId="38910"/>
    <cellStyle name="Normal 3 26 9" xfId="38911"/>
    <cellStyle name="Normal 3 27" xfId="38912"/>
    <cellStyle name="Normal 3 27 10" xfId="38913"/>
    <cellStyle name="Normal 3 27 2" xfId="38914"/>
    <cellStyle name="Normal 3 27 3" xfId="38915"/>
    <cellStyle name="Normal 3 27 4" xfId="38916"/>
    <cellStyle name="Normal 3 27 5" xfId="38917"/>
    <cellStyle name="Normal 3 27 6" xfId="38918"/>
    <cellStyle name="Normal 3 27 7" xfId="38919"/>
    <cellStyle name="Normal 3 27 8" xfId="38920"/>
    <cellStyle name="Normal 3 27 9" xfId="38921"/>
    <cellStyle name="Normal 3 28" xfId="38922"/>
    <cellStyle name="Normal 3 28 10" xfId="38923"/>
    <cellStyle name="Normal 3 28 2" xfId="38924"/>
    <cellStyle name="Normal 3 28 3" xfId="38925"/>
    <cellStyle name="Normal 3 28 4" xfId="38926"/>
    <cellStyle name="Normal 3 28 5" xfId="38927"/>
    <cellStyle name="Normal 3 28 6" xfId="38928"/>
    <cellStyle name="Normal 3 28 7" xfId="38929"/>
    <cellStyle name="Normal 3 28 8" xfId="38930"/>
    <cellStyle name="Normal 3 28 9" xfId="38931"/>
    <cellStyle name="Normal 3 29" xfId="38932"/>
    <cellStyle name="Normal 3 29 10" xfId="38933"/>
    <cellStyle name="Normal 3 29 2" xfId="38934"/>
    <cellStyle name="Normal 3 29 3" xfId="38935"/>
    <cellStyle name="Normal 3 29 4" xfId="38936"/>
    <cellStyle name="Normal 3 29 5" xfId="38937"/>
    <cellStyle name="Normal 3 29 6" xfId="38938"/>
    <cellStyle name="Normal 3 29 7" xfId="38939"/>
    <cellStyle name="Normal 3 29 8" xfId="38940"/>
    <cellStyle name="Normal 3 29 9" xfId="38941"/>
    <cellStyle name="Normal 3 3" xfId="38942"/>
    <cellStyle name="Normal 3 3 10" xfId="38943"/>
    <cellStyle name="Normal 3 3 10 2" xfId="38944"/>
    <cellStyle name="Normal 3 3 10 2 2" xfId="38945"/>
    <cellStyle name="Normal 3 3 10 3" xfId="38946"/>
    <cellStyle name="Normal 3 3 10 4" xfId="38947"/>
    <cellStyle name="Normal 3 3 11" xfId="38948"/>
    <cellStyle name="Normal 3 3 11 2" xfId="38949"/>
    <cellStyle name="Normal 3 3 11 2 2" xfId="38950"/>
    <cellStyle name="Normal 3 3 11 3" xfId="38951"/>
    <cellStyle name="Normal 3 3 11 4" xfId="38952"/>
    <cellStyle name="Normal 3 3 12" xfId="38953"/>
    <cellStyle name="Normal 3 3 13" xfId="38954"/>
    <cellStyle name="Normal 3 3 14" xfId="38955"/>
    <cellStyle name="Normal 3 3 15" xfId="38956"/>
    <cellStyle name="Normal 3 3 16" xfId="38957"/>
    <cellStyle name="Normal 3 3 17" xfId="38958"/>
    <cellStyle name="Normal 3 3 18" xfId="38959"/>
    <cellStyle name="Normal 3 3 19" xfId="38960"/>
    <cellStyle name="Normal 3 3 2" xfId="38961"/>
    <cellStyle name="Normal 3 3 2 2" xfId="38962"/>
    <cellStyle name="Normal 3 3 2 2 2" xfId="38963"/>
    <cellStyle name="Normal 3 3 2 3" xfId="38964"/>
    <cellStyle name="Normal 3 3 2 4" xfId="38965"/>
    <cellStyle name="Normal 3 3 20" xfId="38966"/>
    <cellStyle name="Normal 3 3 21" xfId="38967"/>
    <cellStyle name="Normal 3 3 22" xfId="38968"/>
    <cellStyle name="Normal 3 3 23" xfId="38969"/>
    <cellStyle name="Normal 3 3 24" xfId="38970"/>
    <cellStyle name="Normal 3 3 25" xfId="38971"/>
    <cellStyle name="Normal 3 3 26" xfId="38972"/>
    <cellStyle name="Normal 3 3 27" xfId="38973"/>
    <cellStyle name="Normal 3 3 28" xfId="38974"/>
    <cellStyle name="Normal 3 3 3" xfId="38975"/>
    <cellStyle name="Normal 3 3 3 2" xfId="38976"/>
    <cellStyle name="Normal 3 3 3 2 2" xfId="38977"/>
    <cellStyle name="Normal 3 3 3 3" xfId="38978"/>
    <cellStyle name="Normal 3 3 3 4" xfId="38979"/>
    <cellStyle name="Normal 3 3 4" xfId="38980"/>
    <cellStyle name="Normal 3 3 4 2" xfId="38981"/>
    <cellStyle name="Normal 3 3 4 2 2" xfId="38982"/>
    <cellStyle name="Normal 3 3 4 3" xfId="38983"/>
    <cellStyle name="Normal 3 3 4 4" xfId="38984"/>
    <cellStyle name="Normal 3 3 5" xfId="38985"/>
    <cellStyle name="Normal 3 3 5 2" xfId="38986"/>
    <cellStyle name="Normal 3 3 5 2 2" xfId="38987"/>
    <cellStyle name="Normal 3 3 5 3" xfId="38988"/>
    <cellStyle name="Normal 3 3 5 4" xfId="38989"/>
    <cellStyle name="Normal 3 3 6" xfId="38990"/>
    <cellStyle name="Normal 3 3 6 2" xfId="38991"/>
    <cellStyle name="Normal 3 3 6 2 2" xfId="38992"/>
    <cellStyle name="Normal 3 3 6 3" xfId="38993"/>
    <cellStyle name="Normal 3 3 6 4" xfId="38994"/>
    <cellStyle name="Normal 3 3 7" xfId="38995"/>
    <cellStyle name="Normal 3 3 7 2" xfId="38996"/>
    <cellStyle name="Normal 3 3 7 2 2" xfId="38997"/>
    <cellStyle name="Normal 3 3 7 3" xfId="38998"/>
    <cellStyle name="Normal 3 3 7 4" xfId="38999"/>
    <cellStyle name="Normal 3 3 8" xfId="39000"/>
    <cellStyle name="Normal 3 3 8 2" xfId="39001"/>
    <cellStyle name="Normal 3 3 8 2 2" xfId="39002"/>
    <cellStyle name="Normal 3 3 8 3" xfId="39003"/>
    <cellStyle name="Normal 3 3 8 4" xfId="39004"/>
    <cellStyle name="Normal 3 3 9" xfId="39005"/>
    <cellStyle name="Normal 3 3 9 2" xfId="39006"/>
    <cellStyle name="Normal 3 3 9 2 2" xfId="39007"/>
    <cellStyle name="Normal 3 3 9 3" xfId="39008"/>
    <cellStyle name="Normal 3 3 9 4" xfId="39009"/>
    <cellStyle name="Normal 3 30" xfId="39010"/>
    <cellStyle name="Normal 3 30 10" xfId="39011"/>
    <cellStyle name="Normal 3 30 2" xfId="39012"/>
    <cellStyle name="Normal 3 30 3" xfId="39013"/>
    <cellStyle name="Normal 3 30 4" xfId="39014"/>
    <cellStyle name="Normal 3 30 5" xfId="39015"/>
    <cellStyle name="Normal 3 30 6" xfId="39016"/>
    <cellStyle name="Normal 3 30 7" xfId="39017"/>
    <cellStyle name="Normal 3 30 8" xfId="39018"/>
    <cellStyle name="Normal 3 30 9" xfId="39019"/>
    <cellStyle name="Normal 3 31" xfId="39020"/>
    <cellStyle name="Normal 3 31 10" xfId="39021"/>
    <cellStyle name="Normal 3 31 2" xfId="39022"/>
    <cellStyle name="Normal 3 31 3" xfId="39023"/>
    <cellStyle name="Normal 3 31 4" xfId="39024"/>
    <cellStyle name="Normal 3 31 5" xfId="39025"/>
    <cellStyle name="Normal 3 31 6" xfId="39026"/>
    <cellStyle name="Normal 3 31 7" xfId="39027"/>
    <cellStyle name="Normal 3 31 8" xfId="39028"/>
    <cellStyle name="Normal 3 31 9" xfId="39029"/>
    <cellStyle name="Normal 3 32" xfId="39030"/>
    <cellStyle name="Normal 3 32 10" xfId="39031"/>
    <cellStyle name="Normal 3 32 2" xfId="39032"/>
    <cellStyle name="Normal 3 32 3" xfId="39033"/>
    <cellStyle name="Normal 3 32 4" xfId="39034"/>
    <cellStyle name="Normal 3 32 5" xfId="39035"/>
    <cellStyle name="Normal 3 32 6" xfId="39036"/>
    <cellStyle name="Normal 3 32 7" xfId="39037"/>
    <cellStyle name="Normal 3 32 8" xfId="39038"/>
    <cellStyle name="Normal 3 32 9" xfId="39039"/>
    <cellStyle name="Normal 3 33" xfId="39040"/>
    <cellStyle name="Normal 3 33 10" xfId="39041"/>
    <cellStyle name="Normal 3 33 2" xfId="39042"/>
    <cellStyle name="Normal 3 33 3" xfId="39043"/>
    <cellStyle name="Normal 3 33 4" xfId="39044"/>
    <cellStyle name="Normal 3 33 5" xfId="39045"/>
    <cellStyle name="Normal 3 33 6" xfId="39046"/>
    <cellStyle name="Normal 3 33 7" xfId="39047"/>
    <cellStyle name="Normal 3 33 8" xfId="39048"/>
    <cellStyle name="Normal 3 33 9" xfId="39049"/>
    <cellStyle name="Normal 3 34" xfId="39050"/>
    <cellStyle name="Normal 3 34 10" xfId="39051"/>
    <cellStyle name="Normal 3 34 2" xfId="39052"/>
    <cellStyle name="Normal 3 34 3" xfId="39053"/>
    <cellStyle name="Normal 3 34 4" xfId="39054"/>
    <cellStyle name="Normal 3 34 5" xfId="39055"/>
    <cellStyle name="Normal 3 34 6" xfId="39056"/>
    <cellStyle name="Normal 3 34 7" xfId="39057"/>
    <cellStyle name="Normal 3 34 8" xfId="39058"/>
    <cellStyle name="Normal 3 34 9" xfId="39059"/>
    <cellStyle name="Normal 3 35" xfId="39060"/>
    <cellStyle name="Normal 3 35 10" xfId="39061"/>
    <cellStyle name="Normal 3 35 2" xfId="39062"/>
    <cellStyle name="Normal 3 35 3" xfId="39063"/>
    <cellStyle name="Normal 3 35 4" xfId="39064"/>
    <cellStyle name="Normal 3 35 5" xfId="39065"/>
    <cellStyle name="Normal 3 35 6" xfId="39066"/>
    <cellStyle name="Normal 3 35 7" xfId="39067"/>
    <cellStyle name="Normal 3 35 8" xfId="39068"/>
    <cellStyle name="Normal 3 35 9" xfId="39069"/>
    <cellStyle name="Normal 3 36" xfId="39070"/>
    <cellStyle name="Normal 3 36 10" xfId="39071"/>
    <cellStyle name="Normal 3 36 2" xfId="39072"/>
    <cellStyle name="Normal 3 36 3" xfId="39073"/>
    <cellStyle name="Normal 3 36 4" xfId="39074"/>
    <cellStyle name="Normal 3 36 5" xfId="39075"/>
    <cellStyle name="Normal 3 36 6" xfId="39076"/>
    <cellStyle name="Normal 3 36 7" xfId="39077"/>
    <cellStyle name="Normal 3 36 8" xfId="39078"/>
    <cellStyle name="Normal 3 36 9" xfId="39079"/>
    <cellStyle name="Normal 3 37" xfId="39080"/>
    <cellStyle name="Normal 3 37 10" xfId="39081"/>
    <cellStyle name="Normal 3 37 2" xfId="39082"/>
    <cellStyle name="Normal 3 37 3" xfId="39083"/>
    <cellStyle name="Normal 3 37 4" xfId="39084"/>
    <cellStyle name="Normal 3 37 5" xfId="39085"/>
    <cellStyle name="Normal 3 37 6" xfId="39086"/>
    <cellStyle name="Normal 3 37 7" xfId="39087"/>
    <cellStyle name="Normal 3 37 8" xfId="39088"/>
    <cellStyle name="Normal 3 37 9" xfId="39089"/>
    <cellStyle name="Normal 3 38" xfId="39090"/>
    <cellStyle name="Normal 3 38 2" xfId="39091"/>
    <cellStyle name="Normal 3 38 3" xfId="39092"/>
    <cellStyle name="Normal 3 38 4" xfId="39093"/>
    <cellStyle name="Normal 3 39" xfId="39094"/>
    <cellStyle name="Normal 3 39 2" xfId="39095"/>
    <cellStyle name="Normal 3 39 3" xfId="39096"/>
    <cellStyle name="Normal 3 39 4" xfId="39097"/>
    <cellStyle name="Normal 3 4" xfId="39098"/>
    <cellStyle name="Normal 3 4 10" xfId="39099"/>
    <cellStyle name="Normal 3 4 10 2" xfId="39100"/>
    <cellStyle name="Normal 3 4 10 2 2" xfId="39101"/>
    <cellStyle name="Normal 3 4 10 3" xfId="39102"/>
    <cellStyle name="Normal 3 4 10 4" xfId="39103"/>
    <cellStyle name="Normal 3 4 11" xfId="39104"/>
    <cellStyle name="Normal 3 4 11 2" xfId="39105"/>
    <cellStyle name="Normal 3 4 11 2 2" xfId="39106"/>
    <cellStyle name="Normal 3 4 11 3" xfId="39107"/>
    <cellStyle name="Normal 3 4 11 4" xfId="39108"/>
    <cellStyle name="Normal 3 4 12" xfId="39109"/>
    <cellStyle name="Normal 3 4 13" xfId="39110"/>
    <cellStyle name="Normal 3 4 14" xfId="39111"/>
    <cellStyle name="Normal 3 4 15" xfId="39112"/>
    <cellStyle name="Normal 3 4 16" xfId="39113"/>
    <cellStyle name="Normal 3 4 17" xfId="39114"/>
    <cellStyle name="Normal 3 4 18" xfId="39115"/>
    <cellStyle name="Normal 3 4 19" xfId="39116"/>
    <cellStyle name="Normal 3 4 2" xfId="39117"/>
    <cellStyle name="Normal 3 4 2 2" xfId="39118"/>
    <cellStyle name="Normal 3 4 2 2 2" xfId="39119"/>
    <cellStyle name="Normal 3 4 2 3" xfId="39120"/>
    <cellStyle name="Normal 3 4 2 4" xfId="39121"/>
    <cellStyle name="Normal 3 4 20" xfId="39122"/>
    <cellStyle name="Normal 3 4 21" xfId="39123"/>
    <cellStyle name="Normal 3 4 22" xfId="39124"/>
    <cellStyle name="Normal 3 4 23" xfId="39125"/>
    <cellStyle name="Normal 3 4 24" xfId="39126"/>
    <cellStyle name="Normal 3 4 25" xfId="39127"/>
    <cellStyle name="Normal 3 4 26" xfId="39128"/>
    <cellStyle name="Normal 3 4 27" xfId="39129"/>
    <cellStyle name="Normal 3 4 28" xfId="39130"/>
    <cellStyle name="Normal 3 4 3" xfId="39131"/>
    <cellStyle name="Normal 3 4 3 2" xfId="39132"/>
    <cellStyle name="Normal 3 4 3 2 2" xfId="39133"/>
    <cellStyle name="Normal 3 4 3 3" xfId="39134"/>
    <cellStyle name="Normal 3 4 3 4" xfId="39135"/>
    <cellStyle name="Normal 3 4 4" xfId="39136"/>
    <cellStyle name="Normal 3 4 4 2" xfId="39137"/>
    <cellStyle name="Normal 3 4 4 2 2" xfId="39138"/>
    <cellStyle name="Normal 3 4 4 3" xfId="39139"/>
    <cellStyle name="Normal 3 4 4 4" xfId="39140"/>
    <cellStyle name="Normal 3 4 5" xfId="39141"/>
    <cellStyle name="Normal 3 4 5 2" xfId="39142"/>
    <cellStyle name="Normal 3 4 5 2 2" xfId="39143"/>
    <cellStyle name="Normal 3 4 5 3" xfId="39144"/>
    <cellStyle name="Normal 3 4 5 4" xfId="39145"/>
    <cellStyle name="Normal 3 4 6" xfId="39146"/>
    <cellStyle name="Normal 3 4 6 2" xfId="39147"/>
    <cellStyle name="Normal 3 4 6 2 2" xfId="39148"/>
    <cellStyle name="Normal 3 4 6 3" xfId="39149"/>
    <cellStyle name="Normal 3 4 6 4" xfId="39150"/>
    <cellStyle name="Normal 3 4 7" xfId="39151"/>
    <cellStyle name="Normal 3 4 7 2" xfId="39152"/>
    <cellStyle name="Normal 3 4 7 2 2" xfId="39153"/>
    <cellStyle name="Normal 3 4 7 3" xfId="39154"/>
    <cellStyle name="Normal 3 4 7 4" xfId="39155"/>
    <cellStyle name="Normal 3 4 8" xfId="39156"/>
    <cellStyle name="Normal 3 4 8 2" xfId="39157"/>
    <cellStyle name="Normal 3 4 8 2 2" xfId="39158"/>
    <cellStyle name="Normal 3 4 8 3" xfId="39159"/>
    <cellStyle name="Normal 3 4 8 4" xfId="39160"/>
    <cellStyle name="Normal 3 4 9" xfId="39161"/>
    <cellStyle name="Normal 3 4 9 2" xfId="39162"/>
    <cellStyle name="Normal 3 4 9 2 2" xfId="39163"/>
    <cellStyle name="Normal 3 4 9 3" xfId="39164"/>
    <cellStyle name="Normal 3 4 9 4" xfId="39165"/>
    <cellStyle name="Normal 3 40" xfId="39166"/>
    <cellStyle name="Normal 3 40 2" xfId="39167"/>
    <cellStyle name="Normal 3 40 3" xfId="39168"/>
    <cellStyle name="Normal 3 40 4" xfId="39169"/>
    <cellStyle name="Normal 3 41" xfId="39170"/>
    <cellStyle name="Normal 3 42" xfId="39171"/>
    <cellStyle name="Normal 3 43" xfId="39172"/>
    <cellStyle name="Normal 3 44" xfId="39173"/>
    <cellStyle name="Normal 3 45" xfId="39174"/>
    <cellStyle name="Normal 3 46" xfId="39175"/>
    <cellStyle name="Normal 3 47" xfId="39176"/>
    <cellStyle name="Normal 3 5" xfId="39177"/>
    <cellStyle name="Normal 3 5 10" xfId="39178"/>
    <cellStyle name="Normal 3 5 10 2" xfId="39179"/>
    <cellStyle name="Normal 3 5 10 2 2" xfId="39180"/>
    <cellStyle name="Normal 3 5 10 3" xfId="39181"/>
    <cellStyle name="Normal 3 5 10 4" xfId="39182"/>
    <cellStyle name="Normal 3 5 11" xfId="39183"/>
    <cellStyle name="Normal 3 5 11 2" xfId="39184"/>
    <cellStyle name="Normal 3 5 11 2 2" xfId="39185"/>
    <cellStyle name="Normal 3 5 11 3" xfId="39186"/>
    <cellStyle name="Normal 3 5 11 4" xfId="39187"/>
    <cellStyle name="Normal 3 5 12" xfId="39188"/>
    <cellStyle name="Normal 3 5 13" xfId="39189"/>
    <cellStyle name="Normal 3 5 14" xfId="39190"/>
    <cellStyle name="Normal 3 5 15" xfId="39191"/>
    <cellStyle name="Normal 3 5 16" xfId="39192"/>
    <cellStyle name="Normal 3 5 17" xfId="39193"/>
    <cellStyle name="Normal 3 5 18" xfId="39194"/>
    <cellStyle name="Normal 3 5 19" xfId="39195"/>
    <cellStyle name="Normal 3 5 2" xfId="39196"/>
    <cellStyle name="Normal 3 5 2 2" xfId="39197"/>
    <cellStyle name="Normal 3 5 2 2 2" xfId="39198"/>
    <cellStyle name="Normal 3 5 2 3" xfId="39199"/>
    <cellStyle name="Normal 3 5 2 4" xfId="39200"/>
    <cellStyle name="Normal 3 5 20" xfId="39201"/>
    <cellStyle name="Normal 3 5 21" xfId="39202"/>
    <cellStyle name="Normal 3 5 22" xfId="39203"/>
    <cellStyle name="Normal 3 5 23" xfId="39204"/>
    <cellStyle name="Normal 3 5 24" xfId="39205"/>
    <cellStyle name="Normal 3 5 25" xfId="39206"/>
    <cellStyle name="Normal 3 5 26" xfId="39207"/>
    <cellStyle name="Normal 3 5 27" xfId="39208"/>
    <cellStyle name="Normal 3 5 28" xfId="39209"/>
    <cellStyle name="Normal 3 5 3" xfId="39210"/>
    <cellStyle name="Normal 3 5 3 2" xfId="39211"/>
    <cellStyle name="Normal 3 5 3 2 2" xfId="39212"/>
    <cellStyle name="Normal 3 5 3 3" xfId="39213"/>
    <cellStyle name="Normal 3 5 3 4" xfId="39214"/>
    <cellStyle name="Normal 3 5 4" xfId="39215"/>
    <cellStyle name="Normal 3 5 4 2" xfId="39216"/>
    <cellStyle name="Normal 3 5 4 2 2" xfId="39217"/>
    <cellStyle name="Normal 3 5 4 3" xfId="39218"/>
    <cellStyle name="Normal 3 5 4 4" xfId="39219"/>
    <cellStyle name="Normal 3 5 5" xfId="39220"/>
    <cellStyle name="Normal 3 5 5 2" xfId="39221"/>
    <cellStyle name="Normal 3 5 5 2 2" xfId="39222"/>
    <cellStyle name="Normal 3 5 5 3" xfId="39223"/>
    <cellStyle name="Normal 3 5 5 4" xfId="39224"/>
    <cellStyle name="Normal 3 5 6" xfId="39225"/>
    <cellStyle name="Normal 3 5 6 2" xfId="39226"/>
    <cellStyle name="Normal 3 5 6 2 2" xfId="39227"/>
    <cellStyle name="Normal 3 5 6 3" xfId="39228"/>
    <cellStyle name="Normal 3 5 6 4" xfId="39229"/>
    <cellStyle name="Normal 3 5 7" xfId="39230"/>
    <cellStyle name="Normal 3 5 7 2" xfId="39231"/>
    <cellStyle name="Normal 3 5 7 2 2" xfId="39232"/>
    <cellStyle name="Normal 3 5 7 3" xfId="39233"/>
    <cellStyle name="Normal 3 5 7 4" xfId="39234"/>
    <cellStyle name="Normal 3 5 8" xfId="39235"/>
    <cellStyle name="Normal 3 5 8 2" xfId="39236"/>
    <cellStyle name="Normal 3 5 8 2 2" xfId="39237"/>
    <cellStyle name="Normal 3 5 8 3" xfId="39238"/>
    <cellStyle name="Normal 3 5 8 4" xfId="39239"/>
    <cellStyle name="Normal 3 5 9" xfId="39240"/>
    <cellStyle name="Normal 3 5 9 2" xfId="39241"/>
    <cellStyle name="Normal 3 5 9 2 2" xfId="39242"/>
    <cellStyle name="Normal 3 5 9 3" xfId="39243"/>
    <cellStyle name="Normal 3 5 9 4" xfId="39244"/>
    <cellStyle name="Normal 3 6" xfId="39245"/>
    <cellStyle name="Normal 3 6 10" xfId="39246"/>
    <cellStyle name="Normal 3 6 10 2" xfId="39247"/>
    <cellStyle name="Normal 3 6 10 2 2" xfId="39248"/>
    <cellStyle name="Normal 3 6 10 3" xfId="39249"/>
    <cellStyle name="Normal 3 6 10 4" xfId="39250"/>
    <cellStyle name="Normal 3 6 11" xfId="39251"/>
    <cellStyle name="Normal 3 6 11 2" xfId="39252"/>
    <cellStyle name="Normal 3 6 11 2 2" xfId="39253"/>
    <cellStyle name="Normal 3 6 11 3" xfId="39254"/>
    <cellStyle name="Normal 3 6 11 4" xfId="39255"/>
    <cellStyle name="Normal 3 6 12" xfId="39256"/>
    <cellStyle name="Normal 3 6 13" xfId="39257"/>
    <cellStyle name="Normal 3 6 14" xfId="39258"/>
    <cellStyle name="Normal 3 6 15" xfId="39259"/>
    <cellStyle name="Normal 3 6 16" xfId="39260"/>
    <cellStyle name="Normal 3 6 17" xfId="39261"/>
    <cellStyle name="Normal 3 6 18" xfId="39262"/>
    <cellStyle name="Normal 3 6 2" xfId="39263"/>
    <cellStyle name="Normal 3 6 2 2" xfId="39264"/>
    <cellStyle name="Normal 3 6 2 2 2" xfId="39265"/>
    <cellStyle name="Normal 3 6 2 3" xfId="39266"/>
    <cellStyle name="Normal 3 6 2 4" xfId="39267"/>
    <cellStyle name="Normal 3 6 3" xfId="39268"/>
    <cellStyle name="Normal 3 6 3 2" xfId="39269"/>
    <cellStyle name="Normal 3 6 3 3" xfId="39270"/>
    <cellStyle name="Normal 3 6 3 4" xfId="39271"/>
    <cellStyle name="Normal 3 6 3 5" xfId="39272"/>
    <cellStyle name="Normal 3 6 3 6" xfId="39273"/>
    <cellStyle name="Normal 3 6 3 7" xfId="39274"/>
    <cellStyle name="Normal 3 6 4" xfId="39275"/>
    <cellStyle name="Normal 3 6 4 2" xfId="39276"/>
    <cellStyle name="Normal 3 6 4 2 2" xfId="39277"/>
    <cellStyle name="Normal 3 6 4 3" xfId="39278"/>
    <cellStyle name="Normal 3 6 4 4" xfId="39279"/>
    <cellStyle name="Normal 3 6 5" xfId="39280"/>
    <cellStyle name="Normal 3 6 5 2" xfId="39281"/>
    <cellStyle name="Normal 3 6 5 2 2" xfId="39282"/>
    <cellStyle name="Normal 3 6 5 3" xfId="39283"/>
    <cellStyle name="Normal 3 6 5 4" xfId="39284"/>
    <cellStyle name="Normal 3 6 6" xfId="39285"/>
    <cellStyle name="Normal 3 6 6 2" xfId="39286"/>
    <cellStyle name="Normal 3 6 6 2 2" xfId="39287"/>
    <cellStyle name="Normal 3 6 6 3" xfId="39288"/>
    <cellStyle name="Normal 3 6 6 4" xfId="39289"/>
    <cellStyle name="Normal 3 6 7" xfId="39290"/>
    <cellStyle name="Normal 3 6 7 2" xfId="39291"/>
    <cellStyle name="Normal 3 6 7 2 2" xfId="39292"/>
    <cellStyle name="Normal 3 6 7 3" xfId="39293"/>
    <cellStyle name="Normal 3 6 7 4" xfId="39294"/>
    <cellStyle name="Normal 3 6 8" xfId="39295"/>
    <cellStyle name="Normal 3 6 8 2" xfId="39296"/>
    <cellStyle name="Normal 3 6 8 2 2" xfId="39297"/>
    <cellStyle name="Normal 3 6 8 3" xfId="39298"/>
    <cellStyle name="Normal 3 6 8 4" xfId="39299"/>
    <cellStyle name="Normal 3 6 9" xfId="39300"/>
    <cellStyle name="Normal 3 6 9 2" xfId="39301"/>
    <cellStyle name="Normal 3 6 9 2 2" xfId="39302"/>
    <cellStyle name="Normal 3 6 9 3" xfId="39303"/>
    <cellStyle name="Normal 3 6 9 4" xfId="39304"/>
    <cellStyle name="Normal 3 7" xfId="39305"/>
    <cellStyle name="Normal 3 7 10" xfId="39306"/>
    <cellStyle name="Normal 3 7 10 2" xfId="39307"/>
    <cellStyle name="Normal 3 7 10 2 2" xfId="39308"/>
    <cellStyle name="Normal 3 7 10 3" xfId="39309"/>
    <cellStyle name="Normal 3 7 10 4" xfId="39310"/>
    <cellStyle name="Normal 3 7 11" xfId="39311"/>
    <cellStyle name="Normal 3 7 11 2" xfId="39312"/>
    <cellStyle name="Normal 3 7 11 2 2" xfId="39313"/>
    <cellStyle name="Normal 3 7 11 3" xfId="39314"/>
    <cellStyle name="Normal 3 7 11 4" xfId="39315"/>
    <cellStyle name="Normal 3 7 12" xfId="39316"/>
    <cellStyle name="Normal 3 7 13" xfId="39317"/>
    <cellStyle name="Normal 3 7 14" xfId="39318"/>
    <cellStyle name="Normal 3 7 15" xfId="39319"/>
    <cellStyle name="Normal 3 7 16" xfId="39320"/>
    <cellStyle name="Normal 3 7 17" xfId="39321"/>
    <cellStyle name="Normal 3 7 18" xfId="39322"/>
    <cellStyle name="Normal 3 7 2" xfId="39323"/>
    <cellStyle name="Normal 3 7 2 2" xfId="39324"/>
    <cellStyle name="Normal 3 7 2 2 2" xfId="39325"/>
    <cellStyle name="Normal 3 7 2 3" xfId="39326"/>
    <cellStyle name="Normal 3 7 2 4" xfId="39327"/>
    <cellStyle name="Normal 3 7 3" xfId="39328"/>
    <cellStyle name="Normal 3 7 3 2" xfId="39329"/>
    <cellStyle name="Normal 3 7 3 3" xfId="39330"/>
    <cellStyle name="Normal 3 7 3 4" xfId="39331"/>
    <cellStyle name="Normal 3 7 3 5" xfId="39332"/>
    <cellStyle name="Normal 3 7 3 6" xfId="39333"/>
    <cellStyle name="Normal 3 7 3 7" xfId="39334"/>
    <cellStyle name="Normal 3 7 4" xfId="39335"/>
    <cellStyle name="Normal 3 7 4 2" xfId="39336"/>
    <cellStyle name="Normal 3 7 4 2 2" xfId="39337"/>
    <cellStyle name="Normal 3 7 4 3" xfId="39338"/>
    <cellStyle name="Normal 3 7 4 4" xfId="39339"/>
    <cellStyle name="Normal 3 7 5" xfId="39340"/>
    <cellStyle name="Normal 3 7 5 2" xfId="39341"/>
    <cellStyle name="Normal 3 7 5 2 2" xfId="39342"/>
    <cellStyle name="Normal 3 7 5 3" xfId="39343"/>
    <cellStyle name="Normal 3 7 5 4" xfId="39344"/>
    <cellStyle name="Normal 3 7 6" xfId="39345"/>
    <cellStyle name="Normal 3 7 6 2" xfId="39346"/>
    <cellStyle name="Normal 3 7 6 2 2" xfId="39347"/>
    <cellStyle name="Normal 3 7 6 3" xfId="39348"/>
    <cellStyle name="Normal 3 7 6 4" xfId="39349"/>
    <cellStyle name="Normal 3 7 7" xfId="39350"/>
    <cellStyle name="Normal 3 7 7 2" xfId="39351"/>
    <cellStyle name="Normal 3 7 7 2 2" xfId="39352"/>
    <cellStyle name="Normal 3 7 7 3" xfId="39353"/>
    <cellStyle name="Normal 3 7 7 4" xfId="39354"/>
    <cellStyle name="Normal 3 7 8" xfId="39355"/>
    <cellStyle name="Normal 3 7 8 2" xfId="39356"/>
    <cellStyle name="Normal 3 7 8 2 2" xfId="39357"/>
    <cellStyle name="Normal 3 7 8 3" xfId="39358"/>
    <cellStyle name="Normal 3 7 8 4" xfId="39359"/>
    <cellStyle name="Normal 3 7 9" xfId="39360"/>
    <cellStyle name="Normal 3 7 9 2" xfId="39361"/>
    <cellStyle name="Normal 3 7 9 2 2" xfId="39362"/>
    <cellStyle name="Normal 3 7 9 3" xfId="39363"/>
    <cellStyle name="Normal 3 7 9 4" xfId="39364"/>
    <cellStyle name="Normal 3 8" xfId="39365"/>
    <cellStyle name="Normal 3 8 10" xfId="39366"/>
    <cellStyle name="Normal 3 8 10 2" xfId="39367"/>
    <cellStyle name="Normal 3 8 10 2 2" xfId="39368"/>
    <cellStyle name="Normal 3 8 10 3" xfId="39369"/>
    <cellStyle name="Normal 3 8 10 4" xfId="39370"/>
    <cellStyle name="Normal 3 8 11" xfId="39371"/>
    <cellStyle name="Normal 3 8 11 2" xfId="39372"/>
    <cellStyle name="Normal 3 8 11 2 2" xfId="39373"/>
    <cellStyle name="Normal 3 8 11 3" xfId="39374"/>
    <cellStyle name="Normal 3 8 11 4" xfId="39375"/>
    <cellStyle name="Normal 3 8 12" xfId="39376"/>
    <cellStyle name="Normal 3 8 13" xfId="39377"/>
    <cellStyle name="Normal 3 8 14" xfId="39378"/>
    <cellStyle name="Normal 3 8 15" xfId="39379"/>
    <cellStyle name="Normal 3 8 16" xfId="39380"/>
    <cellStyle name="Normal 3 8 17" xfId="39381"/>
    <cellStyle name="Normal 3 8 18" xfId="39382"/>
    <cellStyle name="Normal 3 8 2" xfId="39383"/>
    <cellStyle name="Normal 3 8 2 2" xfId="39384"/>
    <cellStyle name="Normal 3 8 2 2 2" xfId="39385"/>
    <cellStyle name="Normal 3 8 2 3" xfId="39386"/>
    <cellStyle name="Normal 3 8 2 4" xfId="39387"/>
    <cellStyle name="Normal 3 8 3" xfId="39388"/>
    <cellStyle name="Normal 3 8 3 2" xfId="39389"/>
    <cellStyle name="Normal 3 8 3 3" xfId="39390"/>
    <cellStyle name="Normal 3 8 3 4" xfId="39391"/>
    <cellStyle name="Normal 3 8 3 5" xfId="39392"/>
    <cellStyle name="Normal 3 8 3 6" xfId="39393"/>
    <cellStyle name="Normal 3 8 3 7" xfId="39394"/>
    <cellStyle name="Normal 3 8 4" xfId="39395"/>
    <cellStyle name="Normal 3 8 4 2" xfId="39396"/>
    <cellStyle name="Normal 3 8 4 2 2" xfId="39397"/>
    <cellStyle name="Normal 3 8 4 3" xfId="39398"/>
    <cellStyle name="Normal 3 8 4 4" xfId="39399"/>
    <cellStyle name="Normal 3 8 5" xfId="39400"/>
    <cellStyle name="Normal 3 8 5 2" xfId="39401"/>
    <cellStyle name="Normal 3 8 5 2 2" xfId="39402"/>
    <cellStyle name="Normal 3 8 5 3" xfId="39403"/>
    <cellStyle name="Normal 3 8 5 4" xfId="39404"/>
    <cellStyle name="Normal 3 8 6" xfId="39405"/>
    <cellStyle name="Normal 3 8 6 2" xfId="39406"/>
    <cellStyle name="Normal 3 8 6 2 2" xfId="39407"/>
    <cellStyle name="Normal 3 8 6 3" xfId="39408"/>
    <cellStyle name="Normal 3 8 6 4" xfId="39409"/>
    <cellStyle name="Normal 3 8 7" xfId="39410"/>
    <cellStyle name="Normal 3 8 7 2" xfId="39411"/>
    <cellStyle name="Normal 3 8 7 2 2" xfId="39412"/>
    <cellStyle name="Normal 3 8 7 3" xfId="39413"/>
    <cellStyle name="Normal 3 8 7 4" xfId="39414"/>
    <cellStyle name="Normal 3 8 8" xfId="39415"/>
    <cellStyle name="Normal 3 8 8 2" xfId="39416"/>
    <cellStyle name="Normal 3 8 8 2 2" xfId="39417"/>
    <cellStyle name="Normal 3 8 8 3" xfId="39418"/>
    <cellStyle name="Normal 3 8 8 4" xfId="39419"/>
    <cellStyle name="Normal 3 8 9" xfId="39420"/>
    <cellStyle name="Normal 3 8 9 2" xfId="39421"/>
    <cellStyle name="Normal 3 8 9 2 2" xfId="39422"/>
    <cellStyle name="Normal 3 8 9 3" xfId="39423"/>
    <cellStyle name="Normal 3 8 9 4" xfId="39424"/>
    <cellStyle name="Normal 3 9" xfId="39425"/>
    <cellStyle name="Normal 3 9 10" xfId="39426"/>
    <cellStyle name="Normal 3 9 2" xfId="39427"/>
    <cellStyle name="Normal 3 9 3" xfId="39428"/>
    <cellStyle name="Normal 3 9 4" xfId="39429"/>
    <cellStyle name="Normal 3 9 5" xfId="39430"/>
    <cellStyle name="Normal 3 9 6" xfId="39431"/>
    <cellStyle name="Normal 3 9 7" xfId="39432"/>
    <cellStyle name="Normal 3 9 8" xfId="39433"/>
    <cellStyle name="Normal 3 9 9" xfId="39434"/>
    <cellStyle name="Normal 30" xfId="39435"/>
    <cellStyle name="Normal 30 10" xfId="39436"/>
    <cellStyle name="Normal 30 10 2" xfId="39437"/>
    <cellStyle name="Normal 30 10 2 2" xfId="39438"/>
    <cellStyle name="Normal 30 10 3" xfId="39439"/>
    <cellStyle name="Normal 30 10 3 2" xfId="39440"/>
    <cellStyle name="Normal 30 10 4" xfId="39441"/>
    <cellStyle name="Normal 30 10 4 2" xfId="39442"/>
    <cellStyle name="Normal 30 10 5" xfId="39443"/>
    <cellStyle name="Normal 30 11" xfId="39444"/>
    <cellStyle name="Normal 30 11 2" xfId="39445"/>
    <cellStyle name="Normal 30 11 2 2" xfId="39446"/>
    <cellStyle name="Normal 30 11 3" xfId="39447"/>
    <cellStyle name="Normal 30 11 3 2" xfId="39448"/>
    <cellStyle name="Normal 30 11 4" xfId="39449"/>
    <cellStyle name="Normal 30 11 4 2" xfId="39450"/>
    <cellStyle name="Normal 30 11 5" xfId="39451"/>
    <cellStyle name="Normal 30 12" xfId="39452"/>
    <cellStyle name="Normal 30 12 2" xfId="39453"/>
    <cellStyle name="Normal 30 12 2 2" xfId="39454"/>
    <cellStyle name="Normal 30 12 3" xfId="39455"/>
    <cellStyle name="Normal 30 12 3 2" xfId="39456"/>
    <cellStyle name="Normal 30 12 4" xfId="39457"/>
    <cellStyle name="Normal 30 12 4 2" xfId="39458"/>
    <cellStyle name="Normal 30 12 5" xfId="39459"/>
    <cellStyle name="Normal 30 13" xfId="39460"/>
    <cellStyle name="Normal 30 13 2" xfId="39461"/>
    <cellStyle name="Normal 30 13 2 2" xfId="39462"/>
    <cellStyle name="Normal 30 13 3" xfId="39463"/>
    <cellStyle name="Normal 30 13 3 2" xfId="39464"/>
    <cellStyle name="Normal 30 13 4" xfId="39465"/>
    <cellStyle name="Normal 30 13 4 2" xfId="39466"/>
    <cellStyle name="Normal 30 13 5" xfId="39467"/>
    <cellStyle name="Normal 30 14" xfId="39468"/>
    <cellStyle name="Normal 30 14 2" xfId="39469"/>
    <cellStyle name="Normal 30 14 2 2" xfId="39470"/>
    <cellStyle name="Normal 30 14 3" xfId="39471"/>
    <cellStyle name="Normal 30 14 3 2" xfId="39472"/>
    <cellStyle name="Normal 30 14 4" xfId="39473"/>
    <cellStyle name="Normal 30 14 4 2" xfId="39474"/>
    <cellStyle name="Normal 30 14 5" xfId="39475"/>
    <cellStyle name="Normal 30 15" xfId="39476"/>
    <cellStyle name="Normal 30 15 2" xfId="39477"/>
    <cellStyle name="Normal 30 15 2 2" xfId="39478"/>
    <cellStyle name="Normal 30 15 3" xfId="39479"/>
    <cellStyle name="Normal 30 15 3 2" xfId="39480"/>
    <cellStyle name="Normal 30 15 4" xfId="39481"/>
    <cellStyle name="Normal 30 15 4 2" xfId="39482"/>
    <cellStyle name="Normal 30 15 5" xfId="39483"/>
    <cellStyle name="Normal 30 16" xfId="39484"/>
    <cellStyle name="Normal 30 16 2" xfId="39485"/>
    <cellStyle name="Normal 30 16 2 2" xfId="39486"/>
    <cellStyle name="Normal 30 16 3" xfId="39487"/>
    <cellStyle name="Normal 30 16 3 2" xfId="39488"/>
    <cellStyle name="Normal 30 16 4" xfId="39489"/>
    <cellStyle name="Normal 30 16 4 2" xfId="39490"/>
    <cellStyle name="Normal 30 16 5" xfId="39491"/>
    <cellStyle name="Normal 30 17" xfId="39492"/>
    <cellStyle name="Normal 30 17 2" xfId="39493"/>
    <cellStyle name="Normal 30 17 2 2" xfId="39494"/>
    <cellStyle name="Normal 30 17 3" xfId="39495"/>
    <cellStyle name="Normal 30 17 3 2" xfId="39496"/>
    <cellStyle name="Normal 30 17 4" xfId="39497"/>
    <cellStyle name="Normal 30 17 4 2" xfId="39498"/>
    <cellStyle name="Normal 30 17 5" xfId="39499"/>
    <cellStyle name="Normal 30 18" xfId="39500"/>
    <cellStyle name="Normal 30 18 2" xfId="39501"/>
    <cellStyle name="Normal 30 18 2 2" xfId="39502"/>
    <cellStyle name="Normal 30 18 3" xfId="39503"/>
    <cellStyle name="Normal 30 18 3 2" xfId="39504"/>
    <cellStyle name="Normal 30 18 4" xfId="39505"/>
    <cellStyle name="Normal 30 18 4 2" xfId="39506"/>
    <cellStyle name="Normal 30 18 5" xfId="39507"/>
    <cellStyle name="Normal 30 19" xfId="39508"/>
    <cellStyle name="Normal 30 19 2" xfId="39509"/>
    <cellStyle name="Normal 30 19 2 2" xfId="39510"/>
    <cellStyle name="Normal 30 19 2 2 2" xfId="39511"/>
    <cellStyle name="Normal 30 19 2 3" xfId="39512"/>
    <cellStyle name="Normal 30 19 3" xfId="39513"/>
    <cellStyle name="Normal 30 19 3 2" xfId="39514"/>
    <cellStyle name="Normal 30 19 4" xfId="39515"/>
    <cellStyle name="Normal 30 19 4 2" xfId="39516"/>
    <cellStyle name="Normal 30 19 5" xfId="39517"/>
    <cellStyle name="Normal 30 2" xfId="39518"/>
    <cellStyle name="Normal 30 2 2" xfId="39519"/>
    <cellStyle name="Normal 30 2 2 2" xfId="39520"/>
    <cellStyle name="Normal 30 2 3" xfId="39521"/>
    <cellStyle name="Normal 30 2 3 2" xfId="39522"/>
    <cellStyle name="Normal 30 2 4" xfId="39523"/>
    <cellStyle name="Normal 30 2 4 2" xfId="39524"/>
    <cellStyle name="Normal 30 2 5" xfId="39525"/>
    <cellStyle name="Normal 30 20" xfId="39526"/>
    <cellStyle name="Normal 30 20 2" xfId="39527"/>
    <cellStyle name="Normal 30 20 2 2" xfId="39528"/>
    <cellStyle name="Normal 30 20 2 2 2" xfId="39529"/>
    <cellStyle name="Normal 30 20 2 3" xfId="39530"/>
    <cellStyle name="Normal 30 20 3" xfId="39531"/>
    <cellStyle name="Normal 30 20 3 2" xfId="39532"/>
    <cellStyle name="Normal 30 20 4" xfId="39533"/>
    <cellStyle name="Normal 30 20 4 2" xfId="39534"/>
    <cellStyle name="Normal 30 20 5" xfId="39535"/>
    <cellStyle name="Normal 30 21" xfId="39536"/>
    <cellStyle name="Normal 30 21 2" xfId="39537"/>
    <cellStyle name="Normal 30 21 2 2" xfId="39538"/>
    <cellStyle name="Normal 30 21 2 2 2" xfId="39539"/>
    <cellStyle name="Normal 30 21 2 3" xfId="39540"/>
    <cellStyle name="Normal 30 21 3" xfId="39541"/>
    <cellStyle name="Normal 30 21 3 2" xfId="39542"/>
    <cellStyle name="Normal 30 21 4" xfId="39543"/>
    <cellStyle name="Normal 30 21 4 2" xfId="39544"/>
    <cellStyle name="Normal 30 21 5" xfId="39545"/>
    <cellStyle name="Normal 30 22" xfId="39546"/>
    <cellStyle name="Normal 30 22 2" xfId="39547"/>
    <cellStyle name="Normal 30 22 2 2" xfId="39548"/>
    <cellStyle name="Normal 30 22 2 2 2" xfId="39549"/>
    <cellStyle name="Normal 30 22 2 3" xfId="39550"/>
    <cellStyle name="Normal 30 22 3" xfId="39551"/>
    <cellStyle name="Normal 30 22 3 2" xfId="39552"/>
    <cellStyle name="Normal 30 22 4" xfId="39553"/>
    <cellStyle name="Normal 30 22 4 2" xfId="39554"/>
    <cellStyle name="Normal 30 22 5" xfId="39555"/>
    <cellStyle name="Normal 30 23" xfId="39556"/>
    <cellStyle name="Normal 30 23 2" xfId="39557"/>
    <cellStyle name="Normal 30 23 2 2" xfId="39558"/>
    <cellStyle name="Normal 30 23 2 2 2" xfId="39559"/>
    <cellStyle name="Normal 30 23 2 3" xfId="39560"/>
    <cellStyle name="Normal 30 23 3" xfId="39561"/>
    <cellStyle name="Normal 30 23 3 2" xfId="39562"/>
    <cellStyle name="Normal 30 23 4" xfId="39563"/>
    <cellStyle name="Normal 30 23 4 2" xfId="39564"/>
    <cellStyle name="Normal 30 23 5" xfId="39565"/>
    <cellStyle name="Normal 30 24" xfId="39566"/>
    <cellStyle name="Normal 30 24 2" xfId="39567"/>
    <cellStyle name="Normal 30 24 2 2" xfId="39568"/>
    <cellStyle name="Normal 30 24 2 2 2" xfId="39569"/>
    <cellStyle name="Normal 30 24 2 3" xfId="39570"/>
    <cellStyle name="Normal 30 24 3" xfId="39571"/>
    <cellStyle name="Normal 30 24 3 2" xfId="39572"/>
    <cellStyle name="Normal 30 24 4" xfId="39573"/>
    <cellStyle name="Normal 30 24 4 2" xfId="39574"/>
    <cellStyle name="Normal 30 24 5" xfId="39575"/>
    <cellStyle name="Normal 30 25" xfId="39576"/>
    <cellStyle name="Normal 30 25 2" xfId="39577"/>
    <cellStyle name="Normal 30 25 2 2" xfId="39578"/>
    <cellStyle name="Normal 30 25 2 2 2" xfId="39579"/>
    <cellStyle name="Normal 30 25 2 3" xfId="39580"/>
    <cellStyle name="Normal 30 25 3" xfId="39581"/>
    <cellStyle name="Normal 30 25 3 2" xfId="39582"/>
    <cellStyle name="Normal 30 25 4" xfId="39583"/>
    <cellStyle name="Normal 30 25 4 2" xfId="39584"/>
    <cellStyle name="Normal 30 25 5" xfId="39585"/>
    <cellStyle name="Normal 30 26" xfId="39586"/>
    <cellStyle name="Normal 30 26 2" xfId="39587"/>
    <cellStyle name="Normal 30 26 2 2" xfId="39588"/>
    <cellStyle name="Normal 30 26 2 2 2" xfId="39589"/>
    <cellStyle name="Normal 30 26 2 3" xfId="39590"/>
    <cellStyle name="Normal 30 26 3" xfId="39591"/>
    <cellStyle name="Normal 30 26 3 2" xfId="39592"/>
    <cellStyle name="Normal 30 26 4" xfId="39593"/>
    <cellStyle name="Normal 30 26 4 2" xfId="39594"/>
    <cellStyle name="Normal 30 26 5" xfId="39595"/>
    <cellStyle name="Normal 30 27" xfId="39596"/>
    <cellStyle name="Normal 30 27 2" xfId="39597"/>
    <cellStyle name="Normal 30 27 2 2" xfId="39598"/>
    <cellStyle name="Normal 30 27 2 2 2" xfId="39599"/>
    <cellStyle name="Normal 30 27 2 3" xfId="39600"/>
    <cellStyle name="Normal 30 27 3" xfId="39601"/>
    <cellStyle name="Normal 30 27 3 2" xfId="39602"/>
    <cellStyle name="Normal 30 27 4" xfId="39603"/>
    <cellStyle name="Normal 30 27 4 2" xfId="39604"/>
    <cellStyle name="Normal 30 27 5" xfId="39605"/>
    <cellStyle name="Normal 30 28" xfId="39606"/>
    <cellStyle name="Normal 30 28 2" xfId="39607"/>
    <cellStyle name="Normal 30 28 2 2" xfId="39608"/>
    <cellStyle name="Normal 30 28 2 2 2" xfId="39609"/>
    <cellStyle name="Normal 30 28 2 3" xfId="39610"/>
    <cellStyle name="Normal 30 28 3" xfId="39611"/>
    <cellStyle name="Normal 30 28 3 2" xfId="39612"/>
    <cellStyle name="Normal 30 28 4" xfId="39613"/>
    <cellStyle name="Normal 30 28 4 2" xfId="39614"/>
    <cellStyle name="Normal 30 28 5" xfId="39615"/>
    <cellStyle name="Normal 30 29" xfId="39616"/>
    <cellStyle name="Normal 30 29 2" xfId="39617"/>
    <cellStyle name="Normal 30 29 2 2" xfId="39618"/>
    <cellStyle name="Normal 30 3" xfId="39619"/>
    <cellStyle name="Normal 30 3 2" xfId="39620"/>
    <cellStyle name="Normal 30 3 2 2" xfId="39621"/>
    <cellStyle name="Normal 30 3 3" xfId="39622"/>
    <cellStyle name="Normal 30 3 3 2" xfId="39623"/>
    <cellStyle name="Normal 30 3 4" xfId="39624"/>
    <cellStyle name="Normal 30 3 4 2" xfId="39625"/>
    <cellStyle name="Normal 30 3 5" xfId="39626"/>
    <cellStyle name="Normal 30 30" xfId="39627"/>
    <cellStyle name="Normal 30 30 2" xfId="39628"/>
    <cellStyle name="Normal 30 31" xfId="39629"/>
    <cellStyle name="Normal 30 31 2" xfId="39630"/>
    <cellStyle name="Normal 30 32" xfId="39631"/>
    <cellStyle name="Normal 30 32 2" xfId="39632"/>
    <cellStyle name="Normal 30 33" xfId="39633"/>
    <cellStyle name="Normal 30 33 2" xfId="39634"/>
    <cellStyle name="Normal 30 34" xfId="39635"/>
    <cellStyle name="Normal 30 4" xfId="39636"/>
    <cellStyle name="Normal 30 4 2" xfId="39637"/>
    <cellStyle name="Normal 30 4 2 2" xfId="39638"/>
    <cellStyle name="Normal 30 4 3" xfId="39639"/>
    <cellStyle name="Normal 30 4 3 2" xfId="39640"/>
    <cellStyle name="Normal 30 4 4" xfId="39641"/>
    <cellStyle name="Normal 30 4 4 2" xfId="39642"/>
    <cellStyle name="Normal 30 4 5" xfId="39643"/>
    <cellStyle name="Normal 30 5" xfId="39644"/>
    <cellStyle name="Normal 30 5 2" xfId="39645"/>
    <cellStyle name="Normal 30 5 2 2" xfId="39646"/>
    <cellStyle name="Normal 30 5 3" xfId="39647"/>
    <cellStyle name="Normal 30 5 3 2" xfId="39648"/>
    <cellStyle name="Normal 30 5 4" xfId="39649"/>
    <cellStyle name="Normal 30 5 4 2" xfId="39650"/>
    <cellStyle name="Normal 30 5 5" xfId="39651"/>
    <cellStyle name="Normal 30 6" xfId="39652"/>
    <cellStyle name="Normal 30 6 2" xfId="39653"/>
    <cellStyle name="Normal 30 6 2 2" xfId="39654"/>
    <cellStyle name="Normal 30 6 3" xfId="39655"/>
    <cellStyle name="Normal 30 6 3 2" xfId="39656"/>
    <cellStyle name="Normal 30 6 4" xfId="39657"/>
    <cellStyle name="Normal 30 6 4 2" xfId="39658"/>
    <cellStyle name="Normal 30 6 5" xfId="39659"/>
    <cellStyle name="Normal 30 7" xfId="39660"/>
    <cellStyle name="Normal 30 7 2" xfId="39661"/>
    <cellStyle name="Normal 30 7 2 2" xfId="39662"/>
    <cellStyle name="Normal 30 7 3" xfId="39663"/>
    <cellStyle name="Normal 30 7 3 2" xfId="39664"/>
    <cellStyle name="Normal 30 7 4" xfId="39665"/>
    <cellStyle name="Normal 30 7 4 2" xfId="39666"/>
    <cellStyle name="Normal 30 7 5" xfId="39667"/>
    <cellStyle name="Normal 30 8" xfId="39668"/>
    <cellStyle name="Normal 30 8 2" xfId="39669"/>
    <cellStyle name="Normal 30 8 2 2" xfId="39670"/>
    <cellStyle name="Normal 30 8 3" xfId="39671"/>
    <cellStyle name="Normal 30 8 3 2" xfId="39672"/>
    <cellStyle name="Normal 30 8 4" xfId="39673"/>
    <cellStyle name="Normal 30 8 4 2" xfId="39674"/>
    <cellStyle name="Normal 30 8 5" xfId="39675"/>
    <cellStyle name="Normal 30 9" xfId="39676"/>
    <cellStyle name="Normal 30 9 2" xfId="39677"/>
    <cellStyle name="Normal 30 9 2 2" xfId="39678"/>
    <cellStyle name="Normal 30 9 3" xfId="39679"/>
    <cellStyle name="Normal 30 9 3 2" xfId="39680"/>
    <cellStyle name="Normal 30 9 4" xfId="39681"/>
    <cellStyle name="Normal 30 9 4 2" xfId="39682"/>
    <cellStyle name="Normal 30 9 5" xfId="39683"/>
    <cellStyle name="Normal 31" xfId="39684"/>
    <cellStyle name="Normal 31 10" xfId="39685"/>
    <cellStyle name="Normal 31 10 2" xfId="39686"/>
    <cellStyle name="Normal 31 10 2 2" xfId="39687"/>
    <cellStyle name="Normal 31 10 3" xfId="39688"/>
    <cellStyle name="Normal 31 10 3 2" xfId="39689"/>
    <cellStyle name="Normal 31 10 4" xfId="39690"/>
    <cellStyle name="Normal 31 10 4 2" xfId="39691"/>
    <cellStyle name="Normal 31 10 5" xfId="39692"/>
    <cellStyle name="Normal 31 11" xfId="39693"/>
    <cellStyle name="Normal 31 11 2" xfId="39694"/>
    <cellStyle name="Normal 31 11 2 2" xfId="39695"/>
    <cellStyle name="Normal 31 11 3" xfId="39696"/>
    <cellStyle name="Normal 31 11 3 2" xfId="39697"/>
    <cellStyle name="Normal 31 11 4" xfId="39698"/>
    <cellStyle name="Normal 31 11 4 2" xfId="39699"/>
    <cellStyle name="Normal 31 11 5" xfId="39700"/>
    <cellStyle name="Normal 31 12" xfId="39701"/>
    <cellStyle name="Normal 31 12 2" xfId="39702"/>
    <cellStyle name="Normal 31 12 2 2" xfId="39703"/>
    <cellStyle name="Normal 31 12 3" xfId="39704"/>
    <cellStyle name="Normal 31 12 3 2" xfId="39705"/>
    <cellStyle name="Normal 31 12 4" xfId="39706"/>
    <cellStyle name="Normal 31 12 4 2" xfId="39707"/>
    <cellStyle name="Normal 31 12 5" xfId="39708"/>
    <cellStyle name="Normal 31 13" xfId="39709"/>
    <cellStyle name="Normal 31 13 2" xfId="39710"/>
    <cellStyle name="Normal 31 13 2 2" xfId="39711"/>
    <cellStyle name="Normal 31 13 3" xfId="39712"/>
    <cellStyle name="Normal 31 13 3 2" xfId="39713"/>
    <cellStyle name="Normal 31 13 4" xfId="39714"/>
    <cellStyle name="Normal 31 13 4 2" xfId="39715"/>
    <cellStyle name="Normal 31 13 5" xfId="39716"/>
    <cellStyle name="Normal 31 14" xfId="39717"/>
    <cellStyle name="Normal 31 14 2" xfId="39718"/>
    <cellStyle name="Normal 31 14 2 2" xfId="39719"/>
    <cellStyle name="Normal 31 14 3" xfId="39720"/>
    <cellStyle name="Normal 31 14 3 2" xfId="39721"/>
    <cellStyle name="Normal 31 14 4" xfId="39722"/>
    <cellStyle name="Normal 31 14 4 2" xfId="39723"/>
    <cellStyle name="Normal 31 14 5" xfId="39724"/>
    <cellStyle name="Normal 31 15" xfId="39725"/>
    <cellStyle name="Normal 31 15 2" xfId="39726"/>
    <cellStyle name="Normal 31 15 2 2" xfId="39727"/>
    <cellStyle name="Normal 31 15 3" xfId="39728"/>
    <cellStyle name="Normal 31 15 3 2" xfId="39729"/>
    <cellStyle name="Normal 31 15 4" xfId="39730"/>
    <cellStyle name="Normal 31 15 4 2" xfId="39731"/>
    <cellStyle name="Normal 31 15 5" xfId="39732"/>
    <cellStyle name="Normal 31 16" xfId="39733"/>
    <cellStyle name="Normal 31 16 2" xfId="39734"/>
    <cellStyle name="Normal 31 16 2 2" xfId="39735"/>
    <cellStyle name="Normal 31 16 3" xfId="39736"/>
    <cellStyle name="Normal 31 16 3 2" xfId="39737"/>
    <cellStyle name="Normal 31 16 4" xfId="39738"/>
    <cellStyle name="Normal 31 16 4 2" xfId="39739"/>
    <cellStyle name="Normal 31 16 5" xfId="39740"/>
    <cellStyle name="Normal 31 17" xfId="39741"/>
    <cellStyle name="Normal 31 17 2" xfId="39742"/>
    <cellStyle name="Normal 31 17 2 2" xfId="39743"/>
    <cellStyle name="Normal 31 17 3" xfId="39744"/>
    <cellStyle name="Normal 31 17 3 2" xfId="39745"/>
    <cellStyle name="Normal 31 17 4" xfId="39746"/>
    <cellStyle name="Normal 31 17 4 2" xfId="39747"/>
    <cellStyle name="Normal 31 17 5" xfId="39748"/>
    <cellStyle name="Normal 31 18" xfId="39749"/>
    <cellStyle name="Normal 31 18 2" xfId="39750"/>
    <cellStyle name="Normal 31 18 2 2" xfId="39751"/>
    <cellStyle name="Normal 31 18 3" xfId="39752"/>
    <cellStyle name="Normal 31 18 3 2" xfId="39753"/>
    <cellStyle name="Normal 31 18 4" xfId="39754"/>
    <cellStyle name="Normal 31 18 4 2" xfId="39755"/>
    <cellStyle name="Normal 31 18 5" xfId="39756"/>
    <cellStyle name="Normal 31 19" xfId="39757"/>
    <cellStyle name="Normal 31 19 2" xfId="39758"/>
    <cellStyle name="Normal 31 19 2 2" xfId="39759"/>
    <cellStyle name="Normal 31 19 2 2 2" xfId="39760"/>
    <cellStyle name="Normal 31 19 2 3" xfId="39761"/>
    <cellStyle name="Normal 31 19 3" xfId="39762"/>
    <cellStyle name="Normal 31 19 3 2" xfId="39763"/>
    <cellStyle name="Normal 31 19 4" xfId="39764"/>
    <cellStyle name="Normal 31 19 4 2" xfId="39765"/>
    <cellStyle name="Normal 31 19 5" xfId="39766"/>
    <cellStyle name="Normal 31 2" xfId="39767"/>
    <cellStyle name="Normal 31 2 2" xfId="39768"/>
    <cellStyle name="Normal 31 2 2 2" xfId="39769"/>
    <cellStyle name="Normal 31 2 3" xfId="39770"/>
    <cellStyle name="Normal 31 2 3 2" xfId="39771"/>
    <cellStyle name="Normal 31 2 4" xfId="39772"/>
    <cellStyle name="Normal 31 2 4 2" xfId="39773"/>
    <cellStyle name="Normal 31 2 5" xfId="39774"/>
    <cellStyle name="Normal 31 20" xfId="39775"/>
    <cellStyle name="Normal 31 20 2" xfId="39776"/>
    <cellStyle name="Normal 31 20 2 2" xfId="39777"/>
    <cellStyle name="Normal 31 20 2 2 2" xfId="39778"/>
    <cellStyle name="Normal 31 20 2 3" xfId="39779"/>
    <cellStyle name="Normal 31 20 3" xfId="39780"/>
    <cellStyle name="Normal 31 20 3 2" xfId="39781"/>
    <cellStyle name="Normal 31 20 4" xfId="39782"/>
    <cellStyle name="Normal 31 20 4 2" xfId="39783"/>
    <cellStyle name="Normal 31 20 5" xfId="39784"/>
    <cellStyle name="Normal 31 21" xfId="39785"/>
    <cellStyle name="Normal 31 21 2" xfId="39786"/>
    <cellStyle name="Normal 31 21 2 2" xfId="39787"/>
    <cellStyle name="Normal 31 21 2 2 2" xfId="39788"/>
    <cellStyle name="Normal 31 21 2 3" xfId="39789"/>
    <cellStyle name="Normal 31 21 3" xfId="39790"/>
    <cellStyle name="Normal 31 21 3 2" xfId="39791"/>
    <cellStyle name="Normal 31 21 4" xfId="39792"/>
    <cellStyle name="Normal 31 21 4 2" xfId="39793"/>
    <cellStyle name="Normal 31 21 5" xfId="39794"/>
    <cellStyle name="Normal 31 22" xfId="39795"/>
    <cellStyle name="Normal 31 22 2" xfId="39796"/>
    <cellStyle name="Normal 31 22 2 2" xfId="39797"/>
    <cellStyle name="Normal 31 22 2 2 2" xfId="39798"/>
    <cellStyle name="Normal 31 22 2 3" xfId="39799"/>
    <cellStyle name="Normal 31 22 3" xfId="39800"/>
    <cellStyle name="Normal 31 22 3 2" xfId="39801"/>
    <cellStyle name="Normal 31 22 4" xfId="39802"/>
    <cellStyle name="Normal 31 22 4 2" xfId="39803"/>
    <cellStyle name="Normal 31 22 5" xfId="39804"/>
    <cellStyle name="Normal 31 23" xfId="39805"/>
    <cellStyle name="Normal 31 23 2" xfId="39806"/>
    <cellStyle name="Normal 31 23 2 2" xfId="39807"/>
    <cellStyle name="Normal 31 23 2 2 2" xfId="39808"/>
    <cellStyle name="Normal 31 23 2 3" xfId="39809"/>
    <cellStyle name="Normal 31 23 3" xfId="39810"/>
    <cellStyle name="Normal 31 23 3 2" xfId="39811"/>
    <cellStyle name="Normal 31 23 4" xfId="39812"/>
    <cellStyle name="Normal 31 23 4 2" xfId="39813"/>
    <cellStyle name="Normal 31 23 5" xfId="39814"/>
    <cellStyle name="Normal 31 24" xfId="39815"/>
    <cellStyle name="Normal 31 24 2" xfId="39816"/>
    <cellStyle name="Normal 31 24 2 2" xfId="39817"/>
    <cellStyle name="Normal 31 24 2 2 2" xfId="39818"/>
    <cellStyle name="Normal 31 24 2 3" xfId="39819"/>
    <cellStyle name="Normal 31 24 3" xfId="39820"/>
    <cellStyle name="Normal 31 24 3 2" xfId="39821"/>
    <cellStyle name="Normal 31 24 4" xfId="39822"/>
    <cellStyle name="Normal 31 24 4 2" xfId="39823"/>
    <cellStyle name="Normal 31 24 5" xfId="39824"/>
    <cellStyle name="Normal 31 25" xfId="39825"/>
    <cellStyle name="Normal 31 25 2" xfId="39826"/>
    <cellStyle name="Normal 31 25 2 2" xfId="39827"/>
    <cellStyle name="Normal 31 25 2 2 2" xfId="39828"/>
    <cellStyle name="Normal 31 25 2 3" xfId="39829"/>
    <cellStyle name="Normal 31 25 3" xfId="39830"/>
    <cellStyle name="Normal 31 25 3 2" xfId="39831"/>
    <cellStyle name="Normal 31 25 4" xfId="39832"/>
    <cellStyle name="Normal 31 25 4 2" xfId="39833"/>
    <cellStyle name="Normal 31 25 5" xfId="39834"/>
    <cellStyle name="Normal 31 26" xfId="39835"/>
    <cellStyle name="Normal 31 26 2" xfId="39836"/>
    <cellStyle name="Normal 31 26 2 2" xfId="39837"/>
    <cellStyle name="Normal 31 26 2 2 2" xfId="39838"/>
    <cellStyle name="Normal 31 26 2 3" xfId="39839"/>
    <cellStyle name="Normal 31 26 3" xfId="39840"/>
    <cellStyle name="Normal 31 26 3 2" xfId="39841"/>
    <cellStyle name="Normal 31 26 4" xfId="39842"/>
    <cellStyle name="Normal 31 26 4 2" xfId="39843"/>
    <cellStyle name="Normal 31 26 5" xfId="39844"/>
    <cellStyle name="Normal 31 27" xfId="39845"/>
    <cellStyle name="Normal 31 27 2" xfId="39846"/>
    <cellStyle name="Normal 31 27 2 2" xfId="39847"/>
    <cellStyle name="Normal 31 27 2 2 2" xfId="39848"/>
    <cellStyle name="Normal 31 27 2 3" xfId="39849"/>
    <cellStyle name="Normal 31 27 3" xfId="39850"/>
    <cellStyle name="Normal 31 27 3 2" xfId="39851"/>
    <cellStyle name="Normal 31 27 4" xfId="39852"/>
    <cellStyle name="Normal 31 27 4 2" xfId="39853"/>
    <cellStyle name="Normal 31 27 5" xfId="39854"/>
    <cellStyle name="Normal 31 28" xfId="39855"/>
    <cellStyle name="Normal 31 28 2" xfId="39856"/>
    <cellStyle name="Normal 31 28 2 2" xfId="39857"/>
    <cellStyle name="Normal 31 28 2 2 2" xfId="39858"/>
    <cellStyle name="Normal 31 28 2 3" xfId="39859"/>
    <cellStyle name="Normal 31 28 3" xfId="39860"/>
    <cellStyle name="Normal 31 28 3 2" xfId="39861"/>
    <cellStyle name="Normal 31 28 4" xfId="39862"/>
    <cellStyle name="Normal 31 28 4 2" xfId="39863"/>
    <cellStyle name="Normal 31 28 5" xfId="39864"/>
    <cellStyle name="Normal 31 29" xfId="39865"/>
    <cellStyle name="Normal 31 29 2" xfId="39866"/>
    <cellStyle name="Normal 31 29 2 2" xfId="39867"/>
    <cellStyle name="Normal 31 3" xfId="39868"/>
    <cellStyle name="Normal 31 3 2" xfId="39869"/>
    <cellStyle name="Normal 31 3 2 2" xfId="39870"/>
    <cellStyle name="Normal 31 3 3" xfId="39871"/>
    <cellStyle name="Normal 31 3 3 2" xfId="39872"/>
    <cellStyle name="Normal 31 3 4" xfId="39873"/>
    <cellStyle name="Normal 31 3 4 2" xfId="39874"/>
    <cellStyle name="Normal 31 3 5" xfId="39875"/>
    <cellStyle name="Normal 31 30" xfId="39876"/>
    <cellStyle name="Normal 31 30 2" xfId="39877"/>
    <cellStyle name="Normal 31 31" xfId="39878"/>
    <cellStyle name="Normal 31 31 2" xfId="39879"/>
    <cellStyle name="Normal 31 32" xfId="39880"/>
    <cellStyle name="Normal 31 32 2" xfId="39881"/>
    <cellStyle name="Normal 31 33" xfId="39882"/>
    <cellStyle name="Normal 31 33 2" xfId="39883"/>
    <cellStyle name="Normal 31 34" xfId="39884"/>
    <cellStyle name="Normal 31 4" xfId="39885"/>
    <cellStyle name="Normal 31 4 2" xfId="39886"/>
    <cellStyle name="Normal 31 4 2 2" xfId="39887"/>
    <cellStyle name="Normal 31 4 3" xfId="39888"/>
    <cellStyle name="Normal 31 4 3 2" xfId="39889"/>
    <cellStyle name="Normal 31 4 4" xfId="39890"/>
    <cellStyle name="Normal 31 4 4 2" xfId="39891"/>
    <cellStyle name="Normal 31 4 5" xfId="39892"/>
    <cellStyle name="Normal 31 5" xfId="39893"/>
    <cellStyle name="Normal 31 5 2" xfId="39894"/>
    <cellStyle name="Normal 31 5 2 2" xfId="39895"/>
    <cellStyle name="Normal 31 5 3" xfId="39896"/>
    <cellStyle name="Normal 31 5 3 2" xfId="39897"/>
    <cellStyle name="Normal 31 5 4" xfId="39898"/>
    <cellStyle name="Normal 31 5 4 2" xfId="39899"/>
    <cellStyle name="Normal 31 5 5" xfId="39900"/>
    <cellStyle name="Normal 31 6" xfId="39901"/>
    <cellStyle name="Normal 31 6 2" xfId="39902"/>
    <cellStyle name="Normal 31 6 2 2" xfId="39903"/>
    <cellStyle name="Normal 31 6 3" xfId="39904"/>
    <cellStyle name="Normal 31 6 3 2" xfId="39905"/>
    <cellStyle name="Normal 31 6 4" xfId="39906"/>
    <cellStyle name="Normal 31 6 4 2" xfId="39907"/>
    <cellStyle name="Normal 31 6 5" xfId="39908"/>
    <cellStyle name="Normal 31 7" xfId="39909"/>
    <cellStyle name="Normal 31 7 2" xfId="39910"/>
    <cellStyle name="Normal 31 7 2 2" xfId="39911"/>
    <cellStyle name="Normal 31 7 3" xfId="39912"/>
    <cellStyle name="Normal 31 7 3 2" xfId="39913"/>
    <cellStyle name="Normal 31 7 4" xfId="39914"/>
    <cellStyle name="Normal 31 7 4 2" xfId="39915"/>
    <cellStyle name="Normal 31 7 5" xfId="39916"/>
    <cellStyle name="Normal 31 8" xfId="39917"/>
    <cellStyle name="Normal 31 8 2" xfId="39918"/>
    <cellStyle name="Normal 31 8 2 2" xfId="39919"/>
    <cellStyle name="Normal 31 8 3" xfId="39920"/>
    <cellStyle name="Normal 31 8 3 2" xfId="39921"/>
    <cellStyle name="Normal 31 8 4" xfId="39922"/>
    <cellStyle name="Normal 31 8 4 2" xfId="39923"/>
    <cellStyle name="Normal 31 8 5" xfId="39924"/>
    <cellStyle name="Normal 31 9" xfId="39925"/>
    <cellStyle name="Normal 31 9 2" xfId="39926"/>
    <cellStyle name="Normal 31 9 2 2" xfId="39927"/>
    <cellStyle name="Normal 31 9 3" xfId="39928"/>
    <cellStyle name="Normal 31 9 3 2" xfId="39929"/>
    <cellStyle name="Normal 31 9 4" xfId="39930"/>
    <cellStyle name="Normal 31 9 4 2" xfId="39931"/>
    <cellStyle name="Normal 31 9 5" xfId="39932"/>
    <cellStyle name="Normal 32" xfId="39933"/>
    <cellStyle name="Normal 32 10" xfId="39934"/>
    <cellStyle name="Normal 32 10 2" xfId="39935"/>
    <cellStyle name="Normal 32 10 2 2" xfId="39936"/>
    <cellStyle name="Normal 32 10 3" xfId="39937"/>
    <cellStyle name="Normal 32 10 3 2" xfId="39938"/>
    <cellStyle name="Normal 32 10 4" xfId="39939"/>
    <cellStyle name="Normal 32 10 4 2" xfId="39940"/>
    <cellStyle name="Normal 32 10 5" xfId="39941"/>
    <cellStyle name="Normal 32 11" xfId="39942"/>
    <cellStyle name="Normal 32 11 2" xfId="39943"/>
    <cellStyle name="Normal 32 11 2 2" xfId="39944"/>
    <cellStyle name="Normal 32 11 3" xfId="39945"/>
    <cellStyle name="Normal 32 11 3 2" xfId="39946"/>
    <cellStyle name="Normal 32 11 4" xfId="39947"/>
    <cellStyle name="Normal 32 11 4 2" xfId="39948"/>
    <cellStyle name="Normal 32 11 5" xfId="39949"/>
    <cellStyle name="Normal 32 12" xfId="39950"/>
    <cellStyle name="Normal 32 12 2" xfId="39951"/>
    <cellStyle name="Normal 32 12 2 2" xfId="39952"/>
    <cellStyle name="Normal 32 12 3" xfId="39953"/>
    <cellStyle name="Normal 32 12 3 2" xfId="39954"/>
    <cellStyle name="Normal 32 12 4" xfId="39955"/>
    <cellStyle name="Normal 32 12 4 2" xfId="39956"/>
    <cellStyle name="Normal 32 12 5" xfId="39957"/>
    <cellStyle name="Normal 32 13" xfId="39958"/>
    <cellStyle name="Normal 32 13 2" xfId="39959"/>
    <cellStyle name="Normal 32 13 2 2" xfId="39960"/>
    <cellStyle name="Normal 32 13 3" xfId="39961"/>
    <cellStyle name="Normal 32 13 3 2" xfId="39962"/>
    <cellStyle name="Normal 32 13 4" xfId="39963"/>
    <cellStyle name="Normal 32 13 4 2" xfId="39964"/>
    <cellStyle name="Normal 32 13 5" xfId="39965"/>
    <cellStyle name="Normal 32 14" xfId="39966"/>
    <cellStyle name="Normal 32 14 2" xfId="39967"/>
    <cellStyle name="Normal 32 14 2 2" xfId="39968"/>
    <cellStyle name="Normal 32 14 3" xfId="39969"/>
    <cellStyle name="Normal 32 14 3 2" xfId="39970"/>
    <cellStyle name="Normal 32 14 4" xfId="39971"/>
    <cellStyle name="Normal 32 14 4 2" xfId="39972"/>
    <cellStyle name="Normal 32 14 5" xfId="39973"/>
    <cellStyle name="Normal 32 15" xfId="39974"/>
    <cellStyle name="Normal 32 15 2" xfId="39975"/>
    <cellStyle name="Normal 32 15 2 2" xfId="39976"/>
    <cellStyle name="Normal 32 15 3" xfId="39977"/>
    <cellStyle name="Normal 32 15 3 2" xfId="39978"/>
    <cellStyle name="Normal 32 15 4" xfId="39979"/>
    <cellStyle name="Normal 32 15 4 2" xfId="39980"/>
    <cellStyle name="Normal 32 15 5" xfId="39981"/>
    <cellStyle name="Normal 32 16" xfId="39982"/>
    <cellStyle name="Normal 32 16 2" xfId="39983"/>
    <cellStyle name="Normal 32 16 2 2" xfId="39984"/>
    <cellStyle name="Normal 32 16 3" xfId="39985"/>
    <cellStyle name="Normal 32 16 3 2" xfId="39986"/>
    <cellStyle name="Normal 32 16 4" xfId="39987"/>
    <cellStyle name="Normal 32 16 4 2" xfId="39988"/>
    <cellStyle name="Normal 32 16 5" xfId="39989"/>
    <cellStyle name="Normal 32 17" xfId="39990"/>
    <cellStyle name="Normal 32 17 2" xfId="39991"/>
    <cellStyle name="Normal 32 17 2 2" xfId="39992"/>
    <cellStyle name="Normal 32 17 3" xfId="39993"/>
    <cellStyle name="Normal 32 17 3 2" xfId="39994"/>
    <cellStyle name="Normal 32 17 4" xfId="39995"/>
    <cellStyle name="Normal 32 17 4 2" xfId="39996"/>
    <cellStyle name="Normal 32 17 5" xfId="39997"/>
    <cellStyle name="Normal 32 18" xfId="39998"/>
    <cellStyle name="Normal 32 18 2" xfId="39999"/>
    <cellStyle name="Normal 32 18 2 2" xfId="40000"/>
    <cellStyle name="Normal 32 18 3" xfId="40001"/>
    <cellStyle name="Normal 32 18 3 2" xfId="40002"/>
    <cellStyle name="Normal 32 18 4" xfId="40003"/>
    <cellStyle name="Normal 32 18 4 2" xfId="40004"/>
    <cellStyle name="Normal 32 18 5" xfId="40005"/>
    <cellStyle name="Normal 32 19" xfId="40006"/>
    <cellStyle name="Normal 32 19 2" xfId="40007"/>
    <cellStyle name="Normal 32 19 2 2" xfId="40008"/>
    <cellStyle name="Normal 32 19 2 2 2" xfId="40009"/>
    <cellStyle name="Normal 32 19 2 3" xfId="40010"/>
    <cellStyle name="Normal 32 19 3" xfId="40011"/>
    <cellStyle name="Normal 32 19 3 2" xfId="40012"/>
    <cellStyle name="Normal 32 19 4" xfId="40013"/>
    <cellStyle name="Normal 32 19 4 2" xfId="40014"/>
    <cellStyle name="Normal 32 19 5" xfId="40015"/>
    <cellStyle name="Normal 32 2" xfId="40016"/>
    <cellStyle name="Normal 32 2 2" xfId="40017"/>
    <cellStyle name="Normal 32 2 2 2" xfId="40018"/>
    <cellStyle name="Normal 32 2 3" xfId="40019"/>
    <cellStyle name="Normal 32 2 3 2" xfId="40020"/>
    <cellStyle name="Normal 32 2 4" xfId="40021"/>
    <cellStyle name="Normal 32 2 4 2" xfId="40022"/>
    <cellStyle name="Normal 32 2 5" xfId="40023"/>
    <cellStyle name="Normal 32 20" xfId="40024"/>
    <cellStyle name="Normal 32 20 2" xfId="40025"/>
    <cellStyle name="Normal 32 20 2 2" xfId="40026"/>
    <cellStyle name="Normal 32 20 2 2 2" xfId="40027"/>
    <cellStyle name="Normal 32 20 2 3" xfId="40028"/>
    <cellStyle name="Normal 32 20 3" xfId="40029"/>
    <cellStyle name="Normal 32 20 3 2" xfId="40030"/>
    <cellStyle name="Normal 32 20 4" xfId="40031"/>
    <cellStyle name="Normal 32 20 4 2" xfId="40032"/>
    <cellStyle name="Normal 32 20 5" xfId="40033"/>
    <cellStyle name="Normal 32 21" xfId="40034"/>
    <cellStyle name="Normal 32 21 2" xfId="40035"/>
    <cellStyle name="Normal 32 21 2 2" xfId="40036"/>
    <cellStyle name="Normal 32 21 2 2 2" xfId="40037"/>
    <cellStyle name="Normal 32 21 2 3" xfId="40038"/>
    <cellStyle name="Normal 32 21 3" xfId="40039"/>
    <cellStyle name="Normal 32 21 3 2" xfId="40040"/>
    <cellStyle name="Normal 32 21 4" xfId="40041"/>
    <cellStyle name="Normal 32 21 4 2" xfId="40042"/>
    <cellStyle name="Normal 32 21 5" xfId="40043"/>
    <cellStyle name="Normal 32 22" xfId="40044"/>
    <cellStyle name="Normal 32 22 2" xfId="40045"/>
    <cellStyle name="Normal 32 22 2 2" xfId="40046"/>
    <cellStyle name="Normal 32 22 2 2 2" xfId="40047"/>
    <cellStyle name="Normal 32 22 2 3" xfId="40048"/>
    <cellStyle name="Normal 32 22 3" xfId="40049"/>
    <cellStyle name="Normal 32 22 3 2" xfId="40050"/>
    <cellStyle name="Normal 32 22 4" xfId="40051"/>
    <cellStyle name="Normal 32 22 4 2" xfId="40052"/>
    <cellStyle name="Normal 32 22 5" xfId="40053"/>
    <cellStyle name="Normal 32 23" xfId="40054"/>
    <cellStyle name="Normal 32 23 2" xfId="40055"/>
    <cellStyle name="Normal 32 23 2 2" xfId="40056"/>
    <cellStyle name="Normal 32 23 2 2 2" xfId="40057"/>
    <cellStyle name="Normal 32 23 2 3" xfId="40058"/>
    <cellStyle name="Normal 32 23 3" xfId="40059"/>
    <cellStyle name="Normal 32 23 3 2" xfId="40060"/>
    <cellStyle name="Normal 32 23 4" xfId="40061"/>
    <cellStyle name="Normal 32 23 4 2" xfId="40062"/>
    <cellStyle name="Normal 32 23 5" xfId="40063"/>
    <cellStyle name="Normal 32 24" xfId="40064"/>
    <cellStyle name="Normal 32 24 2" xfId="40065"/>
    <cellStyle name="Normal 32 24 2 2" xfId="40066"/>
    <cellStyle name="Normal 32 24 2 2 2" xfId="40067"/>
    <cellStyle name="Normal 32 24 2 3" xfId="40068"/>
    <cellStyle name="Normal 32 24 3" xfId="40069"/>
    <cellStyle name="Normal 32 24 3 2" xfId="40070"/>
    <cellStyle name="Normal 32 24 4" xfId="40071"/>
    <cellStyle name="Normal 32 24 4 2" xfId="40072"/>
    <cellStyle name="Normal 32 24 5" xfId="40073"/>
    <cellStyle name="Normal 32 25" xfId="40074"/>
    <cellStyle name="Normal 32 25 2" xfId="40075"/>
    <cellStyle name="Normal 32 25 2 2" xfId="40076"/>
    <cellStyle name="Normal 32 25 2 2 2" xfId="40077"/>
    <cellStyle name="Normal 32 25 2 3" xfId="40078"/>
    <cellStyle name="Normal 32 25 3" xfId="40079"/>
    <cellStyle name="Normal 32 25 3 2" xfId="40080"/>
    <cellStyle name="Normal 32 25 4" xfId="40081"/>
    <cellStyle name="Normal 32 25 4 2" xfId="40082"/>
    <cellStyle name="Normal 32 25 5" xfId="40083"/>
    <cellStyle name="Normal 32 26" xfId="40084"/>
    <cellStyle name="Normal 32 26 2" xfId="40085"/>
    <cellStyle name="Normal 32 26 2 2" xfId="40086"/>
    <cellStyle name="Normal 32 26 2 2 2" xfId="40087"/>
    <cellStyle name="Normal 32 26 2 3" xfId="40088"/>
    <cellStyle name="Normal 32 26 3" xfId="40089"/>
    <cellStyle name="Normal 32 26 3 2" xfId="40090"/>
    <cellStyle name="Normal 32 26 4" xfId="40091"/>
    <cellStyle name="Normal 32 26 4 2" xfId="40092"/>
    <cellStyle name="Normal 32 26 5" xfId="40093"/>
    <cellStyle name="Normal 32 27" xfId="40094"/>
    <cellStyle name="Normal 32 27 2" xfId="40095"/>
    <cellStyle name="Normal 32 27 2 2" xfId="40096"/>
    <cellStyle name="Normal 32 27 2 2 2" xfId="40097"/>
    <cellStyle name="Normal 32 27 2 3" xfId="40098"/>
    <cellStyle name="Normal 32 27 3" xfId="40099"/>
    <cellStyle name="Normal 32 27 3 2" xfId="40100"/>
    <cellStyle name="Normal 32 27 4" xfId="40101"/>
    <cellStyle name="Normal 32 27 4 2" xfId="40102"/>
    <cellStyle name="Normal 32 27 5" xfId="40103"/>
    <cellStyle name="Normal 32 28" xfId="40104"/>
    <cellStyle name="Normal 32 28 2" xfId="40105"/>
    <cellStyle name="Normal 32 28 2 2" xfId="40106"/>
    <cellStyle name="Normal 32 28 2 2 2" xfId="40107"/>
    <cellStyle name="Normal 32 28 2 3" xfId="40108"/>
    <cellStyle name="Normal 32 28 3" xfId="40109"/>
    <cellStyle name="Normal 32 28 3 2" xfId="40110"/>
    <cellStyle name="Normal 32 28 4" xfId="40111"/>
    <cellStyle name="Normal 32 28 4 2" xfId="40112"/>
    <cellStyle name="Normal 32 28 5" xfId="40113"/>
    <cellStyle name="Normal 32 29" xfId="40114"/>
    <cellStyle name="Normal 32 29 2" xfId="40115"/>
    <cellStyle name="Normal 32 29 2 2" xfId="40116"/>
    <cellStyle name="Normal 32 3" xfId="40117"/>
    <cellStyle name="Normal 32 3 2" xfId="40118"/>
    <cellStyle name="Normal 32 3 2 2" xfId="40119"/>
    <cellStyle name="Normal 32 3 3" xfId="40120"/>
    <cellStyle name="Normal 32 3 3 2" xfId="40121"/>
    <cellStyle name="Normal 32 3 4" xfId="40122"/>
    <cellStyle name="Normal 32 3 4 2" xfId="40123"/>
    <cellStyle name="Normal 32 3 5" xfId="40124"/>
    <cellStyle name="Normal 32 30" xfId="40125"/>
    <cellStyle name="Normal 32 30 2" xfId="40126"/>
    <cellStyle name="Normal 32 31" xfId="40127"/>
    <cellStyle name="Normal 32 31 2" xfId="40128"/>
    <cellStyle name="Normal 32 32" xfId="40129"/>
    <cellStyle name="Normal 32 32 2" xfId="40130"/>
    <cellStyle name="Normal 32 33" xfId="40131"/>
    <cellStyle name="Normal 32 33 2" xfId="40132"/>
    <cellStyle name="Normal 32 34" xfId="40133"/>
    <cellStyle name="Normal 32 4" xfId="40134"/>
    <cellStyle name="Normal 32 4 2" xfId="40135"/>
    <cellStyle name="Normal 32 4 2 2" xfId="40136"/>
    <cellStyle name="Normal 32 4 3" xfId="40137"/>
    <cellStyle name="Normal 32 4 3 2" xfId="40138"/>
    <cellStyle name="Normal 32 4 4" xfId="40139"/>
    <cellStyle name="Normal 32 4 4 2" xfId="40140"/>
    <cellStyle name="Normal 32 4 5" xfId="40141"/>
    <cellStyle name="Normal 32 5" xfId="40142"/>
    <cellStyle name="Normal 32 5 2" xfId="40143"/>
    <cellStyle name="Normal 32 5 2 2" xfId="40144"/>
    <cellStyle name="Normal 32 5 3" xfId="40145"/>
    <cellStyle name="Normal 32 5 3 2" xfId="40146"/>
    <cellStyle name="Normal 32 5 4" xfId="40147"/>
    <cellStyle name="Normal 32 5 4 2" xfId="40148"/>
    <cellStyle name="Normal 32 5 5" xfId="40149"/>
    <cellStyle name="Normal 32 6" xfId="40150"/>
    <cellStyle name="Normal 32 6 2" xfId="40151"/>
    <cellStyle name="Normal 32 6 2 2" xfId="40152"/>
    <cellStyle name="Normal 32 6 3" xfId="40153"/>
    <cellStyle name="Normal 32 6 3 2" xfId="40154"/>
    <cellStyle name="Normal 32 6 4" xfId="40155"/>
    <cellStyle name="Normal 32 6 4 2" xfId="40156"/>
    <cellStyle name="Normal 32 6 5" xfId="40157"/>
    <cellStyle name="Normal 32 7" xfId="40158"/>
    <cellStyle name="Normal 32 7 2" xfId="40159"/>
    <cellStyle name="Normal 32 7 2 2" xfId="40160"/>
    <cellStyle name="Normal 32 7 3" xfId="40161"/>
    <cellStyle name="Normal 32 7 3 2" xfId="40162"/>
    <cellStyle name="Normal 32 7 4" xfId="40163"/>
    <cellStyle name="Normal 32 7 4 2" xfId="40164"/>
    <cellStyle name="Normal 32 7 5" xfId="40165"/>
    <cellStyle name="Normal 32 8" xfId="40166"/>
    <cellStyle name="Normal 32 8 2" xfId="40167"/>
    <cellStyle name="Normal 32 8 2 2" xfId="40168"/>
    <cellStyle name="Normal 32 8 3" xfId="40169"/>
    <cellStyle name="Normal 32 8 3 2" xfId="40170"/>
    <cellStyle name="Normal 32 8 4" xfId="40171"/>
    <cellStyle name="Normal 32 8 4 2" xfId="40172"/>
    <cellStyle name="Normal 32 8 5" xfId="40173"/>
    <cellStyle name="Normal 32 9" xfId="40174"/>
    <cellStyle name="Normal 32 9 2" xfId="40175"/>
    <cellStyle name="Normal 32 9 2 2" xfId="40176"/>
    <cellStyle name="Normal 32 9 3" xfId="40177"/>
    <cellStyle name="Normal 32 9 3 2" xfId="40178"/>
    <cellStyle name="Normal 32 9 4" xfId="40179"/>
    <cellStyle name="Normal 32 9 4 2" xfId="40180"/>
    <cellStyle name="Normal 32 9 5" xfId="40181"/>
    <cellStyle name="Normal 33" xfId="40182"/>
    <cellStyle name="Normal 33 10" xfId="40183"/>
    <cellStyle name="Normal 33 10 2" xfId="40184"/>
    <cellStyle name="Normal 33 10 2 2" xfId="40185"/>
    <cellStyle name="Normal 33 10 3" xfId="40186"/>
    <cellStyle name="Normal 33 10 3 2" xfId="40187"/>
    <cellStyle name="Normal 33 10 4" xfId="40188"/>
    <cellStyle name="Normal 33 10 4 2" xfId="40189"/>
    <cellStyle name="Normal 33 10 5" xfId="40190"/>
    <cellStyle name="Normal 33 10 5 2" xfId="40191"/>
    <cellStyle name="Normal 33 10 6" xfId="40192"/>
    <cellStyle name="Normal 33 10 6 2" xfId="40193"/>
    <cellStyle name="Normal 33 10 7" xfId="40194"/>
    <cellStyle name="Normal 33 10 7 2" xfId="40195"/>
    <cellStyle name="Normal 33 10 8" xfId="40196"/>
    <cellStyle name="Normal 33 11" xfId="40197"/>
    <cellStyle name="Normal 33 11 2" xfId="40198"/>
    <cellStyle name="Normal 33 11 2 2" xfId="40199"/>
    <cellStyle name="Normal 33 11 3" xfId="40200"/>
    <cellStyle name="Normal 33 11 3 2" xfId="40201"/>
    <cellStyle name="Normal 33 11 4" xfId="40202"/>
    <cellStyle name="Normal 33 11 4 2" xfId="40203"/>
    <cellStyle name="Normal 33 11 5" xfId="40204"/>
    <cellStyle name="Normal 33 11 5 2" xfId="40205"/>
    <cellStyle name="Normal 33 11 6" xfId="40206"/>
    <cellStyle name="Normal 33 11 6 2" xfId="40207"/>
    <cellStyle name="Normal 33 11 7" xfId="40208"/>
    <cellStyle name="Normal 33 11 7 2" xfId="40209"/>
    <cellStyle name="Normal 33 11 8" xfId="40210"/>
    <cellStyle name="Normal 33 12" xfId="40211"/>
    <cellStyle name="Normal 33 12 2" xfId="40212"/>
    <cellStyle name="Normal 33 12 2 2" xfId="40213"/>
    <cellStyle name="Normal 33 12 3" xfId="40214"/>
    <cellStyle name="Normal 33 12 3 2" xfId="40215"/>
    <cellStyle name="Normal 33 12 4" xfId="40216"/>
    <cellStyle name="Normal 33 12 4 2" xfId="40217"/>
    <cellStyle name="Normal 33 12 5" xfId="40218"/>
    <cellStyle name="Normal 33 12 5 2" xfId="40219"/>
    <cellStyle name="Normal 33 12 6" xfId="40220"/>
    <cellStyle name="Normal 33 12 6 2" xfId="40221"/>
    <cellStyle name="Normal 33 12 7" xfId="40222"/>
    <cellStyle name="Normal 33 12 7 2" xfId="40223"/>
    <cellStyle name="Normal 33 12 8" xfId="40224"/>
    <cellStyle name="Normal 33 13" xfId="40225"/>
    <cellStyle name="Normal 33 13 2" xfId="40226"/>
    <cellStyle name="Normal 33 13 2 2" xfId="40227"/>
    <cellStyle name="Normal 33 13 3" xfId="40228"/>
    <cellStyle name="Normal 33 13 3 2" xfId="40229"/>
    <cellStyle name="Normal 33 13 4" xfId="40230"/>
    <cellStyle name="Normal 33 13 4 2" xfId="40231"/>
    <cellStyle name="Normal 33 13 5" xfId="40232"/>
    <cellStyle name="Normal 33 13 5 2" xfId="40233"/>
    <cellStyle name="Normal 33 13 6" xfId="40234"/>
    <cellStyle name="Normal 33 13 6 2" xfId="40235"/>
    <cellStyle name="Normal 33 13 7" xfId="40236"/>
    <cellStyle name="Normal 33 13 7 2" xfId="40237"/>
    <cellStyle name="Normal 33 13 8" xfId="40238"/>
    <cellStyle name="Normal 33 14" xfId="40239"/>
    <cellStyle name="Normal 33 14 2" xfId="40240"/>
    <cellStyle name="Normal 33 14 2 2" xfId="40241"/>
    <cellStyle name="Normal 33 14 3" xfId="40242"/>
    <cellStyle name="Normal 33 14 3 2" xfId="40243"/>
    <cellStyle name="Normal 33 14 4" xfId="40244"/>
    <cellStyle name="Normal 33 14 4 2" xfId="40245"/>
    <cellStyle name="Normal 33 14 5" xfId="40246"/>
    <cellStyle name="Normal 33 14 5 2" xfId="40247"/>
    <cellStyle name="Normal 33 14 6" xfId="40248"/>
    <cellStyle name="Normal 33 14 6 2" xfId="40249"/>
    <cellStyle name="Normal 33 14 7" xfId="40250"/>
    <cellStyle name="Normal 33 14 7 2" xfId="40251"/>
    <cellStyle name="Normal 33 14 8" xfId="40252"/>
    <cellStyle name="Normal 33 15" xfId="40253"/>
    <cellStyle name="Normal 33 15 2" xfId="40254"/>
    <cellStyle name="Normal 33 15 2 2" xfId="40255"/>
    <cellStyle name="Normal 33 15 3" xfId="40256"/>
    <cellStyle name="Normal 33 15 3 2" xfId="40257"/>
    <cellStyle name="Normal 33 15 4" xfId="40258"/>
    <cellStyle name="Normal 33 15 4 2" xfId="40259"/>
    <cellStyle name="Normal 33 15 5" xfId="40260"/>
    <cellStyle name="Normal 33 15 5 2" xfId="40261"/>
    <cellStyle name="Normal 33 15 6" xfId="40262"/>
    <cellStyle name="Normal 33 15 6 2" xfId="40263"/>
    <cellStyle name="Normal 33 15 7" xfId="40264"/>
    <cellStyle name="Normal 33 15 7 2" xfId="40265"/>
    <cellStyle name="Normal 33 15 8" xfId="40266"/>
    <cellStyle name="Normal 33 16" xfId="40267"/>
    <cellStyle name="Normal 33 16 2" xfId="40268"/>
    <cellStyle name="Normal 33 16 2 2" xfId="40269"/>
    <cellStyle name="Normal 33 16 3" xfId="40270"/>
    <cellStyle name="Normal 33 16 3 2" xfId="40271"/>
    <cellStyle name="Normal 33 16 4" xfId="40272"/>
    <cellStyle name="Normal 33 16 4 2" xfId="40273"/>
    <cellStyle name="Normal 33 16 5" xfId="40274"/>
    <cellStyle name="Normal 33 16 5 2" xfId="40275"/>
    <cellStyle name="Normal 33 16 6" xfId="40276"/>
    <cellStyle name="Normal 33 16 6 2" xfId="40277"/>
    <cellStyle name="Normal 33 16 7" xfId="40278"/>
    <cellStyle name="Normal 33 16 7 2" xfId="40279"/>
    <cellStyle name="Normal 33 16 8" xfId="40280"/>
    <cellStyle name="Normal 33 17" xfId="40281"/>
    <cellStyle name="Normal 33 17 2" xfId="40282"/>
    <cellStyle name="Normal 33 17 2 2" xfId="40283"/>
    <cellStyle name="Normal 33 17 3" xfId="40284"/>
    <cellStyle name="Normal 33 17 3 2" xfId="40285"/>
    <cellStyle name="Normal 33 17 4" xfId="40286"/>
    <cellStyle name="Normal 33 17 4 2" xfId="40287"/>
    <cellStyle name="Normal 33 17 5" xfId="40288"/>
    <cellStyle name="Normal 33 17 5 2" xfId="40289"/>
    <cellStyle name="Normal 33 17 6" xfId="40290"/>
    <cellStyle name="Normal 33 17 6 2" xfId="40291"/>
    <cellStyle name="Normal 33 17 7" xfId="40292"/>
    <cellStyle name="Normal 33 17 7 2" xfId="40293"/>
    <cellStyle name="Normal 33 17 8" xfId="40294"/>
    <cellStyle name="Normal 33 18" xfId="40295"/>
    <cellStyle name="Normal 33 18 2" xfId="40296"/>
    <cellStyle name="Normal 33 18 2 2" xfId="40297"/>
    <cellStyle name="Normal 33 18 3" xfId="40298"/>
    <cellStyle name="Normal 33 18 3 2" xfId="40299"/>
    <cellStyle name="Normal 33 18 4" xfId="40300"/>
    <cellStyle name="Normal 33 18 4 2" xfId="40301"/>
    <cellStyle name="Normal 33 18 5" xfId="40302"/>
    <cellStyle name="Normal 33 19" xfId="40303"/>
    <cellStyle name="Normal 33 19 2" xfId="40304"/>
    <cellStyle name="Normal 33 19 2 2" xfId="40305"/>
    <cellStyle name="Normal 33 19 3" xfId="40306"/>
    <cellStyle name="Normal 33 19 3 2" xfId="40307"/>
    <cellStyle name="Normal 33 19 4" xfId="40308"/>
    <cellStyle name="Normal 33 19 4 2" xfId="40309"/>
    <cellStyle name="Normal 33 19 5" xfId="40310"/>
    <cellStyle name="Normal 33 2" xfId="40311"/>
    <cellStyle name="Normal 33 2 2" xfId="40312"/>
    <cellStyle name="Normal 33 2 2 2" xfId="40313"/>
    <cellStyle name="Normal 33 2 3" xfId="40314"/>
    <cellStyle name="Normal 33 2 3 2" xfId="40315"/>
    <cellStyle name="Normal 33 2 4" xfId="40316"/>
    <cellStyle name="Normal 33 2 4 2" xfId="40317"/>
    <cellStyle name="Normal 33 2 5" xfId="40318"/>
    <cellStyle name="Normal 33 2 5 2" xfId="40319"/>
    <cellStyle name="Normal 33 2 6" xfId="40320"/>
    <cellStyle name="Normal 33 2 6 2" xfId="40321"/>
    <cellStyle name="Normal 33 2 7" xfId="40322"/>
    <cellStyle name="Normal 33 2 7 2" xfId="40323"/>
    <cellStyle name="Normal 33 2 8" xfId="40324"/>
    <cellStyle name="Normal 33 20" xfId="40325"/>
    <cellStyle name="Normal 33 20 2" xfId="40326"/>
    <cellStyle name="Normal 33 20 2 2" xfId="40327"/>
    <cellStyle name="Normal 33 20 3" xfId="40328"/>
    <cellStyle name="Normal 33 20 3 2" xfId="40329"/>
    <cellStyle name="Normal 33 20 4" xfId="40330"/>
    <cellStyle name="Normal 33 20 4 2" xfId="40331"/>
    <cellStyle name="Normal 33 20 5" xfId="40332"/>
    <cellStyle name="Normal 33 21" xfId="40333"/>
    <cellStyle name="Normal 33 21 2" xfId="40334"/>
    <cellStyle name="Normal 33 21 2 2" xfId="40335"/>
    <cellStyle name="Normal 33 21 2 2 2" xfId="40336"/>
    <cellStyle name="Normal 33 21 2 3" xfId="40337"/>
    <cellStyle name="Normal 33 21 3" xfId="40338"/>
    <cellStyle name="Normal 33 21 3 2" xfId="40339"/>
    <cellStyle name="Normal 33 21 4" xfId="40340"/>
    <cellStyle name="Normal 33 21 4 2" xfId="40341"/>
    <cellStyle name="Normal 33 21 5" xfId="40342"/>
    <cellStyle name="Normal 33 22" xfId="40343"/>
    <cellStyle name="Normal 33 22 2" xfId="40344"/>
    <cellStyle name="Normal 33 22 2 2" xfId="40345"/>
    <cellStyle name="Normal 33 22 2 2 2" xfId="40346"/>
    <cellStyle name="Normal 33 22 2 3" xfId="40347"/>
    <cellStyle name="Normal 33 22 3" xfId="40348"/>
    <cellStyle name="Normal 33 22 3 2" xfId="40349"/>
    <cellStyle name="Normal 33 22 4" xfId="40350"/>
    <cellStyle name="Normal 33 22 4 2" xfId="40351"/>
    <cellStyle name="Normal 33 22 5" xfId="40352"/>
    <cellStyle name="Normal 33 23" xfId="40353"/>
    <cellStyle name="Normal 33 23 2" xfId="40354"/>
    <cellStyle name="Normal 33 23 2 2" xfId="40355"/>
    <cellStyle name="Normal 33 23 2 2 2" xfId="40356"/>
    <cellStyle name="Normal 33 23 2 3" xfId="40357"/>
    <cellStyle name="Normal 33 23 3" xfId="40358"/>
    <cellStyle name="Normal 33 23 3 2" xfId="40359"/>
    <cellStyle name="Normal 33 23 4" xfId="40360"/>
    <cellStyle name="Normal 33 23 4 2" xfId="40361"/>
    <cellStyle name="Normal 33 23 5" xfId="40362"/>
    <cellStyle name="Normal 33 24" xfId="40363"/>
    <cellStyle name="Normal 33 24 2" xfId="40364"/>
    <cellStyle name="Normal 33 24 2 2" xfId="40365"/>
    <cellStyle name="Normal 33 24 2 2 2" xfId="40366"/>
    <cellStyle name="Normal 33 24 2 3" xfId="40367"/>
    <cellStyle name="Normal 33 24 3" xfId="40368"/>
    <cellStyle name="Normal 33 24 3 2" xfId="40369"/>
    <cellStyle name="Normal 33 24 4" xfId="40370"/>
    <cellStyle name="Normal 33 24 4 2" xfId="40371"/>
    <cellStyle name="Normal 33 24 5" xfId="40372"/>
    <cellStyle name="Normal 33 25" xfId="40373"/>
    <cellStyle name="Normal 33 25 2" xfId="40374"/>
    <cellStyle name="Normal 33 25 2 2" xfId="40375"/>
    <cellStyle name="Normal 33 25 2 2 2" xfId="40376"/>
    <cellStyle name="Normal 33 25 2 3" xfId="40377"/>
    <cellStyle name="Normal 33 25 3" xfId="40378"/>
    <cellStyle name="Normal 33 25 3 2" xfId="40379"/>
    <cellStyle name="Normal 33 25 4" xfId="40380"/>
    <cellStyle name="Normal 33 25 4 2" xfId="40381"/>
    <cellStyle name="Normal 33 25 5" xfId="40382"/>
    <cellStyle name="Normal 33 26" xfId="40383"/>
    <cellStyle name="Normal 33 26 2" xfId="40384"/>
    <cellStyle name="Normal 33 26 2 2" xfId="40385"/>
    <cellStyle name="Normal 33 26 2 2 2" xfId="40386"/>
    <cellStyle name="Normal 33 26 2 3" xfId="40387"/>
    <cellStyle name="Normal 33 26 3" xfId="40388"/>
    <cellStyle name="Normal 33 26 3 2" xfId="40389"/>
    <cellStyle name="Normal 33 26 4" xfId="40390"/>
    <cellStyle name="Normal 33 26 4 2" xfId="40391"/>
    <cellStyle name="Normal 33 26 5" xfId="40392"/>
    <cellStyle name="Normal 33 27" xfId="40393"/>
    <cellStyle name="Normal 33 27 2" xfId="40394"/>
    <cellStyle name="Normal 33 27 2 2" xfId="40395"/>
    <cellStyle name="Normal 33 27 2 2 2" xfId="40396"/>
    <cellStyle name="Normal 33 27 2 3" xfId="40397"/>
    <cellStyle name="Normal 33 27 3" xfId="40398"/>
    <cellStyle name="Normal 33 27 3 2" xfId="40399"/>
    <cellStyle name="Normal 33 27 4" xfId="40400"/>
    <cellStyle name="Normal 33 27 4 2" xfId="40401"/>
    <cellStyle name="Normal 33 27 5" xfId="40402"/>
    <cellStyle name="Normal 33 28" xfId="40403"/>
    <cellStyle name="Normal 33 28 2" xfId="40404"/>
    <cellStyle name="Normal 33 28 2 2" xfId="40405"/>
    <cellStyle name="Normal 33 28 2 2 2" xfId="40406"/>
    <cellStyle name="Normal 33 28 2 3" xfId="40407"/>
    <cellStyle name="Normal 33 28 3" xfId="40408"/>
    <cellStyle name="Normal 33 28 3 2" xfId="40409"/>
    <cellStyle name="Normal 33 28 4" xfId="40410"/>
    <cellStyle name="Normal 33 28 4 2" xfId="40411"/>
    <cellStyle name="Normal 33 28 5" xfId="40412"/>
    <cellStyle name="Normal 33 29" xfId="40413"/>
    <cellStyle name="Normal 33 29 2" xfId="40414"/>
    <cellStyle name="Normal 33 29 2 2" xfId="40415"/>
    <cellStyle name="Normal 33 29 2 2 2" xfId="40416"/>
    <cellStyle name="Normal 33 29 2 3" xfId="40417"/>
    <cellStyle name="Normal 33 29 3" xfId="40418"/>
    <cellStyle name="Normal 33 29 3 2" xfId="40419"/>
    <cellStyle name="Normal 33 29 4" xfId="40420"/>
    <cellStyle name="Normal 33 29 4 2" xfId="40421"/>
    <cellStyle name="Normal 33 29 5" xfId="40422"/>
    <cellStyle name="Normal 33 3" xfId="40423"/>
    <cellStyle name="Normal 33 3 2" xfId="40424"/>
    <cellStyle name="Normal 33 3 2 2" xfId="40425"/>
    <cellStyle name="Normal 33 3 3" xfId="40426"/>
    <cellStyle name="Normal 33 3 3 2" xfId="40427"/>
    <cellStyle name="Normal 33 3 4" xfId="40428"/>
    <cellStyle name="Normal 33 3 4 2" xfId="40429"/>
    <cellStyle name="Normal 33 3 5" xfId="40430"/>
    <cellStyle name="Normal 33 3 5 2" xfId="40431"/>
    <cellStyle name="Normal 33 3 6" xfId="40432"/>
    <cellStyle name="Normal 33 3 6 2" xfId="40433"/>
    <cellStyle name="Normal 33 3 7" xfId="40434"/>
    <cellStyle name="Normal 33 3 7 2" xfId="40435"/>
    <cellStyle name="Normal 33 3 8" xfId="40436"/>
    <cellStyle name="Normal 33 30" xfId="40437"/>
    <cellStyle name="Normal 33 30 2" xfId="40438"/>
    <cellStyle name="Normal 33 30 2 2" xfId="40439"/>
    <cellStyle name="Normal 33 30 2 2 2" xfId="40440"/>
    <cellStyle name="Normal 33 30 2 3" xfId="40441"/>
    <cellStyle name="Normal 33 30 3" xfId="40442"/>
    <cellStyle name="Normal 33 30 3 2" xfId="40443"/>
    <cellStyle name="Normal 33 30 4" xfId="40444"/>
    <cellStyle name="Normal 33 30 4 2" xfId="40445"/>
    <cellStyle name="Normal 33 30 5" xfId="40446"/>
    <cellStyle name="Normal 33 31" xfId="40447"/>
    <cellStyle name="Normal 33 31 2" xfId="40448"/>
    <cellStyle name="Normal 33 31 2 2" xfId="40449"/>
    <cellStyle name="Normal 33 32" xfId="40450"/>
    <cellStyle name="Normal 33 32 2" xfId="40451"/>
    <cellStyle name="Normal 33 33" xfId="40452"/>
    <cellStyle name="Normal 33 34" xfId="40453"/>
    <cellStyle name="Normal 33 35" xfId="40454"/>
    <cellStyle name="Normal 33 35 2" xfId="40455"/>
    <cellStyle name="Normal 33 36" xfId="40456"/>
    <cellStyle name="Normal 33 36 2" xfId="40457"/>
    <cellStyle name="Normal 33 37" xfId="40458"/>
    <cellStyle name="Normal 33 37 2" xfId="40459"/>
    <cellStyle name="Normal 33 38" xfId="40460"/>
    <cellStyle name="Normal 33 39" xfId="40461"/>
    <cellStyle name="Normal 33 4" xfId="40462"/>
    <cellStyle name="Normal 33 4 2" xfId="40463"/>
    <cellStyle name="Normal 33 4 2 2" xfId="40464"/>
    <cellStyle name="Normal 33 4 3" xfId="40465"/>
    <cellStyle name="Normal 33 4 3 2" xfId="40466"/>
    <cellStyle name="Normal 33 4 4" xfId="40467"/>
    <cellStyle name="Normal 33 4 4 2" xfId="40468"/>
    <cellStyle name="Normal 33 4 5" xfId="40469"/>
    <cellStyle name="Normal 33 4 5 2" xfId="40470"/>
    <cellStyle name="Normal 33 4 6" xfId="40471"/>
    <cellStyle name="Normal 33 4 6 2" xfId="40472"/>
    <cellStyle name="Normal 33 4 7" xfId="40473"/>
    <cellStyle name="Normal 33 4 7 2" xfId="40474"/>
    <cellStyle name="Normal 33 4 8" xfId="40475"/>
    <cellStyle name="Normal 33 40" xfId="40476"/>
    <cellStyle name="Normal 33 41" xfId="40477"/>
    <cellStyle name="Normal 33 5" xfId="40478"/>
    <cellStyle name="Normal 33 5 2" xfId="40479"/>
    <cellStyle name="Normal 33 5 2 2" xfId="40480"/>
    <cellStyle name="Normal 33 5 3" xfId="40481"/>
    <cellStyle name="Normal 33 5 3 2" xfId="40482"/>
    <cellStyle name="Normal 33 5 4" xfId="40483"/>
    <cellStyle name="Normal 33 5 4 2" xfId="40484"/>
    <cellStyle name="Normal 33 5 5" xfId="40485"/>
    <cellStyle name="Normal 33 5 5 2" xfId="40486"/>
    <cellStyle name="Normal 33 5 6" xfId="40487"/>
    <cellStyle name="Normal 33 5 6 2" xfId="40488"/>
    <cellStyle name="Normal 33 5 7" xfId="40489"/>
    <cellStyle name="Normal 33 5 7 2" xfId="40490"/>
    <cellStyle name="Normal 33 5 8" xfId="40491"/>
    <cellStyle name="Normal 33 6" xfId="40492"/>
    <cellStyle name="Normal 33 6 2" xfId="40493"/>
    <cellStyle name="Normal 33 6 2 2" xfId="40494"/>
    <cellStyle name="Normal 33 6 3" xfId="40495"/>
    <cellStyle name="Normal 33 6 3 2" xfId="40496"/>
    <cellStyle name="Normal 33 6 4" xfId="40497"/>
    <cellStyle name="Normal 33 6 4 2" xfId="40498"/>
    <cellStyle name="Normal 33 6 5" xfId="40499"/>
    <cellStyle name="Normal 33 6 5 2" xfId="40500"/>
    <cellStyle name="Normal 33 6 6" xfId="40501"/>
    <cellStyle name="Normal 33 6 6 2" xfId="40502"/>
    <cellStyle name="Normal 33 6 7" xfId="40503"/>
    <cellStyle name="Normal 33 6 7 2" xfId="40504"/>
    <cellStyle name="Normal 33 6 8" xfId="40505"/>
    <cellStyle name="Normal 33 7" xfId="40506"/>
    <cellStyle name="Normal 33 7 2" xfId="40507"/>
    <cellStyle name="Normal 33 7 2 2" xfId="40508"/>
    <cellStyle name="Normal 33 7 2 2 2" xfId="40509"/>
    <cellStyle name="Normal 33 7 3" xfId="40510"/>
    <cellStyle name="Normal 33 7 3 2" xfId="40511"/>
    <cellStyle name="Normal 33 7 4" xfId="40512"/>
    <cellStyle name="Normal 33 7 4 2" xfId="40513"/>
    <cellStyle name="Normal 33 7 5" xfId="40514"/>
    <cellStyle name="Normal 33 7 5 2" xfId="40515"/>
    <cellStyle name="Normal 33 7 6" xfId="40516"/>
    <cellStyle name="Normal 33 7 6 2" xfId="40517"/>
    <cellStyle name="Normal 33 7 7" xfId="40518"/>
    <cellStyle name="Normal 33 7 7 2" xfId="40519"/>
    <cellStyle name="Normal 33 7 8" xfId="40520"/>
    <cellStyle name="Normal 33 8" xfId="40521"/>
    <cellStyle name="Normal 33 8 2" xfId="40522"/>
    <cellStyle name="Normal 33 8 2 2" xfId="40523"/>
    <cellStyle name="Normal 33 8 3" xfId="40524"/>
    <cellStyle name="Normal 33 8 3 2" xfId="40525"/>
    <cellStyle name="Normal 33 8 4" xfId="40526"/>
    <cellStyle name="Normal 33 8 4 2" xfId="40527"/>
    <cellStyle name="Normal 33 8 5" xfId="40528"/>
    <cellStyle name="Normal 33 8 5 2" xfId="40529"/>
    <cellStyle name="Normal 33 8 6" xfId="40530"/>
    <cellStyle name="Normal 33 8 6 2" xfId="40531"/>
    <cellStyle name="Normal 33 8 7" xfId="40532"/>
    <cellStyle name="Normal 33 8 7 2" xfId="40533"/>
    <cellStyle name="Normal 33 8 8" xfId="40534"/>
    <cellStyle name="Normal 33 9" xfId="40535"/>
    <cellStyle name="Normal 33 9 2" xfId="40536"/>
    <cellStyle name="Normal 33 9 2 2" xfId="40537"/>
    <cellStyle name="Normal 33 9 3" xfId="40538"/>
    <cellStyle name="Normal 33 9 3 2" xfId="40539"/>
    <cellStyle name="Normal 33 9 4" xfId="40540"/>
    <cellStyle name="Normal 33 9 4 2" xfId="40541"/>
    <cellStyle name="Normal 33 9 5" xfId="40542"/>
    <cellStyle name="Normal 33 9 5 2" xfId="40543"/>
    <cellStyle name="Normal 33 9 6" xfId="40544"/>
    <cellStyle name="Normal 33 9 6 2" xfId="40545"/>
    <cellStyle name="Normal 33 9 7" xfId="40546"/>
    <cellStyle name="Normal 33 9 7 2" xfId="40547"/>
    <cellStyle name="Normal 33 9 8" xfId="40548"/>
    <cellStyle name="Normal 34" xfId="40549"/>
    <cellStyle name="Normal 34 10" xfId="40550"/>
    <cellStyle name="Normal 34 10 2" xfId="40551"/>
    <cellStyle name="Normal 34 11" xfId="40552"/>
    <cellStyle name="Normal 34 2" xfId="40553"/>
    <cellStyle name="Normal 34 2 2" xfId="40554"/>
    <cellStyle name="Normal 34 3" xfId="40555"/>
    <cellStyle name="Normal 34 3 2" xfId="40556"/>
    <cellStyle name="Normal 34 4" xfId="40557"/>
    <cellStyle name="Normal 34 4 2" xfId="40558"/>
    <cellStyle name="Normal 34 5" xfId="40559"/>
    <cellStyle name="Normal 34 5 2" xfId="40560"/>
    <cellStyle name="Normal 34 6" xfId="40561"/>
    <cellStyle name="Normal 34 7" xfId="40562"/>
    <cellStyle name="Normal 34 8" xfId="40563"/>
    <cellStyle name="Normal 34 8 2" xfId="40564"/>
    <cellStyle name="Normal 34 9" xfId="40565"/>
    <cellStyle name="Normal 34 9 2" xfId="40566"/>
    <cellStyle name="Normal 35" xfId="40567"/>
    <cellStyle name="Normal 35 10" xfId="40568"/>
    <cellStyle name="Normal 35 10 2" xfId="40569"/>
    <cellStyle name="Normal 35 11" xfId="40570"/>
    <cellStyle name="Normal 35 2" xfId="40571"/>
    <cellStyle name="Normal 35 2 2" xfId="40572"/>
    <cellStyle name="Normal 35 3" xfId="40573"/>
    <cellStyle name="Normal 35 3 2" xfId="40574"/>
    <cellStyle name="Normal 35 4" xfId="40575"/>
    <cellStyle name="Normal 35 4 2" xfId="40576"/>
    <cellStyle name="Normal 35 5" xfId="40577"/>
    <cellStyle name="Normal 35 5 2" xfId="40578"/>
    <cellStyle name="Normal 35 6" xfId="40579"/>
    <cellStyle name="Normal 35 7" xfId="40580"/>
    <cellStyle name="Normal 35 8" xfId="40581"/>
    <cellStyle name="Normal 35 8 2" xfId="40582"/>
    <cellStyle name="Normal 35 9" xfId="40583"/>
    <cellStyle name="Normal 35 9 2" xfId="40584"/>
    <cellStyle name="Normal 36" xfId="40585"/>
    <cellStyle name="Normal 36 10" xfId="40586"/>
    <cellStyle name="Normal 36 10 2" xfId="40587"/>
    <cellStyle name="Normal 36 11" xfId="40588"/>
    <cellStyle name="Normal 36 2" xfId="40589"/>
    <cellStyle name="Normal 36 2 2" xfId="40590"/>
    <cellStyle name="Normal 36 3" xfId="40591"/>
    <cellStyle name="Normal 36 3 2" xfId="40592"/>
    <cellStyle name="Normal 36 4" xfId="40593"/>
    <cellStyle name="Normal 36 4 2" xfId="40594"/>
    <cellStyle name="Normal 36 5" xfId="40595"/>
    <cellStyle name="Normal 36 5 2" xfId="40596"/>
    <cellStyle name="Normal 36 6" xfId="40597"/>
    <cellStyle name="Normal 36 7" xfId="40598"/>
    <cellStyle name="Normal 36 8" xfId="40599"/>
    <cellStyle name="Normal 36 8 2" xfId="40600"/>
    <cellStyle name="Normal 36 9" xfId="40601"/>
    <cellStyle name="Normal 36 9 2" xfId="40602"/>
    <cellStyle name="Normal 37" xfId="40603"/>
    <cellStyle name="Normal 37 10" xfId="40604"/>
    <cellStyle name="Normal 37 10 2" xfId="40605"/>
    <cellStyle name="Normal 37 11" xfId="40606"/>
    <cellStyle name="Normal 37 2" xfId="40607"/>
    <cellStyle name="Normal 37 2 2" xfId="40608"/>
    <cellStyle name="Normal 37 3" xfId="40609"/>
    <cellStyle name="Normal 37 3 2" xfId="40610"/>
    <cellStyle name="Normal 37 4" xfId="40611"/>
    <cellStyle name="Normal 37 4 2" xfId="40612"/>
    <cellStyle name="Normal 37 5" xfId="40613"/>
    <cellStyle name="Normal 37 5 2" xfId="40614"/>
    <cellStyle name="Normal 37 6" xfId="40615"/>
    <cellStyle name="Normal 37 7" xfId="40616"/>
    <cellStyle name="Normal 37 8" xfId="40617"/>
    <cellStyle name="Normal 37 8 2" xfId="40618"/>
    <cellStyle name="Normal 37 9" xfId="40619"/>
    <cellStyle name="Normal 37 9 2" xfId="40620"/>
    <cellStyle name="Normal 38" xfId="40621"/>
    <cellStyle name="Normal 38 2" xfId="40622"/>
    <cellStyle name="Normal 38 2 2" xfId="40623"/>
    <cellStyle name="Normal 38 2 2 2" xfId="40624"/>
    <cellStyle name="Normal 38 3" xfId="40625"/>
    <cellStyle name="Normal 38 3 2" xfId="40626"/>
    <cellStyle name="Normal 38 4" xfId="40627"/>
    <cellStyle name="Normal 38 4 2" xfId="40628"/>
    <cellStyle name="Normal 38 5" xfId="40629"/>
    <cellStyle name="Normal 38 5 2" xfId="40630"/>
    <cellStyle name="Normal 38 6" xfId="40631"/>
    <cellStyle name="Normal 38 6 2" xfId="40632"/>
    <cellStyle name="Normal 38 7" xfId="40633"/>
    <cellStyle name="Normal 38 7 2" xfId="40634"/>
    <cellStyle name="Normal 38 8" xfId="40635"/>
    <cellStyle name="Normal 39" xfId="40636"/>
    <cellStyle name="Normal 39 10" xfId="40637"/>
    <cellStyle name="Normal 39 10 2" xfId="40638"/>
    <cellStyle name="Normal 39 11" xfId="40639"/>
    <cellStyle name="Normal 39 2" xfId="40640"/>
    <cellStyle name="Normal 39 2 2" xfId="40641"/>
    <cellStyle name="Normal 39 3" xfId="40642"/>
    <cellStyle name="Normal 39 3 2" xfId="40643"/>
    <cellStyle name="Normal 39 4" xfId="40644"/>
    <cellStyle name="Normal 39 4 2" xfId="40645"/>
    <cellStyle name="Normal 39 5" xfId="40646"/>
    <cellStyle name="Normal 39 5 2" xfId="40647"/>
    <cellStyle name="Normal 39 6" xfId="40648"/>
    <cellStyle name="Normal 39 7" xfId="40649"/>
    <cellStyle name="Normal 39 8" xfId="40650"/>
    <cellStyle name="Normal 39 8 2" xfId="40651"/>
    <cellStyle name="Normal 39 9" xfId="40652"/>
    <cellStyle name="Normal 39 9 2" xfId="40653"/>
    <cellStyle name="Normal 4" xfId="86"/>
    <cellStyle name="Normal 4 10" xfId="40654"/>
    <cellStyle name="Normal 4 10 2" xfId="40655"/>
    <cellStyle name="Normal 4 10 2 2" xfId="40656"/>
    <cellStyle name="Normal 4 10 3" xfId="40657"/>
    <cellStyle name="Normal 4 10 3 2" xfId="40658"/>
    <cellStyle name="Normal 4 10 4" xfId="40659"/>
    <cellStyle name="Normal 4 10 4 2" xfId="40660"/>
    <cellStyle name="Normal 4 10 5" xfId="40661"/>
    <cellStyle name="Normal 4 11" xfId="40662"/>
    <cellStyle name="Normal 4 11 2" xfId="40663"/>
    <cellStyle name="Normal 4 11 2 2" xfId="40664"/>
    <cellStyle name="Normal 4 11 3" xfId="40665"/>
    <cellStyle name="Normal 4 11 3 2" xfId="40666"/>
    <cellStyle name="Normal 4 11 4" xfId="40667"/>
    <cellStyle name="Normal 4 11 4 2" xfId="40668"/>
    <cellStyle name="Normal 4 11 5" xfId="40669"/>
    <cellStyle name="Normal 4 12" xfId="40670"/>
    <cellStyle name="Normal 4 12 2" xfId="40671"/>
    <cellStyle name="Normal 4 12 2 2" xfId="40672"/>
    <cellStyle name="Normal 4 12 3" xfId="40673"/>
    <cellStyle name="Normal 4 12 3 2" xfId="40674"/>
    <cellStyle name="Normal 4 12 4" xfId="40675"/>
    <cellStyle name="Normal 4 12 4 2" xfId="40676"/>
    <cellStyle name="Normal 4 12 5" xfId="40677"/>
    <cellStyle name="Normal 4 13" xfId="40678"/>
    <cellStyle name="Normal 4 13 2" xfId="40679"/>
    <cellStyle name="Normal 4 13 2 2" xfId="40680"/>
    <cellStyle name="Normal 4 13 3" xfId="40681"/>
    <cellStyle name="Normal 4 13 3 2" xfId="40682"/>
    <cellStyle name="Normal 4 13 4" xfId="40683"/>
    <cellStyle name="Normal 4 13 4 2" xfId="40684"/>
    <cellStyle name="Normal 4 13 5" xfId="40685"/>
    <cellStyle name="Normal 4 14" xfId="40686"/>
    <cellStyle name="Normal 4 14 2" xfId="40687"/>
    <cellStyle name="Normal 4 14 2 2" xfId="40688"/>
    <cellStyle name="Normal 4 14 3" xfId="40689"/>
    <cellStyle name="Normal 4 14 3 2" xfId="40690"/>
    <cellStyle name="Normal 4 14 4" xfId="40691"/>
    <cellStyle name="Normal 4 14 4 2" xfId="40692"/>
    <cellStyle name="Normal 4 14 5" xfId="40693"/>
    <cellStyle name="Normal 4 15" xfId="40694"/>
    <cellStyle name="Normal 4 15 2" xfId="40695"/>
    <cellStyle name="Normal 4 15 2 2" xfId="40696"/>
    <cellStyle name="Normal 4 15 3" xfId="40697"/>
    <cellStyle name="Normal 4 15 3 2" xfId="40698"/>
    <cellStyle name="Normal 4 15 4" xfId="40699"/>
    <cellStyle name="Normal 4 15 4 2" xfId="40700"/>
    <cellStyle name="Normal 4 15 5" xfId="40701"/>
    <cellStyle name="Normal 4 16" xfId="40702"/>
    <cellStyle name="Normal 4 16 2" xfId="40703"/>
    <cellStyle name="Normal 4 16 2 2" xfId="40704"/>
    <cellStyle name="Normal 4 16 3" xfId="40705"/>
    <cellStyle name="Normal 4 16 3 2" xfId="40706"/>
    <cellStyle name="Normal 4 16 4" xfId="40707"/>
    <cellStyle name="Normal 4 16 4 2" xfId="40708"/>
    <cellStyle name="Normal 4 16 5" xfId="40709"/>
    <cellStyle name="Normal 4 17" xfId="40710"/>
    <cellStyle name="Normal 4 17 2" xfId="40711"/>
    <cellStyle name="Normal 4 17 2 2" xfId="40712"/>
    <cellStyle name="Normal 4 17 3" xfId="40713"/>
    <cellStyle name="Normal 4 17 3 2" xfId="40714"/>
    <cellStyle name="Normal 4 17 4" xfId="40715"/>
    <cellStyle name="Normal 4 17 4 2" xfId="40716"/>
    <cellStyle name="Normal 4 17 5" xfId="40717"/>
    <cellStyle name="Normal 4 18" xfId="40718"/>
    <cellStyle name="Normal 4 18 2" xfId="40719"/>
    <cellStyle name="Normal 4 18 2 2" xfId="40720"/>
    <cellStyle name="Normal 4 18 3" xfId="40721"/>
    <cellStyle name="Normal 4 18 3 2" xfId="40722"/>
    <cellStyle name="Normal 4 18 4" xfId="40723"/>
    <cellStyle name="Normal 4 18 4 2" xfId="40724"/>
    <cellStyle name="Normal 4 18 5" xfId="40725"/>
    <cellStyle name="Normal 4 19" xfId="40726"/>
    <cellStyle name="Normal 4 19 2" xfId="40727"/>
    <cellStyle name="Normal 4 19 2 2" xfId="40728"/>
    <cellStyle name="Normal 4 19 3" xfId="40729"/>
    <cellStyle name="Normal 4 19 3 2" xfId="40730"/>
    <cellStyle name="Normal 4 19 4" xfId="40731"/>
    <cellStyle name="Normal 4 19 4 2" xfId="40732"/>
    <cellStyle name="Normal 4 19 5" xfId="40733"/>
    <cellStyle name="Normal 4 2" xfId="40734"/>
    <cellStyle name="Normal 4 2 10" xfId="40735"/>
    <cellStyle name="Normal 4 2 10 10" xfId="40736"/>
    <cellStyle name="Normal 4 2 10 10 2" xfId="40737"/>
    <cellStyle name="Normal 4 2 10 11" xfId="40738"/>
    <cellStyle name="Normal 4 2 10 2" xfId="40739"/>
    <cellStyle name="Normal 4 2 10 2 2" xfId="40740"/>
    <cellStyle name="Normal 4 2 10 3" xfId="40741"/>
    <cellStyle name="Normal 4 2 10 3 2" xfId="40742"/>
    <cellStyle name="Normal 4 2 10 4" xfId="40743"/>
    <cellStyle name="Normal 4 2 10 4 2" xfId="40744"/>
    <cellStyle name="Normal 4 2 10 5" xfId="40745"/>
    <cellStyle name="Normal 4 2 10 5 2" xfId="40746"/>
    <cellStyle name="Normal 4 2 10 6" xfId="40747"/>
    <cellStyle name="Normal 4 2 10 6 2" xfId="40748"/>
    <cellStyle name="Normal 4 2 10 7" xfId="40749"/>
    <cellStyle name="Normal 4 2 10 7 2" xfId="40750"/>
    <cellStyle name="Normal 4 2 10 8" xfId="40751"/>
    <cellStyle name="Normal 4 2 10 8 2" xfId="40752"/>
    <cellStyle name="Normal 4 2 10 9" xfId="40753"/>
    <cellStyle name="Normal 4 2 10 9 2" xfId="40754"/>
    <cellStyle name="Normal 4 2 11" xfId="40755"/>
    <cellStyle name="Normal 4 2 11 10" xfId="40756"/>
    <cellStyle name="Normal 4 2 11 10 2" xfId="40757"/>
    <cellStyle name="Normal 4 2 11 11" xfId="40758"/>
    <cellStyle name="Normal 4 2 11 2" xfId="40759"/>
    <cellStyle name="Normal 4 2 11 2 2" xfId="40760"/>
    <cellStyle name="Normal 4 2 11 3" xfId="40761"/>
    <cellStyle name="Normal 4 2 11 3 2" xfId="40762"/>
    <cellStyle name="Normal 4 2 11 4" xfId="40763"/>
    <cellStyle name="Normal 4 2 11 4 2" xfId="40764"/>
    <cellStyle name="Normal 4 2 11 5" xfId="40765"/>
    <cellStyle name="Normal 4 2 11 5 2" xfId="40766"/>
    <cellStyle name="Normal 4 2 11 6" xfId="40767"/>
    <cellStyle name="Normal 4 2 11 6 2" xfId="40768"/>
    <cellStyle name="Normal 4 2 11 7" xfId="40769"/>
    <cellStyle name="Normal 4 2 11 7 2" xfId="40770"/>
    <cellStyle name="Normal 4 2 11 8" xfId="40771"/>
    <cellStyle name="Normal 4 2 11 8 2" xfId="40772"/>
    <cellStyle name="Normal 4 2 11 9" xfId="40773"/>
    <cellStyle name="Normal 4 2 11 9 2" xfId="40774"/>
    <cellStyle name="Normal 4 2 12" xfId="40775"/>
    <cellStyle name="Normal 4 2 12 10" xfId="40776"/>
    <cellStyle name="Normal 4 2 12 10 2" xfId="40777"/>
    <cellStyle name="Normal 4 2 12 11" xfId="40778"/>
    <cellStyle name="Normal 4 2 12 2" xfId="40779"/>
    <cellStyle name="Normal 4 2 12 2 2" xfId="40780"/>
    <cellStyle name="Normal 4 2 12 3" xfId="40781"/>
    <cellStyle name="Normal 4 2 12 3 2" xfId="40782"/>
    <cellStyle name="Normal 4 2 12 4" xfId="40783"/>
    <cellStyle name="Normal 4 2 12 4 2" xfId="40784"/>
    <cellStyle name="Normal 4 2 12 5" xfId="40785"/>
    <cellStyle name="Normal 4 2 12 5 2" xfId="40786"/>
    <cellStyle name="Normal 4 2 12 6" xfId="40787"/>
    <cellStyle name="Normal 4 2 12 6 2" xfId="40788"/>
    <cellStyle name="Normal 4 2 12 7" xfId="40789"/>
    <cellStyle name="Normal 4 2 12 7 2" xfId="40790"/>
    <cellStyle name="Normal 4 2 12 8" xfId="40791"/>
    <cellStyle name="Normal 4 2 12 8 2" xfId="40792"/>
    <cellStyle name="Normal 4 2 12 9" xfId="40793"/>
    <cellStyle name="Normal 4 2 12 9 2" xfId="40794"/>
    <cellStyle name="Normal 4 2 13" xfId="40795"/>
    <cellStyle name="Normal 4 2 13 10" xfId="40796"/>
    <cellStyle name="Normal 4 2 13 10 2" xfId="40797"/>
    <cellStyle name="Normal 4 2 13 11" xfId="40798"/>
    <cellStyle name="Normal 4 2 13 2" xfId="40799"/>
    <cellStyle name="Normal 4 2 13 2 2" xfId="40800"/>
    <cellStyle name="Normal 4 2 13 3" xfId="40801"/>
    <cellStyle name="Normal 4 2 13 3 2" xfId="40802"/>
    <cellStyle name="Normal 4 2 13 4" xfId="40803"/>
    <cellStyle name="Normal 4 2 13 4 2" xfId="40804"/>
    <cellStyle name="Normal 4 2 13 5" xfId="40805"/>
    <cellStyle name="Normal 4 2 13 5 2" xfId="40806"/>
    <cellStyle name="Normal 4 2 13 6" xfId="40807"/>
    <cellStyle name="Normal 4 2 13 6 2" xfId="40808"/>
    <cellStyle name="Normal 4 2 13 7" xfId="40809"/>
    <cellStyle name="Normal 4 2 13 7 2" xfId="40810"/>
    <cellStyle name="Normal 4 2 13 8" xfId="40811"/>
    <cellStyle name="Normal 4 2 13 8 2" xfId="40812"/>
    <cellStyle name="Normal 4 2 13 9" xfId="40813"/>
    <cellStyle name="Normal 4 2 13 9 2" xfId="40814"/>
    <cellStyle name="Normal 4 2 14" xfId="40815"/>
    <cellStyle name="Normal 4 2 14 10" xfId="40816"/>
    <cellStyle name="Normal 4 2 14 10 2" xfId="40817"/>
    <cellStyle name="Normal 4 2 14 11" xfId="40818"/>
    <cellStyle name="Normal 4 2 14 2" xfId="40819"/>
    <cellStyle name="Normal 4 2 14 2 2" xfId="40820"/>
    <cellStyle name="Normal 4 2 14 3" xfId="40821"/>
    <cellStyle name="Normal 4 2 14 3 2" xfId="40822"/>
    <cellStyle name="Normal 4 2 14 4" xfId="40823"/>
    <cellStyle name="Normal 4 2 14 4 2" xfId="40824"/>
    <cellStyle name="Normal 4 2 14 5" xfId="40825"/>
    <cellStyle name="Normal 4 2 14 5 2" xfId="40826"/>
    <cellStyle name="Normal 4 2 14 6" xfId="40827"/>
    <cellStyle name="Normal 4 2 14 6 2" xfId="40828"/>
    <cellStyle name="Normal 4 2 14 7" xfId="40829"/>
    <cellStyle name="Normal 4 2 14 7 2" xfId="40830"/>
    <cellStyle name="Normal 4 2 14 8" xfId="40831"/>
    <cellStyle name="Normal 4 2 14 8 2" xfId="40832"/>
    <cellStyle name="Normal 4 2 14 9" xfId="40833"/>
    <cellStyle name="Normal 4 2 14 9 2" xfId="40834"/>
    <cellStyle name="Normal 4 2 15" xfId="40835"/>
    <cellStyle name="Normal 4 2 15 10" xfId="40836"/>
    <cellStyle name="Normal 4 2 15 10 2" xfId="40837"/>
    <cellStyle name="Normal 4 2 15 11" xfId="40838"/>
    <cellStyle name="Normal 4 2 15 2" xfId="40839"/>
    <cellStyle name="Normal 4 2 15 2 2" xfId="40840"/>
    <cellStyle name="Normal 4 2 15 3" xfId="40841"/>
    <cellStyle name="Normal 4 2 15 3 2" xfId="40842"/>
    <cellStyle name="Normal 4 2 15 4" xfId="40843"/>
    <cellStyle name="Normal 4 2 15 4 2" xfId="40844"/>
    <cellStyle name="Normal 4 2 15 5" xfId="40845"/>
    <cellStyle name="Normal 4 2 15 5 2" xfId="40846"/>
    <cellStyle name="Normal 4 2 15 6" xfId="40847"/>
    <cellStyle name="Normal 4 2 15 6 2" xfId="40848"/>
    <cellStyle name="Normal 4 2 15 7" xfId="40849"/>
    <cellStyle name="Normal 4 2 15 7 2" xfId="40850"/>
    <cellStyle name="Normal 4 2 15 8" xfId="40851"/>
    <cellStyle name="Normal 4 2 15 8 2" xfId="40852"/>
    <cellStyle name="Normal 4 2 15 9" xfId="40853"/>
    <cellStyle name="Normal 4 2 15 9 2" xfId="40854"/>
    <cellStyle name="Normal 4 2 16" xfId="40855"/>
    <cellStyle name="Normal 4 2 16 10" xfId="40856"/>
    <cellStyle name="Normal 4 2 16 10 2" xfId="40857"/>
    <cellStyle name="Normal 4 2 16 11" xfId="40858"/>
    <cellStyle name="Normal 4 2 16 2" xfId="40859"/>
    <cellStyle name="Normal 4 2 16 2 2" xfId="40860"/>
    <cellStyle name="Normal 4 2 16 3" xfId="40861"/>
    <cellStyle name="Normal 4 2 16 3 2" xfId="40862"/>
    <cellStyle name="Normal 4 2 16 4" xfId="40863"/>
    <cellStyle name="Normal 4 2 16 4 2" xfId="40864"/>
    <cellStyle name="Normal 4 2 16 5" xfId="40865"/>
    <cellStyle name="Normal 4 2 16 5 2" xfId="40866"/>
    <cellStyle name="Normal 4 2 16 6" xfId="40867"/>
    <cellStyle name="Normal 4 2 16 6 2" xfId="40868"/>
    <cellStyle name="Normal 4 2 16 7" xfId="40869"/>
    <cellStyle name="Normal 4 2 16 7 2" xfId="40870"/>
    <cellStyle name="Normal 4 2 16 8" xfId="40871"/>
    <cellStyle name="Normal 4 2 16 8 2" xfId="40872"/>
    <cellStyle name="Normal 4 2 16 9" xfId="40873"/>
    <cellStyle name="Normal 4 2 16 9 2" xfId="40874"/>
    <cellStyle name="Normal 4 2 17" xfId="40875"/>
    <cellStyle name="Normal 4 2 17 10" xfId="40876"/>
    <cellStyle name="Normal 4 2 17 10 2" xfId="40877"/>
    <cellStyle name="Normal 4 2 17 11" xfId="40878"/>
    <cellStyle name="Normal 4 2 17 2" xfId="40879"/>
    <cellStyle name="Normal 4 2 17 2 2" xfId="40880"/>
    <cellStyle name="Normal 4 2 17 3" xfId="40881"/>
    <cellStyle name="Normal 4 2 17 3 2" xfId="40882"/>
    <cellStyle name="Normal 4 2 17 4" xfId="40883"/>
    <cellStyle name="Normal 4 2 17 4 2" xfId="40884"/>
    <cellStyle name="Normal 4 2 17 5" xfId="40885"/>
    <cellStyle name="Normal 4 2 17 5 2" xfId="40886"/>
    <cellStyle name="Normal 4 2 17 6" xfId="40887"/>
    <cellStyle name="Normal 4 2 17 6 2" xfId="40888"/>
    <cellStyle name="Normal 4 2 17 7" xfId="40889"/>
    <cellStyle name="Normal 4 2 17 7 2" xfId="40890"/>
    <cellStyle name="Normal 4 2 17 8" xfId="40891"/>
    <cellStyle name="Normal 4 2 17 8 2" xfId="40892"/>
    <cellStyle name="Normal 4 2 17 9" xfId="40893"/>
    <cellStyle name="Normal 4 2 17 9 2" xfId="40894"/>
    <cellStyle name="Normal 4 2 18" xfId="40895"/>
    <cellStyle name="Normal 4 2 18 10" xfId="40896"/>
    <cellStyle name="Normal 4 2 18 10 2" xfId="40897"/>
    <cellStyle name="Normal 4 2 18 11" xfId="40898"/>
    <cellStyle name="Normal 4 2 18 2" xfId="40899"/>
    <cellStyle name="Normal 4 2 18 2 2" xfId="40900"/>
    <cellStyle name="Normal 4 2 18 3" xfId="40901"/>
    <cellStyle name="Normal 4 2 18 3 2" xfId="40902"/>
    <cellStyle name="Normal 4 2 18 4" xfId="40903"/>
    <cellStyle name="Normal 4 2 18 4 2" xfId="40904"/>
    <cellStyle name="Normal 4 2 18 5" xfId="40905"/>
    <cellStyle name="Normal 4 2 18 5 2" xfId="40906"/>
    <cellStyle name="Normal 4 2 18 6" xfId="40907"/>
    <cellStyle name="Normal 4 2 18 6 2" xfId="40908"/>
    <cellStyle name="Normal 4 2 18 7" xfId="40909"/>
    <cellStyle name="Normal 4 2 18 7 2" xfId="40910"/>
    <cellStyle name="Normal 4 2 18 8" xfId="40911"/>
    <cellStyle name="Normal 4 2 18 8 2" xfId="40912"/>
    <cellStyle name="Normal 4 2 18 9" xfId="40913"/>
    <cellStyle name="Normal 4 2 18 9 2" xfId="40914"/>
    <cellStyle name="Normal 4 2 19" xfId="40915"/>
    <cellStyle name="Normal 4 2 19 10" xfId="40916"/>
    <cellStyle name="Normal 4 2 19 10 2" xfId="40917"/>
    <cellStyle name="Normal 4 2 19 11" xfId="40918"/>
    <cellStyle name="Normal 4 2 19 2" xfId="40919"/>
    <cellStyle name="Normal 4 2 19 2 2" xfId="40920"/>
    <cellStyle name="Normal 4 2 19 3" xfId="40921"/>
    <cellStyle name="Normal 4 2 19 3 2" xfId="40922"/>
    <cellStyle name="Normal 4 2 19 4" xfId="40923"/>
    <cellStyle name="Normal 4 2 19 4 2" xfId="40924"/>
    <cellStyle name="Normal 4 2 19 5" xfId="40925"/>
    <cellStyle name="Normal 4 2 19 5 2" xfId="40926"/>
    <cellStyle name="Normal 4 2 19 6" xfId="40927"/>
    <cellStyle name="Normal 4 2 19 6 2" xfId="40928"/>
    <cellStyle name="Normal 4 2 19 7" xfId="40929"/>
    <cellStyle name="Normal 4 2 19 7 2" xfId="40930"/>
    <cellStyle name="Normal 4 2 19 8" xfId="40931"/>
    <cellStyle name="Normal 4 2 19 8 2" xfId="40932"/>
    <cellStyle name="Normal 4 2 19 9" xfId="40933"/>
    <cellStyle name="Normal 4 2 19 9 2" xfId="40934"/>
    <cellStyle name="Normal 4 2 2" xfId="40935"/>
    <cellStyle name="Normal 4 2 2 10" xfId="40936"/>
    <cellStyle name="Normal 4 2 2 10 2" xfId="40937"/>
    <cellStyle name="Normal 4 2 2 11" xfId="40938"/>
    <cellStyle name="Normal 4 2 2 2" xfId="40939"/>
    <cellStyle name="Normal 4 2 2 2 2" xfId="40940"/>
    <cellStyle name="Normal 4 2 2 3" xfId="40941"/>
    <cellStyle name="Normal 4 2 2 3 2" xfId="40942"/>
    <cellStyle name="Normal 4 2 2 4" xfId="40943"/>
    <cellStyle name="Normal 4 2 2 4 2" xfId="40944"/>
    <cellStyle name="Normal 4 2 2 5" xfId="40945"/>
    <cellStyle name="Normal 4 2 2 5 2" xfId="40946"/>
    <cellStyle name="Normal 4 2 2 6" xfId="40947"/>
    <cellStyle name="Normal 4 2 2 6 2" xfId="40948"/>
    <cellStyle name="Normal 4 2 2 7" xfId="40949"/>
    <cellStyle name="Normal 4 2 2 7 2" xfId="40950"/>
    <cellStyle name="Normal 4 2 2 8" xfId="40951"/>
    <cellStyle name="Normal 4 2 2 8 2" xfId="40952"/>
    <cellStyle name="Normal 4 2 2 9" xfId="40953"/>
    <cellStyle name="Normal 4 2 2 9 2" xfId="40954"/>
    <cellStyle name="Normal 4 2 20" xfId="40955"/>
    <cellStyle name="Normal 4 2 20 10" xfId="40956"/>
    <cellStyle name="Normal 4 2 20 10 2" xfId="40957"/>
    <cellStyle name="Normal 4 2 20 11" xfId="40958"/>
    <cellStyle name="Normal 4 2 20 2" xfId="40959"/>
    <cellStyle name="Normal 4 2 20 2 2" xfId="40960"/>
    <cellStyle name="Normal 4 2 20 3" xfId="40961"/>
    <cellStyle name="Normal 4 2 20 3 2" xfId="40962"/>
    <cellStyle name="Normal 4 2 20 4" xfId="40963"/>
    <cellStyle name="Normal 4 2 20 4 2" xfId="40964"/>
    <cellStyle name="Normal 4 2 20 5" xfId="40965"/>
    <cellStyle name="Normal 4 2 20 5 2" xfId="40966"/>
    <cellStyle name="Normal 4 2 20 6" xfId="40967"/>
    <cellStyle name="Normal 4 2 20 6 2" xfId="40968"/>
    <cellStyle name="Normal 4 2 20 7" xfId="40969"/>
    <cellStyle name="Normal 4 2 20 7 2" xfId="40970"/>
    <cellStyle name="Normal 4 2 20 8" xfId="40971"/>
    <cellStyle name="Normal 4 2 20 8 2" xfId="40972"/>
    <cellStyle name="Normal 4 2 20 9" xfId="40973"/>
    <cellStyle name="Normal 4 2 20 9 2" xfId="40974"/>
    <cellStyle name="Normal 4 2 21" xfId="40975"/>
    <cellStyle name="Normal 4 2 21 10" xfId="40976"/>
    <cellStyle name="Normal 4 2 21 10 2" xfId="40977"/>
    <cellStyle name="Normal 4 2 21 11" xfId="40978"/>
    <cellStyle name="Normal 4 2 21 2" xfId="40979"/>
    <cellStyle name="Normal 4 2 21 2 2" xfId="40980"/>
    <cellStyle name="Normal 4 2 21 3" xfId="40981"/>
    <cellStyle name="Normal 4 2 21 3 2" xfId="40982"/>
    <cellStyle name="Normal 4 2 21 4" xfId="40983"/>
    <cellStyle name="Normal 4 2 21 4 2" xfId="40984"/>
    <cellStyle name="Normal 4 2 21 5" xfId="40985"/>
    <cellStyle name="Normal 4 2 21 5 2" xfId="40986"/>
    <cellStyle name="Normal 4 2 21 6" xfId="40987"/>
    <cellStyle name="Normal 4 2 21 6 2" xfId="40988"/>
    <cellStyle name="Normal 4 2 21 7" xfId="40989"/>
    <cellStyle name="Normal 4 2 21 7 2" xfId="40990"/>
    <cellStyle name="Normal 4 2 21 8" xfId="40991"/>
    <cellStyle name="Normal 4 2 21 8 2" xfId="40992"/>
    <cellStyle name="Normal 4 2 21 9" xfId="40993"/>
    <cellStyle name="Normal 4 2 21 9 2" xfId="40994"/>
    <cellStyle name="Normal 4 2 22" xfId="40995"/>
    <cellStyle name="Normal 4 2 22 10" xfId="40996"/>
    <cellStyle name="Normal 4 2 22 10 2" xfId="40997"/>
    <cellStyle name="Normal 4 2 22 11" xfId="40998"/>
    <cellStyle name="Normal 4 2 22 2" xfId="40999"/>
    <cellStyle name="Normal 4 2 22 2 2" xfId="41000"/>
    <cellStyle name="Normal 4 2 22 3" xfId="41001"/>
    <cellStyle name="Normal 4 2 22 3 2" xfId="41002"/>
    <cellStyle name="Normal 4 2 22 4" xfId="41003"/>
    <cellStyle name="Normal 4 2 22 4 2" xfId="41004"/>
    <cellStyle name="Normal 4 2 22 5" xfId="41005"/>
    <cellStyle name="Normal 4 2 22 5 2" xfId="41006"/>
    <cellStyle name="Normal 4 2 22 6" xfId="41007"/>
    <cellStyle name="Normal 4 2 22 6 2" xfId="41008"/>
    <cellStyle name="Normal 4 2 22 7" xfId="41009"/>
    <cellStyle name="Normal 4 2 22 7 2" xfId="41010"/>
    <cellStyle name="Normal 4 2 22 8" xfId="41011"/>
    <cellStyle name="Normal 4 2 22 8 2" xfId="41012"/>
    <cellStyle name="Normal 4 2 22 9" xfId="41013"/>
    <cellStyle name="Normal 4 2 22 9 2" xfId="41014"/>
    <cellStyle name="Normal 4 2 23" xfId="41015"/>
    <cellStyle name="Normal 4 2 23 10" xfId="41016"/>
    <cellStyle name="Normal 4 2 23 10 2" xfId="41017"/>
    <cellStyle name="Normal 4 2 23 11" xfId="41018"/>
    <cellStyle name="Normal 4 2 23 2" xfId="41019"/>
    <cellStyle name="Normal 4 2 23 2 2" xfId="41020"/>
    <cellStyle name="Normal 4 2 23 3" xfId="41021"/>
    <cellStyle name="Normal 4 2 23 3 2" xfId="41022"/>
    <cellStyle name="Normal 4 2 23 4" xfId="41023"/>
    <cellStyle name="Normal 4 2 23 4 2" xfId="41024"/>
    <cellStyle name="Normal 4 2 23 5" xfId="41025"/>
    <cellStyle name="Normal 4 2 23 5 2" xfId="41026"/>
    <cellStyle name="Normal 4 2 23 6" xfId="41027"/>
    <cellStyle name="Normal 4 2 23 6 2" xfId="41028"/>
    <cellStyle name="Normal 4 2 23 7" xfId="41029"/>
    <cellStyle name="Normal 4 2 23 7 2" xfId="41030"/>
    <cellStyle name="Normal 4 2 23 8" xfId="41031"/>
    <cellStyle name="Normal 4 2 23 8 2" xfId="41032"/>
    <cellStyle name="Normal 4 2 23 9" xfId="41033"/>
    <cellStyle name="Normal 4 2 23 9 2" xfId="41034"/>
    <cellStyle name="Normal 4 2 24" xfId="41035"/>
    <cellStyle name="Normal 4 2 24 10" xfId="41036"/>
    <cellStyle name="Normal 4 2 24 10 2" xfId="41037"/>
    <cellStyle name="Normal 4 2 24 11" xfId="41038"/>
    <cellStyle name="Normal 4 2 24 2" xfId="41039"/>
    <cellStyle name="Normal 4 2 24 2 2" xfId="41040"/>
    <cellStyle name="Normal 4 2 24 3" xfId="41041"/>
    <cellStyle name="Normal 4 2 24 3 2" xfId="41042"/>
    <cellStyle name="Normal 4 2 24 4" xfId="41043"/>
    <cellStyle name="Normal 4 2 24 4 2" xfId="41044"/>
    <cellStyle name="Normal 4 2 24 5" xfId="41045"/>
    <cellStyle name="Normal 4 2 24 5 2" xfId="41046"/>
    <cellStyle name="Normal 4 2 24 6" xfId="41047"/>
    <cellStyle name="Normal 4 2 24 6 2" xfId="41048"/>
    <cellStyle name="Normal 4 2 24 7" xfId="41049"/>
    <cellStyle name="Normal 4 2 24 7 2" xfId="41050"/>
    <cellStyle name="Normal 4 2 24 8" xfId="41051"/>
    <cellStyle name="Normal 4 2 24 8 2" xfId="41052"/>
    <cellStyle name="Normal 4 2 24 9" xfId="41053"/>
    <cellStyle name="Normal 4 2 24 9 2" xfId="41054"/>
    <cellStyle name="Normal 4 2 25" xfId="41055"/>
    <cellStyle name="Normal 4 2 25 10" xfId="41056"/>
    <cellStyle name="Normal 4 2 25 10 2" xfId="41057"/>
    <cellStyle name="Normal 4 2 25 11" xfId="41058"/>
    <cellStyle name="Normal 4 2 25 2" xfId="41059"/>
    <cellStyle name="Normal 4 2 25 2 2" xfId="41060"/>
    <cellStyle name="Normal 4 2 25 3" xfId="41061"/>
    <cellStyle name="Normal 4 2 25 3 2" xfId="41062"/>
    <cellStyle name="Normal 4 2 25 4" xfId="41063"/>
    <cellStyle name="Normal 4 2 25 4 2" xfId="41064"/>
    <cellStyle name="Normal 4 2 25 5" xfId="41065"/>
    <cellStyle name="Normal 4 2 25 5 2" xfId="41066"/>
    <cellStyle name="Normal 4 2 25 6" xfId="41067"/>
    <cellStyle name="Normal 4 2 25 6 2" xfId="41068"/>
    <cellStyle name="Normal 4 2 25 7" xfId="41069"/>
    <cellStyle name="Normal 4 2 25 7 2" xfId="41070"/>
    <cellStyle name="Normal 4 2 25 8" xfId="41071"/>
    <cellStyle name="Normal 4 2 25 8 2" xfId="41072"/>
    <cellStyle name="Normal 4 2 25 9" xfId="41073"/>
    <cellStyle name="Normal 4 2 25 9 2" xfId="41074"/>
    <cellStyle name="Normal 4 2 26" xfId="41075"/>
    <cellStyle name="Normal 4 2 26 10" xfId="41076"/>
    <cellStyle name="Normal 4 2 26 10 2" xfId="41077"/>
    <cellStyle name="Normal 4 2 26 11" xfId="41078"/>
    <cellStyle name="Normal 4 2 26 2" xfId="41079"/>
    <cellStyle name="Normal 4 2 26 2 2" xfId="41080"/>
    <cellStyle name="Normal 4 2 26 3" xfId="41081"/>
    <cellStyle name="Normal 4 2 26 3 2" xfId="41082"/>
    <cellStyle name="Normal 4 2 26 4" xfId="41083"/>
    <cellStyle name="Normal 4 2 26 4 2" xfId="41084"/>
    <cellStyle name="Normal 4 2 26 5" xfId="41085"/>
    <cellStyle name="Normal 4 2 26 5 2" xfId="41086"/>
    <cellStyle name="Normal 4 2 26 6" xfId="41087"/>
    <cellStyle name="Normal 4 2 26 6 2" xfId="41088"/>
    <cellStyle name="Normal 4 2 26 7" xfId="41089"/>
    <cellStyle name="Normal 4 2 26 7 2" xfId="41090"/>
    <cellStyle name="Normal 4 2 26 8" xfId="41091"/>
    <cellStyle name="Normal 4 2 26 8 2" xfId="41092"/>
    <cellStyle name="Normal 4 2 26 9" xfId="41093"/>
    <cellStyle name="Normal 4 2 26 9 2" xfId="41094"/>
    <cellStyle name="Normal 4 2 27" xfId="41095"/>
    <cellStyle name="Normal 4 2 27 10" xfId="41096"/>
    <cellStyle name="Normal 4 2 27 10 2" xfId="41097"/>
    <cellStyle name="Normal 4 2 27 11" xfId="41098"/>
    <cellStyle name="Normal 4 2 27 2" xfId="41099"/>
    <cellStyle name="Normal 4 2 27 2 2" xfId="41100"/>
    <cellStyle name="Normal 4 2 27 3" xfId="41101"/>
    <cellStyle name="Normal 4 2 27 3 2" xfId="41102"/>
    <cellStyle name="Normal 4 2 27 4" xfId="41103"/>
    <cellStyle name="Normal 4 2 27 4 2" xfId="41104"/>
    <cellStyle name="Normal 4 2 27 5" xfId="41105"/>
    <cellStyle name="Normal 4 2 27 5 2" xfId="41106"/>
    <cellStyle name="Normal 4 2 27 6" xfId="41107"/>
    <cellStyle name="Normal 4 2 27 6 2" xfId="41108"/>
    <cellStyle name="Normal 4 2 27 7" xfId="41109"/>
    <cellStyle name="Normal 4 2 27 7 2" xfId="41110"/>
    <cellStyle name="Normal 4 2 27 8" xfId="41111"/>
    <cellStyle name="Normal 4 2 27 8 2" xfId="41112"/>
    <cellStyle name="Normal 4 2 27 9" xfId="41113"/>
    <cellStyle name="Normal 4 2 27 9 2" xfId="41114"/>
    <cellStyle name="Normal 4 2 28" xfId="41115"/>
    <cellStyle name="Normal 4 2 28 10" xfId="41116"/>
    <cellStyle name="Normal 4 2 28 10 2" xfId="41117"/>
    <cellStyle name="Normal 4 2 28 11" xfId="41118"/>
    <cellStyle name="Normal 4 2 28 2" xfId="41119"/>
    <cellStyle name="Normal 4 2 28 2 2" xfId="41120"/>
    <cellStyle name="Normal 4 2 28 3" xfId="41121"/>
    <cellStyle name="Normal 4 2 28 3 2" xfId="41122"/>
    <cellStyle name="Normal 4 2 28 4" xfId="41123"/>
    <cellStyle name="Normal 4 2 28 4 2" xfId="41124"/>
    <cellStyle name="Normal 4 2 28 5" xfId="41125"/>
    <cellStyle name="Normal 4 2 28 5 2" xfId="41126"/>
    <cellStyle name="Normal 4 2 28 6" xfId="41127"/>
    <cellStyle name="Normal 4 2 28 6 2" xfId="41128"/>
    <cellStyle name="Normal 4 2 28 7" xfId="41129"/>
    <cellStyle name="Normal 4 2 28 7 2" xfId="41130"/>
    <cellStyle name="Normal 4 2 28 8" xfId="41131"/>
    <cellStyle name="Normal 4 2 28 8 2" xfId="41132"/>
    <cellStyle name="Normal 4 2 28 9" xfId="41133"/>
    <cellStyle name="Normal 4 2 28 9 2" xfId="41134"/>
    <cellStyle name="Normal 4 2 29" xfId="41135"/>
    <cellStyle name="Normal 4 2 29 10" xfId="41136"/>
    <cellStyle name="Normal 4 2 29 10 2" xfId="41137"/>
    <cellStyle name="Normal 4 2 29 11" xfId="41138"/>
    <cellStyle name="Normal 4 2 29 2" xfId="41139"/>
    <cellStyle name="Normal 4 2 29 2 2" xfId="41140"/>
    <cellStyle name="Normal 4 2 29 3" xfId="41141"/>
    <cellStyle name="Normal 4 2 29 3 2" xfId="41142"/>
    <cellStyle name="Normal 4 2 29 4" xfId="41143"/>
    <cellStyle name="Normal 4 2 29 4 2" xfId="41144"/>
    <cellStyle name="Normal 4 2 29 5" xfId="41145"/>
    <cellStyle name="Normal 4 2 29 5 2" xfId="41146"/>
    <cellStyle name="Normal 4 2 29 6" xfId="41147"/>
    <cellStyle name="Normal 4 2 29 6 2" xfId="41148"/>
    <cellStyle name="Normal 4 2 29 7" xfId="41149"/>
    <cellStyle name="Normal 4 2 29 7 2" xfId="41150"/>
    <cellStyle name="Normal 4 2 29 8" xfId="41151"/>
    <cellStyle name="Normal 4 2 29 8 2" xfId="41152"/>
    <cellStyle name="Normal 4 2 29 9" xfId="41153"/>
    <cellStyle name="Normal 4 2 29 9 2" xfId="41154"/>
    <cellStyle name="Normal 4 2 3" xfId="41155"/>
    <cellStyle name="Normal 4 2 3 10" xfId="41156"/>
    <cellStyle name="Normal 4 2 3 10 2" xfId="41157"/>
    <cellStyle name="Normal 4 2 3 11" xfId="41158"/>
    <cellStyle name="Normal 4 2 3 2" xfId="41159"/>
    <cellStyle name="Normal 4 2 3 2 2" xfId="41160"/>
    <cellStyle name="Normal 4 2 3 3" xfId="41161"/>
    <cellStyle name="Normal 4 2 3 3 2" xfId="41162"/>
    <cellStyle name="Normal 4 2 3 4" xfId="41163"/>
    <cellStyle name="Normal 4 2 3 4 2" xfId="41164"/>
    <cellStyle name="Normal 4 2 3 5" xfId="41165"/>
    <cellStyle name="Normal 4 2 3 5 2" xfId="41166"/>
    <cellStyle name="Normal 4 2 3 6" xfId="41167"/>
    <cellStyle name="Normal 4 2 3 6 2" xfId="41168"/>
    <cellStyle name="Normal 4 2 3 7" xfId="41169"/>
    <cellStyle name="Normal 4 2 3 7 2" xfId="41170"/>
    <cellStyle name="Normal 4 2 3 8" xfId="41171"/>
    <cellStyle name="Normal 4 2 3 8 2" xfId="41172"/>
    <cellStyle name="Normal 4 2 3 9" xfId="41173"/>
    <cellStyle name="Normal 4 2 3 9 2" xfId="41174"/>
    <cellStyle name="Normal 4 2 30" xfId="41175"/>
    <cellStyle name="Normal 4 2 30 10" xfId="41176"/>
    <cellStyle name="Normal 4 2 30 10 2" xfId="41177"/>
    <cellStyle name="Normal 4 2 30 11" xfId="41178"/>
    <cellStyle name="Normal 4 2 30 2" xfId="41179"/>
    <cellStyle name="Normal 4 2 30 2 2" xfId="41180"/>
    <cellStyle name="Normal 4 2 30 3" xfId="41181"/>
    <cellStyle name="Normal 4 2 30 3 2" xfId="41182"/>
    <cellStyle name="Normal 4 2 30 4" xfId="41183"/>
    <cellStyle name="Normal 4 2 30 4 2" xfId="41184"/>
    <cellStyle name="Normal 4 2 30 5" xfId="41185"/>
    <cellStyle name="Normal 4 2 30 5 2" xfId="41186"/>
    <cellStyle name="Normal 4 2 30 6" xfId="41187"/>
    <cellStyle name="Normal 4 2 30 6 2" xfId="41188"/>
    <cellStyle name="Normal 4 2 30 7" xfId="41189"/>
    <cellStyle name="Normal 4 2 30 7 2" xfId="41190"/>
    <cellStyle name="Normal 4 2 30 8" xfId="41191"/>
    <cellStyle name="Normal 4 2 30 8 2" xfId="41192"/>
    <cellStyle name="Normal 4 2 30 9" xfId="41193"/>
    <cellStyle name="Normal 4 2 30 9 2" xfId="41194"/>
    <cellStyle name="Normal 4 2 31" xfId="41195"/>
    <cellStyle name="Normal 4 2 31 2" xfId="41196"/>
    <cellStyle name="Normal 4 2 31 2 2" xfId="41197"/>
    <cellStyle name="Normal 4 2 31 3" xfId="41198"/>
    <cellStyle name="Normal 4 2 31 3 2" xfId="41199"/>
    <cellStyle name="Normal 4 2 31 4" xfId="41200"/>
    <cellStyle name="Normal 4 2 31 4 2" xfId="41201"/>
    <cellStyle name="Normal 4 2 31 5" xfId="41202"/>
    <cellStyle name="Normal 4 2 32" xfId="41203"/>
    <cellStyle name="Normal 4 2 32 2" xfId="41204"/>
    <cellStyle name="Normal 4 2 32 2 2" xfId="41205"/>
    <cellStyle name="Normal 4 2 32 3" xfId="41206"/>
    <cellStyle name="Normal 4 2 32 3 2" xfId="41207"/>
    <cellStyle name="Normal 4 2 32 4" xfId="41208"/>
    <cellStyle name="Normal 4 2 32 4 2" xfId="41209"/>
    <cellStyle name="Normal 4 2 32 5" xfId="41210"/>
    <cellStyle name="Normal 4 2 33" xfId="41211"/>
    <cellStyle name="Normal 4 2 33 2" xfId="41212"/>
    <cellStyle name="Normal 4 2 33 2 2" xfId="41213"/>
    <cellStyle name="Normal 4 2 33 3" xfId="41214"/>
    <cellStyle name="Normal 4 2 33 3 2" xfId="41215"/>
    <cellStyle name="Normal 4 2 33 4" xfId="41216"/>
    <cellStyle name="Normal 4 2 33 4 2" xfId="41217"/>
    <cellStyle name="Normal 4 2 33 5" xfId="41218"/>
    <cellStyle name="Normal 4 2 34" xfId="41219"/>
    <cellStyle name="Normal 4 2 34 2" xfId="41220"/>
    <cellStyle name="Normal 4 2 34 2 2" xfId="41221"/>
    <cellStyle name="Normal 4 2 34 3" xfId="41222"/>
    <cellStyle name="Normal 4 2 34 3 2" xfId="41223"/>
    <cellStyle name="Normal 4 2 34 4" xfId="41224"/>
    <cellStyle name="Normal 4 2 34 4 2" xfId="41225"/>
    <cellStyle name="Normal 4 2 34 5" xfId="41226"/>
    <cellStyle name="Normal 4 2 35" xfId="41227"/>
    <cellStyle name="Normal 4 2 35 2" xfId="41228"/>
    <cellStyle name="Normal 4 2 35 2 2" xfId="41229"/>
    <cellStyle name="Normal 4 2 35 3" xfId="41230"/>
    <cellStyle name="Normal 4 2 35 3 2" xfId="41231"/>
    <cellStyle name="Normal 4 2 35 4" xfId="41232"/>
    <cellStyle name="Normal 4 2 35 4 2" xfId="41233"/>
    <cellStyle name="Normal 4 2 35 5" xfId="41234"/>
    <cellStyle name="Normal 4 2 36" xfId="41235"/>
    <cellStyle name="Normal 4 2 36 2" xfId="41236"/>
    <cellStyle name="Normal 4 2 36 2 2" xfId="41237"/>
    <cellStyle name="Normal 4 2 36 3" xfId="41238"/>
    <cellStyle name="Normal 4 2 36 3 2" xfId="41239"/>
    <cellStyle name="Normal 4 2 36 4" xfId="41240"/>
    <cellStyle name="Normal 4 2 36 4 2" xfId="41241"/>
    <cellStyle name="Normal 4 2 36 5" xfId="41242"/>
    <cellStyle name="Normal 4 2 37" xfId="41243"/>
    <cellStyle name="Normal 4 2 37 2" xfId="41244"/>
    <cellStyle name="Normal 4 2 37 2 2" xfId="41245"/>
    <cellStyle name="Normal 4 2 37 3" xfId="41246"/>
    <cellStyle name="Normal 4 2 37 3 2" xfId="41247"/>
    <cellStyle name="Normal 4 2 37 4" xfId="41248"/>
    <cellStyle name="Normal 4 2 37 4 2" xfId="41249"/>
    <cellStyle name="Normal 4 2 37 5" xfId="41250"/>
    <cellStyle name="Normal 4 2 38" xfId="41251"/>
    <cellStyle name="Normal 4 2 38 2" xfId="41252"/>
    <cellStyle name="Normal 4 2 38 2 2" xfId="41253"/>
    <cellStyle name="Normal 4 2 38 3" xfId="41254"/>
    <cellStyle name="Normal 4 2 38 3 2" xfId="41255"/>
    <cellStyle name="Normal 4 2 38 4" xfId="41256"/>
    <cellStyle name="Normal 4 2 38 4 2" xfId="41257"/>
    <cellStyle name="Normal 4 2 38 5" xfId="41258"/>
    <cellStyle name="Normal 4 2 39" xfId="41259"/>
    <cellStyle name="Normal 4 2 39 2" xfId="41260"/>
    <cellStyle name="Normal 4 2 39 2 2" xfId="41261"/>
    <cellStyle name="Normal 4 2 39 3" xfId="41262"/>
    <cellStyle name="Normal 4 2 39 3 2" xfId="41263"/>
    <cellStyle name="Normal 4 2 39 4" xfId="41264"/>
    <cellStyle name="Normal 4 2 39 4 2" xfId="41265"/>
    <cellStyle name="Normal 4 2 39 5" xfId="41266"/>
    <cellStyle name="Normal 4 2 4" xfId="41267"/>
    <cellStyle name="Normal 4 2 4 10" xfId="41268"/>
    <cellStyle name="Normal 4 2 4 10 2" xfId="41269"/>
    <cellStyle name="Normal 4 2 4 11" xfId="41270"/>
    <cellStyle name="Normal 4 2 4 2" xfId="41271"/>
    <cellStyle name="Normal 4 2 4 2 2" xfId="41272"/>
    <cellStyle name="Normal 4 2 4 3" xfId="41273"/>
    <cellStyle name="Normal 4 2 4 3 2" xfId="41274"/>
    <cellStyle name="Normal 4 2 4 4" xfId="41275"/>
    <cellStyle name="Normal 4 2 4 4 2" xfId="41276"/>
    <cellStyle name="Normal 4 2 4 5" xfId="41277"/>
    <cellStyle name="Normal 4 2 4 5 2" xfId="41278"/>
    <cellStyle name="Normal 4 2 4 6" xfId="41279"/>
    <cellStyle name="Normal 4 2 4 6 2" xfId="41280"/>
    <cellStyle name="Normal 4 2 4 7" xfId="41281"/>
    <cellStyle name="Normal 4 2 4 7 2" xfId="41282"/>
    <cellStyle name="Normal 4 2 4 8" xfId="41283"/>
    <cellStyle name="Normal 4 2 4 8 2" xfId="41284"/>
    <cellStyle name="Normal 4 2 4 9" xfId="41285"/>
    <cellStyle name="Normal 4 2 4 9 2" xfId="41286"/>
    <cellStyle name="Normal 4 2 40" xfId="41287"/>
    <cellStyle name="Normal 4 2 40 2" xfId="41288"/>
    <cellStyle name="Normal 4 2 40 2 2" xfId="41289"/>
    <cellStyle name="Normal 4 2 40 3" xfId="41290"/>
    <cellStyle name="Normal 4 2 40 3 2" xfId="41291"/>
    <cellStyle name="Normal 4 2 40 4" xfId="41292"/>
    <cellStyle name="Normal 4 2 40 4 2" xfId="41293"/>
    <cellStyle name="Normal 4 2 40 5" xfId="41294"/>
    <cellStyle name="Normal 4 2 41" xfId="41295"/>
    <cellStyle name="Normal 4 2 41 2" xfId="41296"/>
    <cellStyle name="Normal 4 2 41 2 2" xfId="41297"/>
    <cellStyle name="Normal 4 2 41 3" xfId="41298"/>
    <cellStyle name="Normal 4 2 41 3 2" xfId="41299"/>
    <cellStyle name="Normal 4 2 41 4" xfId="41300"/>
    <cellStyle name="Normal 4 2 41 4 2" xfId="41301"/>
    <cellStyle name="Normal 4 2 41 5" xfId="41302"/>
    <cellStyle name="Normal 4 2 42" xfId="41303"/>
    <cellStyle name="Normal 4 2 42 2" xfId="41304"/>
    <cellStyle name="Normal 4 2 42 2 2" xfId="41305"/>
    <cellStyle name="Normal 4 2 42 3" xfId="41306"/>
    <cellStyle name="Normal 4 2 42 3 2" xfId="41307"/>
    <cellStyle name="Normal 4 2 42 4" xfId="41308"/>
    <cellStyle name="Normal 4 2 42 4 2" xfId="41309"/>
    <cellStyle name="Normal 4 2 42 5" xfId="41310"/>
    <cellStyle name="Normal 4 2 43" xfId="41311"/>
    <cellStyle name="Normal 4 2 43 2" xfId="41312"/>
    <cellStyle name="Normal 4 2 43 2 2" xfId="41313"/>
    <cellStyle name="Normal 4 2 43 3" xfId="41314"/>
    <cellStyle name="Normal 4 2 43 3 2" xfId="41315"/>
    <cellStyle name="Normal 4 2 43 4" xfId="41316"/>
    <cellStyle name="Normal 4 2 43 4 2" xfId="41317"/>
    <cellStyle name="Normal 4 2 43 5" xfId="41318"/>
    <cellStyle name="Normal 4 2 44" xfId="41319"/>
    <cellStyle name="Normal 4 2 44 2" xfId="41320"/>
    <cellStyle name="Normal 4 2 44 2 2" xfId="41321"/>
    <cellStyle name="Normal 4 2 44 3" xfId="41322"/>
    <cellStyle name="Normal 4 2 44 3 2" xfId="41323"/>
    <cellStyle name="Normal 4 2 44 4" xfId="41324"/>
    <cellStyle name="Normal 4 2 44 4 2" xfId="41325"/>
    <cellStyle name="Normal 4 2 44 5" xfId="41326"/>
    <cellStyle name="Normal 4 2 45" xfId="41327"/>
    <cellStyle name="Normal 4 2 45 2" xfId="41328"/>
    <cellStyle name="Normal 4 2 45 2 2" xfId="41329"/>
    <cellStyle name="Normal 4 2 45 3" xfId="41330"/>
    <cellStyle name="Normal 4 2 45 3 2" xfId="41331"/>
    <cellStyle name="Normal 4 2 45 4" xfId="41332"/>
    <cellStyle name="Normal 4 2 45 4 2" xfId="41333"/>
    <cellStyle name="Normal 4 2 45 5" xfId="41334"/>
    <cellStyle name="Normal 4 2 46" xfId="41335"/>
    <cellStyle name="Normal 4 2 46 2" xfId="41336"/>
    <cellStyle name="Normal 4 2 46 2 2" xfId="41337"/>
    <cellStyle name="Normal 4 2 46 3" xfId="41338"/>
    <cellStyle name="Normal 4 2 46 3 2" xfId="41339"/>
    <cellStyle name="Normal 4 2 46 4" xfId="41340"/>
    <cellStyle name="Normal 4 2 46 4 2" xfId="41341"/>
    <cellStyle name="Normal 4 2 46 5" xfId="41342"/>
    <cellStyle name="Normal 4 2 47" xfId="41343"/>
    <cellStyle name="Normal 4 2 47 2" xfId="41344"/>
    <cellStyle name="Normal 4 2 47 2 2" xfId="41345"/>
    <cellStyle name="Normal 4 2 47 3" xfId="41346"/>
    <cellStyle name="Normal 4 2 47 3 2" xfId="41347"/>
    <cellStyle name="Normal 4 2 47 4" xfId="41348"/>
    <cellStyle name="Normal 4 2 47 4 2" xfId="41349"/>
    <cellStyle name="Normal 4 2 47 5" xfId="41350"/>
    <cellStyle name="Normal 4 2 48" xfId="41351"/>
    <cellStyle name="Normal 4 2 48 2" xfId="41352"/>
    <cellStyle name="Normal 4 2 48 2 2" xfId="41353"/>
    <cellStyle name="Normal 4 2 48 3" xfId="41354"/>
    <cellStyle name="Normal 4 2 48 3 2" xfId="41355"/>
    <cellStyle name="Normal 4 2 48 4" xfId="41356"/>
    <cellStyle name="Normal 4 2 48 4 2" xfId="41357"/>
    <cellStyle name="Normal 4 2 48 5" xfId="41358"/>
    <cellStyle name="Normal 4 2 49" xfId="41359"/>
    <cellStyle name="Normal 4 2 49 2" xfId="41360"/>
    <cellStyle name="Normal 4 2 49 2 2" xfId="41361"/>
    <cellStyle name="Normal 4 2 49 3" xfId="41362"/>
    <cellStyle name="Normal 4 2 49 3 2" xfId="41363"/>
    <cellStyle name="Normal 4 2 49 4" xfId="41364"/>
    <cellStyle name="Normal 4 2 49 4 2" xfId="41365"/>
    <cellStyle name="Normal 4 2 49 5" xfId="41366"/>
    <cellStyle name="Normal 4 2 5" xfId="41367"/>
    <cellStyle name="Normal 4 2 5 10" xfId="41368"/>
    <cellStyle name="Normal 4 2 5 10 2" xfId="41369"/>
    <cellStyle name="Normal 4 2 5 11" xfId="41370"/>
    <cellStyle name="Normal 4 2 5 2" xfId="41371"/>
    <cellStyle name="Normal 4 2 5 2 2" xfId="41372"/>
    <cellStyle name="Normal 4 2 5 3" xfId="41373"/>
    <cellStyle name="Normal 4 2 5 3 2" xfId="41374"/>
    <cellStyle name="Normal 4 2 5 4" xfId="41375"/>
    <cellStyle name="Normal 4 2 5 4 2" xfId="41376"/>
    <cellStyle name="Normal 4 2 5 5" xfId="41377"/>
    <cellStyle name="Normal 4 2 5 5 2" xfId="41378"/>
    <cellStyle name="Normal 4 2 5 6" xfId="41379"/>
    <cellStyle name="Normal 4 2 5 6 2" xfId="41380"/>
    <cellStyle name="Normal 4 2 5 7" xfId="41381"/>
    <cellStyle name="Normal 4 2 5 7 2" xfId="41382"/>
    <cellStyle name="Normal 4 2 5 8" xfId="41383"/>
    <cellStyle name="Normal 4 2 5 8 2" xfId="41384"/>
    <cellStyle name="Normal 4 2 5 9" xfId="41385"/>
    <cellStyle name="Normal 4 2 5 9 2" xfId="41386"/>
    <cellStyle name="Normal 4 2 50" xfId="41387"/>
    <cellStyle name="Normal 4 2 50 2" xfId="41388"/>
    <cellStyle name="Normal 4 2 51" xfId="41389"/>
    <cellStyle name="Normal 4 2 51 2" xfId="41390"/>
    <cellStyle name="Normal 4 2 52" xfId="41391"/>
    <cellStyle name="Normal 4 2 52 2" xfId="41392"/>
    <cellStyle name="Normal 4 2 53" xfId="41393"/>
    <cellStyle name="Normal 4 2 53 2" xfId="41394"/>
    <cellStyle name="Normal 4 2 54" xfId="41395"/>
    <cellStyle name="Normal 4 2 54 2" xfId="41396"/>
    <cellStyle name="Normal 4 2 55" xfId="41397"/>
    <cellStyle name="Normal 4 2 55 2" xfId="41398"/>
    <cellStyle name="Normal 4 2 56" xfId="41399"/>
    <cellStyle name="Normal 4 2 56 2" xfId="41400"/>
    <cellStyle name="Normal 4 2 57" xfId="41401"/>
    <cellStyle name="Normal 4 2 57 2" xfId="41402"/>
    <cellStyle name="Normal 4 2 58" xfId="41403"/>
    <cellStyle name="Normal 4 2 58 2" xfId="41404"/>
    <cellStyle name="Normal 4 2 59" xfId="41405"/>
    <cellStyle name="Normal 4 2 59 2" xfId="41406"/>
    <cellStyle name="Normal 4 2 6" xfId="41407"/>
    <cellStyle name="Normal 4 2 6 10" xfId="41408"/>
    <cellStyle name="Normal 4 2 6 10 2" xfId="41409"/>
    <cellStyle name="Normal 4 2 6 11" xfId="41410"/>
    <cellStyle name="Normal 4 2 6 2" xfId="41411"/>
    <cellStyle name="Normal 4 2 6 2 2" xfId="41412"/>
    <cellStyle name="Normal 4 2 6 3" xfId="41413"/>
    <cellStyle name="Normal 4 2 6 3 2" xfId="41414"/>
    <cellStyle name="Normal 4 2 6 4" xfId="41415"/>
    <cellStyle name="Normal 4 2 6 4 2" xfId="41416"/>
    <cellStyle name="Normal 4 2 6 5" xfId="41417"/>
    <cellStyle name="Normal 4 2 6 5 2" xfId="41418"/>
    <cellStyle name="Normal 4 2 6 6" xfId="41419"/>
    <cellStyle name="Normal 4 2 6 6 2" xfId="41420"/>
    <cellStyle name="Normal 4 2 6 7" xfId="41421"/>
    <cellStyle name="Normal 4 2 6 7 2" xfId="41422"/>
    <cellStyle name="Normal 4 2 6 8" xfId="41423"/>
    <cellStyle name="Normal 4 2 6 8 2" xfId="41424"/>
    <cellStyle name="Normal 4 2 6 9" xfId="41425"/>
    <cellStyle name="Normal 4 2 6 9 2" xfId="41426"/>
    <cellStyle name="Normal 4 2 60" xfId="41427"/>
    <cellStyle name="Normal 4 2 60 2" xfId="41428"/>
    <cellStyle name="Normal 4 2 61" xfId="41429"/>
    <cellStyle name="Normal 4 2 61 2" xfId="41430"/>
    <cellStyle name="Normal 4 2 62" xfId="41431"/>
    <cellStyle name="Normal 4 2 62 2" xfId="41432"/>
    <cellStyle name="Normal 4 2 63" xfId="41433"/>
    <cellStyle name="Normal 4 2 63 2" xfId="41434"/>
    <cellStyle name="Normal 4 2 64" xfId="41435"/>
    <cellStyle name="Normal 4 2 64 2" xfId="41436"/>
    <cellStyle name="Normal 4 2 65" xfId="41437"/>
    <cellStyle name="Normal 4 2 65 2" xfId="41438"/>
    <cellStyle name="Normal 4 2 66" xfId="41439"/>
    <cellStyle name="Normal 4 2 66 2" xfId="41440"/>
    <cellStyle name="Normal 4 2 67" xfId="41441"/>
    <cellStyle name="Normal 4 2 67 2" xfId="41442"/>
    <cellStyle name="Normal 4 2 68" xfId="41443"/>
    <cellStyle name="Normal 4 2 68 2" xfId="41444"/>
    <cellStyle name="Normal 4 2 69" xfId="41445"/>
    <cellStyle name="Normal 4 2 69 2" xfId="41446"/>
    <cellStyle name="Normal 4 2 7" xfId="41447"/>
    <cellStyle name="Normal 4 2 7 10" xfId="41448"/>
    <cellStyle name="Normal 4 2 7 10 2" xfId="41449"/>
    <cellStyle name="Normal 4 2 7 11" xfId="41450"/>
    <cellStyle name="Normal 4 2 7 2" xfId="41451"/>
    <cellStyle name="Normal 4 2 7 2 2" xfId="41452"/>
    <cellStyle name="Normal 4 2 7 3" xfId="41453"/>
    <cellStyle name="Normal 4 2 7 3 2" xfId="41454"/>
    <cellStyle name="Normal 4 2 7 4" xfId="41455"/>
    <cellStyle name="Normal 4 2 7 4 2" xfId="41456"/>
    <cellStyle name="Normal 4 2 7 5" xfId="41457"/>
    <cellStyle name="Normal 4 2 7 5 2" xfId="41458"/>
    <cellStyle name="Normal 4 2 7 6" xfId="41459"/>
    <cellStyle name="Normal 4 2 7 6 2" xfId="41460"/>
    <cellStyle name="Normal 4 2 7 7" xfId="41461"/>
    <cellStyle name="Normal 4 2 7 7 2" xfId="41462"/>
    <cellStyle name="Normal 4 2 7 8" xfId="41463"/>
    <cellStyle name="Normal 4 2 7 8 2" xfId="41464"/>
    <cellStyle name="Normal 4 2 7 9" xfId="41465"/>
    <cellStyle name="Normal 4 2 7 9 2" xfId="41466"/>
    <cellStyle name="Normal 4 2 70" xfId="41467"/>
    <cellStyle name="Normal 4 2 70 2" xfId="41468"/>
    <cellStyle name="Normal 4 2 71" xfId="41469"/>
    <cellStyle name="Normal 4 2 71 2" xfId="41470"/>
    <cellStyle name="Normal 4 2 72" xfId="41471"/>
    <cellStyle name="Normal 4 2 72 2" xfId="41472"/>
    <cellStyle name="Normal 4 2 73" xfId="41473"/>
    <cellStyle name="Normal 4 2 73 2" xfId="41474"/>
    <cellStyle name="Normal 4 2 74" xfId="41475"/>
    <cellStyle name="Normal 4 2 75" xfId="41476"/>
    <cellStyle name="Normal 4 2 76" xfId="41477"/>
    <cellStyle name="Normal 4 2 77" xfId="41478"/>
    <cellStyle name="Normal 4 2 8" xfId="41479"/>
    <cellStyle name="Normal 4 2 8 10" xfId="41480"/>
    <cellStyle name="Normal 4 2 8 10 2" xfId="41481"/>
    <cellStyle name="Normal 4 2 8 11" xfId="41482"/>
    <cellStyle name="Normal 4 2 8 2" xfId="41483"/>
    <cellStyle name="Normal 4 2 8 2 2" xfId="41484"/>
    <cellStyle name="Normal 4 2 8 3" xfId="41485"/>
    <cellStyle name="Normal 4 2 8 3 2" xfId="41486"/>
    <cellStyle name="Normal 4 2 8 4" xfId="41487"/>
    <cellStyle name="Normal 4 2 8 4 2" xfId="41488"/>
    <cellStyle name="Normal 4 2 8 5" xfId="41489"/>
    <cellStyle name="Normal 4 2 8 5 2" xfId="41490"/>
    <cellStyle name="Normal 4 2 8 6" xfId="41491"/>
    <cellStyle name="Normal 4 2 8 6 2" xfId="41492"/>
    <cellStyle name="Normal 4 2 8 7" xfId="41493"/>
    <cellStyle name="Normal 4 2 8 7 2" xfId="41494"/>
    <cellStyle name="Normal 4 2 8 8" xfId="41495"/>
    <cellStyle name="Normal 4 2 8 8 2" xfId="41496"/>
    <cellStyle name="Normal 4 2 8 9" xfId="41497"/>
    <cellStyle name="Normal 4 2 8 9 2" xfId="41498"/>
    <cellStyle name="Normal 4 2 9" xfId="41499"/>
    <cellStyle name="Normal 4 2 9 10" xfId="41500"/>
    <cellStyle name="Normal 4 2 9 10 2" xfId="41501"/>
    <cellStyle name="Normal 4 2 9 11" xfId="41502"/>
    <cellStyle name="Normal 4 2 9 2" xfId="41503"/>
    <cellStyle name="Normal 4 2 9 2 2" xfId="41504"/>
    <cellStyle name="Normal 4 2 9 3" xfId="41505"/>
    <cellStyle name="Normal 4 2 9 3 2" xfId="41506"/>
    <cellStyle name="Normal 4 2 9 4" xfId="41507"/>
    <cellStyle name="Normal 4 2 9 4 2" xfId="41508"/>
    <cellStyle name="Normal 4 2 9 5" xfId="41509"/>
    <cellStyle name="Normal 4 2 9 5 2" xfId="41510"/>
    <cellStyle name="Normal 4 2 9 6" xfId="41511"/>
    <cellStyle name="Normal 4 2 9 6 2" xfId="41512"/>
    <cellStyle name="Normal 4 2 9 7" xfId="41513"/>
    <cellStyle name="Normal 4 2 9 7 2" xfId="41514"/>
    <cellStyle name="Normal 4 2 9 8" xfId="41515"/>
    <cellStyle name="Normal 4 2 9 8 2" xfId="41516"/>
    <cellStyle name="Normal 4 2 9 9" xfId="41517"/>
    <cellStyle name="Normal 4 2 9 9 2" xfId="41518"/>
    <cellStyle name="Normal 4 20" xfId="41519"/>
    <cellStyle name="Normal 4 20 2" xfId="41520"/>
    <cellStyle name="Normal 4 20 2 2" xfId="41521"/>
    <cellStyle name="Normal 4 20 3" xfId="41522"/>
    <cellStyle name="Normal 4 20 3 2" xfId="41523"/>
    <cellStyle name="Normal 4 20 4" xfId="41524"/>
    <cellStyle name="Normal 4 20 4 2" xfId="41525"/>
    <cellStyle name="Normal 4 20 5" xfId="41526"/>
    <cellStyle name="Normal 4 21" xfId="41527"/>
    <cellStyle name="Normal 4 21 2" xfId="41528"/>
    <cellStyle name="Normal 4 21 2 2" xfId="41529"/>
    <cellStyle name="Normal 4 21 3" xfId="41530"/>
    <cellStyle name="Normal 4 21 3 2" xfId="41531"/>
    <cellStyle name="Normal 4 21 4" xfId="41532"/>
    <cellStyle name="Normal 4 21 4 2" xfId="41533"/>
    <cellStyle name="Normal 4 21 5" xfId="41534"/>
    <cellStyle name="Normal 4 22" xfId="41535"/>
    <cellStyle name="Normal 4 22 2" xfId="41536"/>
    <cellStyle name="Normal 4 22 2 2" xfId="41537"/>
    <cellStyle name="Normal 4 22 3" xfId="41538"/>
    <cellStyle name="Normal 4 22 3 2" xfId="41539"/>
    <cellStyle name="Normal 4 22 4" xfId="41540"/>
    <cellStyle name="Normal 4 22 4 2" xfId="41541"/>
    <cellStyle name="Normal 4 22 5" xfId="41542"/>
    <cellStyle name="Normal 4 23" xfId="41543"/>
    <cellStyle name="Normal 4 23 2" xfId="41544"/>
    <cellStyle name="Normal 4 23 2 2" xfId="41545"/>
    <cellStyle name="Normal 4 23 3" xfId="41546"/>
    <cellStyle name="Normal 4 23 3 2" xfId="41547"/>
    <cellStyle name="Normal 4 23 4" xfId="41548"/>
    <cellStyle name="Normal 4 23 4 2" xfId="41549"/>
    <cellStyle name="Normal 4 23 5" xfId="41550"/>
    <cellStyle name="Normal 4 24" xfId="41551"/>
    <cellStyle name="Normal 4 24 2" xfId="41552"/>
    <cellStyle name="Normal 4 24 2 2" xfId="41553"/>
    <cellStyle name="Normal 4 24 3" xfId="41554"/>
    <cellStyle name="Normal 4 24 3 2" xfId="41555"/>
    <cellStyle name="Normal 4 24 4" xfId="41556"/>
    <cellStyle name="Normal 4 24 4 2" xfId="41557"/>
    <cellStyle name="Normal 4 24 5" xfId="41558"/>
    <cellStyle name="Normal 4 25" xfId="41559"/>
    <cellStyle name="Normal 4 25 2" xfId="41560"/>
    <cellStyle name="Normal 4 25 2 2" xfId="41561"/>
    <cellStyle name="Normal 4 25 3" xfId="41562"/>
    <cellStyle name="Normal 4 25 3 2" xfId="41563"/>
    <cellStyle name="Normal 4 25 4" xfId="41564"/>
    <cellStyle name="Normal 4 25 4 2" xfId="41565"/>
    <cellStyle name="Normal 4 25 5" xfId="41566"/>
    <cellStyle name="Normal 4 26" xfId="41567"/>
    <cellStyle name="Normal 4 26 2" xfId="41568"/>
    <cellStyle name="Normal 4 26 2 2" xfId="41569"/>
    <cellStyle name="Normal 4 26 3" xfId="41570"/>
    <cellStyle name="Normal 4 26 3 2" xfId="41571"/>
    <cellStyle name="Normal 4 26 4" xfId="41572"/>
    <cellStyle name="Normal 4 26 4 2" xfId="41573"/>
    <cellStyle name="Normal 4 26 5" xfId="41574"/>
    <cellStyle name="Normal 4 27" xfId="41575"/>
    <cellStyle name="Normal 4 27 2" xfId="41576"/>
    <cellStyle name="Normal 4 27 2 2" xfId="41577"/>
    <cellStyle name="Normal 4 27 3" xfId="41578"/>
    <cellStyle name="Normal 4 27 3 2" xfId="41579"/>
    <cellStyle name="Normal 4 27 4" xfId="41580"/>
    <cellStyle name="Normal 4 27 4 2" xfId="41581"/>
    <cellStyle name="Normal 4 27 5" xfId="41582"/>
    <cellStyle name="Normal 4 28" xfId="41583"/>
    <cellStyle name="Normal 4 28 2" xfId="41584"/>
    <cellStyle name="Normal 4 28 2 2" xfId="41585"/>
    <cellStyle name="Normal 4 28 3" xfId="41586"/>
    <cellStyle name="Normal 4 28 3 2" xfId="41587"/>
    <cellStyle name="Normal 4 28 4" xfId="41588"/>
    <cellStyle name="Normal 4 28 4 2" xfId="41589"/>
    <cellStyle name="Normal 4 28 5" xfId="41590"/>
    <cellStyle name="Normal 4 29" xfId="41591"/>
    <cellStyle name="Normal 4 29 2" xfId="41592"/>
    <cellStyle name="Normal 4 29 2 2" xfId="41593"/>
    <cellStyle name="Normal 4 29 3" xfId="41594"/>
    <cellStyle name="Normal 4 29 3 2" xfId="41595"/>
    <cellStyle name="Normal 4 29 4" xfId="41596"/>
    <cellStyle name="Normal 4 29 4 2" xfId="41597"/>
    <cellStyle name="Normal 4 29 5" xfId="41598"/>
    <cellStyle name="Normal 4 3" xfId="41599"/>
    <cellStyle name="Normal 4 3 10" xfId="41600"/>
    <cellStyle name="Normal 4 3 2" xfId="41601"/>
    <cellStyle name="Normal 4 3 2 2" xfId="41602"/>
    <cellStyle name="Normal 4 3 3" xfId="41603"/>
    <cellStyle name="Normal 4 3 4" xfId="41604"/>
    <cellStyle name="Normal 4 3 5" xfId="41605"/>
    <cellStyle name="Normal 4 3 6" xfId="41606"/>
    <cellStyle name="Normal 4 3 6 2" xfId="41607"/>
    <cellStyle name="Normal 4 3 7" xfId="41608"/>
    <cellStyle name="Normal 4 3 7 2" xfId="41609"/>
    <cellStyle name="Normal 4 3 8" xfId="41610"/>
    <cellStyle name="Normal 4 3 9" xfId="41611"/>
    <cellStyle name="Normal 4 30" xfId="41612"/>
    <cellStyle name="Normal 4 30 2" xfId="41613"/>
    <cellStyle name="Normal 4 30 2 2" xfId="41614"/>
    <cellStyle name="Normal 4 30 3" xfId="41615"/>
    <cellStyle name="Normal 4 30 3 2" xfId="41616"/>
    <cellStyle name="Normal 4 30 4" xfId="41617"/>
    <cellStyle name="Normal 4 30 4 2" xfId="41618"/>
    <cellStyle name="Normal 4 30 5" xfId="41619"/>
    <cellStyle name="Normal 4 31" xfId="41620"/>
    <cellStyle name="Normal 4 31 2" xfId="41621"/>
    <cellStyle name="Normal 4 31 2 2" xfId="41622"/>
    <cellStyle name="Normal 4 31 3" xfId="41623"/>
    <cellStyle name="Normal 4 31 3 2" xfId="41624"/>
    <cellStyle name="Normal 4 31 4" xfId="41625"/>
    <cellStyle name="Normal 4 31 4 2" xfId="41626"/>
    <cellStyle name="Normal 4 31 5" xfId="41627"/>
    <cellStyle name="Normal 4 32" xfId="41628"/>
    <cellStyle name="Normal 4 32 2" xfId="41629"/>
    <cellStyle name="Normal 4 32 2 2" xfId="41630"/>
    <cellStyle name="Normal 4 32 3" xfId="41631"/>
    <cellStyle name="Normal 4 32 3 2" xfId="41632"/>
    <cellStyle name="Normal 4 32 4" xfId="41633"/>
    <cellStyle name="Normal 4 32 4 2" xfId="41634"/>
    <cellStyle name="Normal 4 32 5" xfId="41635"/>
    <cellStyle name="Normal 4 33" xfId="41636"/>
    <cellStyle name="Normal 4 33 2" xfId="41637"/>
    <cellStyle name="Normal 4 33 2 2" xfId="41638"/>
    <cellStyle name="Normal 4 33 3" xfId="41639"/>
    <cellStyle name="Normal 4 33 3 2" xfId="41640"/>
    <cellStyle name="Normal 4 33 4" xfId="41641"/>
    <cellStyle name="Normal 4 33 4 2" xfId="41642"/>
    <cellStyle name="Normal 4 33 5" xfId="41643"/>
    <cellStyle name="Normal 4 34" xfId="41644"/>
    <cellStyle name="Normal 4 34 2" xfId="41645"/>
    <cellStyle name="Normal 4 34 2 2" xfId="41646"/>
    <cellStyle name="Normal 4 34 3" xfId="41647"/>
    <cellStyle name="Normal 4 34 3 2" xfId="41648"/>
    <cellStyle name="Normal 4 34 4" xfId="41649"/>
    <cellStyle name="Normal 4 34 4 2" xfId="41650"/>
    <cellStyle name="Normal 4 34 5" xfId="41651"/>
    <cellStyle name="Normal 4 35" xfId="41652"/>
    <cellStyle name="Normal 4 35 2" xfId="41653"/>
    <cellStyle name="Normal 4 35 2 2" xfId="41654"/>
    <cellStyle name="Normal 4 35 3" xfId="41655"/>
    <cellStyle name="Normal 4 35 3 2" xfId="41656"/>
    <cellStyle name="Normal 4 35 4" xfId="41657"/>
    <cellStyle name="Normal 4 35 4 2" xfId="41658"/>
    <cellStyle name="Normal 4 35 5" xfId="41659"/>
    <cellStyle name="Normal 4 36" xfId="41660"/>
    <cellStyle name="Normal 4 36 2" xfId="41661"/>
    <cellStyle name="Normal 4 36 2 2" xfId="41662"/>
    <cellStyle name="Normal 4 36 3" xfId="41663"/>
    <cellStyle name="Normal 4 36 3 2" xfId="41664"/>
    <cellStyle name="Normal 4 36 4" xfId="41665"/>
    <cellStyle name="Normal 4 36 4 2" xfId="41666"/>
    <cellStyle name="Normal 4 36 5" xfId="41667"/>
    <cellStyle name="Normal 4 37" xfId="41668"/>
    <cellStyle name="Normal 4 37 2" xfId="41669"/>
    <cellStyle name="Normal 4 37 2 2" xfId="41670"/>
    <cellStyle name="Normal 4 37 3" xfId="41671"/>
    <cellStyle name="Normal 4 37 3 2" xfId="41672"/>
    <cellStyle name="Normal 4 37 4" xfId="41673"/>
    <cellStyle name="Normal 4 37 4 2" xfId="41674"/>
    <cellStyle name="Normal 4 37 5" xfId="41675"/>
    <cellStyle name="Normal 4 38" xfId="41676"/>
    <cellStyle name="Normal 4 38 2" xfId="41677"/>
    <cellStyle name="Normal 4 38 2 2" xfId="41678"/>
    <cellStyle name="Normal 4 38 3" xfId="41679"/>
    <cellStyle name="Normal 4 38 3 2" xfId="41680"/>
    <cellStyle name="Normal 4 38 4" xfId="41681"/>
    <cellStyle name="Normal 4 38 4 2" xfId="41682"/>
    <cellStyle name="Normal 4 38 5" xfId="41683"/>
    <cellStyle name="Normal 4 39" xfId="41684"/>
    <cellStyle name="Normal 4 39 2" xfId="41685"/>
    <cellStyle name="Normal 4 39 2 2" xfId="41686"/>
    <cellStyle name="Normal 4 39 3" xfId="41687"/>
    <cellStyle name="Normal 4 39 3 2" xfId="41688"/>
    <cellStyle name="Normal 4 39 4" xfId="41689"/>
    <cellStyle name="Normal 4 39 4 2" xfId="41690"/>
    <cellStyle name="Normal 4 39 5" xfId="41691"/>
    <cellStyle name="Normal 4 4" xfId="41692"/>
    <cellStyle name="Normal 4 4 10" xfId="41693"/>
    <cellStyle name="Normal 4 4 10 2" xfId="41694"/>
    <cellStyle name="Normal 4 4 11" xfId="41695"/>
    <cellStyle name="Normal 4 4 2" xfId="41696"/>
    <cellStyle name="Normal 4 4 2 2" xfId="41697"/>
    <cellStyle name="Normal 4 4 3" xfId="41698"/>
    <cellStyle name="Normal 4 4 3 2" xfId="41699"/>
    <cellStyle name="Normal 4 4 4" xfId="41700"/>
    <cellStyle name="Normal 4 4 4 2" xfId="41701"/>
    <cellStyle name="Normal 4 4 5" xfId="41702"/>
    <cellStyle name="Normal 4 4 5 2" xfId="41703"/>
    <cellStyle name="Normal 4 4 6" xfId="41704"/>
    <cellStyle name="Normal 4 4 6 2" xfId="41705"/>
    <cellStyle name="Normal 4 4 7" xfId="41706"/>
    <cellStyle name="Normal 4 4 7 2" xfId="41707"/>
    <cellStyle name="Normal 4 4 8" xfId="41708"/>
    <cellStyle name="Normal 4 4 8 2" xfId="41709"/>
    <cellStyle name="Normal 4 4 9" xfId="41710"/>
    <cellStyle name="Normal 4 4 9 2" xfId="41711"/>
    <cellStyle name="Normal 4 40" xfId="41712"/>
    <cellStyle name="Normal 4 40 2" xfId="41713"/>
    <cellStyle name="Normal 4 40 2 2" xfId="41714"/>
    <cellStyle name="Normal 4 40 3" xfId="41715"/>
    <cellStyle name="Normal 4 40 3 2" xfId="41716"/>
    <cellStyle name="Normal 4 40 4" xfId="41717"/>
    <cellStyle name="Normal 4 40 4 2" xfId="41718"/>
    <cellStyle name="Normal 4 40 5" xfId="41719"/>
    <cellStyle name="Normal 4 41" xfId="41720"/>
    <cellStyle name="Normal 4 41 2" xfId="41721"/>
    <cellStyle name="Normal 4 41 2 2" xfId="41722"/>
    <cellStyle name="Normal 4 41 3" xfId="41723"/>
    <cellStyle name="Normal 4 41 3 2" xfId="41724"/>
    <cellStyle name="Normal 4 41 4" xfId="41725"/>
    <cellStyle name="Normal 4 41 4 2" xfId="41726"/>
    <cellStyle name="Normal 4 41 5" xfId="41727"/>
    <cellStyle name="Normal 4 42" xfId="41728"/>
    <cellStyle name="Normal 4 42 2" xfId="41729"/>
    <cellStyle name="Normal 4 42 2 2" xfId="41730"/>
    <cellStyle name="Normal 4 42 3" xfId="41731"/>
    <cellStyle name="Normal 4 42 3 2" xfId="41732"/>
    <cellStyle name="Normal 4 42 4" xfId="41733"/>
    <cellStyle name="Normal 4 42 4 2" xfId="41734"/>
    <cellStyle name="Normal 4 42 5" xfId="41735"/>
    <cellStyle name="Normal 4 43" xfId="41736"/>
    <cellStyle name="Normal 4 43 2" xfId="41737"/>
    <cellStyle name="Normal 4 43 2 2" xfId="41738"/>
    <cellStyle name="Normal 4 43 3" xfId="41739"/>
    <cellStyle name="Normal 4 43 3 2" xfId="41740"/>
    <cellStyle name="Normal 4 43 4" xfId="41741"/>
    <cellStyle name="Normal 4 43 4 2" xfId="41742"/>
    <cellStyle name="Normal 4 43 5" xfId="41743"/>
    <cellStyle name="Normal 4 44" xfId="41744"/>
    <cellStyle name="Normal 4 44 2" xfId="41745"/>
    <cellStyle name="Normal 4 44 2 2" xfId="41746"/>
    <cellStyle name="Normal 4 44 3" xfId="41747"/>
    <cellStyle name="Normal 4 44 3 2" xfId="41748"/>
    <cellStyle name="Normal 4 44 4" xfId="41749"/>
    <cellStyle name="Normal 4 44 4 2" xfId="41750"/>
    <cellStyle name="Normal 4 44 5" xfId="41751"/>
    <cellStyle name="Normal 4 45" xfId="41752"/>
    <cellStyle name="Normal 4 45 2" xfId="41753"/>
    <cellStyle name="Normal 4 45 2 2" xfId="41754"/>
    <cellStyle name="Normal 4 45 3" xfId="41755"/>
    <cellStyle name="Normal 4 45 3 2" xfId="41756"/>
    <cellStyle name="Normal 4 45 4" xfId="41757"/>
    <cellStyle name="Normal 4 45 4 2" xfId="41758"/>
    <cellStyle name="Normal 4 45 5" xfId="41759"/>
    <cellStyle name="Normal 4 46" xfId="41760"/>
    <cellStyle name="Normal 4 46 2" xfId="41761"/>
    <cellStyle name="Normal 4 46 2 2" xfId="41762"/>
    <cellStyle name="Normal 4 46 3" xfId="41763"/>
    <cellStyle name="Normal 4 46 3 2" xfId="41764"/>
    <cellStyle name="Normal 4 46 4" xfId="41765"/>
    <cellStyle name="Normal 4 46 4 2" xfId="41766"/>
    <cellStyle name="Normal 4 46 5" xfId="41767"/>
    <cellStyle name="Normal 4 47" xfId="41768"/>
    <cellStyle name="Normal 4 47 2" xfId="41769"/>
    <cellStyle name="Normal 4 47 2 2" xfId="41770"/>
    <cellStyle name="Normal 4 47 3" xfId="41771"/>
    <cellStyle name="Normal 4 47 3 2" xfId="41772"/>
    <cellStyle name="Normal 4 47 4" xfId="41773"/>
    <cellStyle name="Normal 4 47 4 2" xfId="41774"/>
    <cellStyle name="Normal 4 47 5" xfId="41775"/>
    <cellStyle name="Normal 4 48" xfId="41776"/>
    <cellStyle name="Normal 4 48 2" xfId="41777"/>
    <cellStyle name="Normal 4 48 2 2" xfId="41778"/>
    <cellStyle name="Normal 4 48 3" xfId="41779"/>
    <cellStyle name="Normal 4 48 3 2" xfId="41780"/>
    <cellStyle name="Normal 4 48 4" xfId="41781"/>
    <cellStyle name="Normal 4 48 4 2" xfId="41782"/>
    <cellStyle name="Normal 4 48 5" xfId="41783"/>
    <cellStyle name="Normal 4 49" xfId="41784"/>
    <cellStyle name="Normal 4 49 2" xfId="41785"/>
    <cellStyle name="Normal 4 49 2 2" xfId="41786"/>
    <cellStyle name="Normal 4 49 3" xfId="41787"/>
    <cellStyle name="Normal 4 49 3 2" xfId="41788"/>
    <cellStyle name="Normal 4 49 4" xfId="41789"/>
    <cellStyle name="Normal 4 49 4 2" xfId="41790"/>
    <cellStyle name="Normal 4 49 5" xfId="41791"/>
    <cellStyle name="Normal 4 5" xfId="41792"/>
    <cellStyle name="Normal 4 5 10" xfId="41793"/>
    <cellStyle name="Normal 4 5 10 2" xfId="41794"/>
    <cellStyle name="Normal 4 5 11" xfId="41795"/>
    <cellStyle name="Normal 4 5 2" xfId="41796"/>
    <cellStyle name="Normal 4 5 2 2" xfId="41797"/>
    <cellStyle name="Normal 4 5 3" xfId="41798"/>
    <cellStyle name="Normal 4 5 3 2" xfId="41799"/>
    <cellStyle name="Normal 4 5 4" xfId="41800"/>
    <cellStyle name="Normal 4 5 4 2" xfId="41801"/>
    <cellStyle name="Normal 4 5 5" xfId="41802"/>
    <cellStyle name="Normal 4 5 5 2" xfId="41803"/>
    <cellStyle name="Normal 4 5 6" xfId="41804"/>
    <cellStyle name="Normal 4 5 6 2" xfId="41805"/>
    <cellStyle name="Normal 4 5 7" xfId="41806"/>
    <cellStyle name="Normal 4 5 7 2" xfId="41807"/>
    <cellStyle name="Normal 4 5 8" xfId="41808"/>
    <cellStyle name="Normal 4 5 8 2" xfId="41809"/>
    <cellStyle name="Normal 4 5 9" xfId="41810"/>
    <cellStyle name="Normal 4 5 9 2" xfId="41811"/>
    <cellStyle name="Normal 4 50" xfId="41812"/>
    <cellStyle name="Normal 4 50 2" xfId="41813"/>
    <cellStyle name="Normal 4 50 2 2" xfId="41814"/>
    <cellStyle name="Normal 4 50 3" xfId="41815"/>
    <cellStyle name="Normal 4 50 3 2" xfId="41816"/>
    <cellStyle name="Normal 4 50 4" xfId="41817"/>
    <cellStyle name="Normal 4 50 4 2" xfId="41818"/>
    <cellStyle name="Normal 4 50 5" xfId="41819"/>
    <cellStyle name="Normal 4 51" xfId="41820"/>
    <cellStyle name="Normal 4 51 2" xfId="41821"/>
    <cellStyle name="Normal 4 52" xfId="41822"/>
    <cellStyle name="Normal 4 52 2" xfId="41823"/>
    <cellStyle name="Normal 4 53" xfId="41824"/>
    <cellStyle name="Normal 4 53 2" xfId="41825"/>
    <cellStyle name="Normal 4 54" xfId="41826"/>
    <cellStyle name="Normal 4 54 2" xfId="41827"/>
    <cellStyle name="Normal 4 55" xfId="41828"/>
    <cellStyle name="Normal 4 55 2" xfId="41829"/>
    <cellStyle name="Normal 4 56" xfId="41830"/>
    <cellStyle name="Normal 4 56 2" xfId="41831"/>
    <cellStyle name="Normal 4 57" xfId="41832"/>
    <cellStyle name="Normal 4 57 2" xfId="41833"/>
    <cellStyle name="Normal 4 58" xfId="41834"/>
    <cellStyle name="Normal 4 58 2" xfId="41835"/>
    <cellStyle name="Normal 4 59" xfId="41836"/>
    <cellStyle name="Normal 4 59 2" xfId="41837"/>
    <cellStyle name="Normal 4 6" xfId="41838"/>
    <cellStyle name="Normal 4 6 2" xfId="41839"/>
    <cellStyle name="Normal 4 6 2 2" xfId="41840"/>
    <cellStyle name="Normal 4 6 3" xfId="41841"/>
    <cellStyle name="Normal 4 6 3 2" xfId="41842"/>
    <cellStyle name="Normal 4 6 4" xfId="41843"/>
    <cellStyle name="Normal 4 6 4 2" xfId="41844"/>
    <cellStyle name="Normal 4 6 5" xfId="41845"/>
    <cellStyle name="Normal 4 60" xfId="41846"/>
    <cellStyle name="Normal 4 60 2" xfId="41847"/>
    <cellStyle name="Normal 4 61" xfId="41848"/>
    <cellStyle name="Normal 4 61 2" xfId="41849"/>
    <cellStyle name="Normal 4 62" xfId="41850"/>
    <cellStyle name="Normal 4 62 2" xfId="41851"/>
    <cellStyle name="Normal 4 63" xfId="41852"/>
    <cellStyle name="Normal 4 63 2" xfId="41853"/>
    <cellStyle name="Normal 4 64" xfId="41854"/>
    <cellStyle name="Normal 4 64 2" xfId="41855"/>
    <cellStyle name="Normal 4 65" xfId="41856"/>
    <cellStyle name="Normal 4 65 2" xfId="41857"/>
    <cellStyle name="Normal 4 66" xfId="41858"/>
    <cellStyle name="Normal 4 66 2" xfId="41859"/>
    <cellStyle name="Normal 4 67" xfId="41860"/>
    <cellStyle name="Normal 4 67 2" xfId="41861"/>
    <cellStyle name="Normal 4 68" xfId="41862"/>
    <cellStyle name="Normal 4 68 2" xfId="41863"/>
    <cellStyle name="Normal 4 69" xfId="41864"/>
    <cellStyle name="Normal 4 69 2" xfId="41865"/>
    <cellStyle name="Normal 4 7" xfId="41866"/>
    <cellStyle name="Normal 4 7 2" xfId="41867"/>
    <cellStyle name="Normal 4 7 2 2" xfId="41868"/>
    <cellStyle name="Normal 4 7 3" xfId="41869"/>
    <cellStyle name="Normal 4 7 3 2" xfId="41870"/>
    <cellStyle name="Normal 4 7 4" xfId="41871"/>
    <cellStyle name="Normal 4 7 4 2" xfId="41872"/>
    <cellStyle name="Normal 4 7 5" xfId="41873"/>
    <cellStyle name="Normal 4 70" xfId="41874"/>
    <cellStyle name="Normal 4 70 2" xfId="41875"/>
    <cellStyle name="Normal 4 71" xfId="41876"/>
    <cellStyle name="Normal 4 71 2" xfId="41877"/>
    <cellStyle name="Normal 4 72" xfId="41878"/>
    <cellStyle name="Normal 4 72 2" xfId="41879"/>
    <cellStyle name="Normal 4 73" xfId="41880"/>
    <cellStyle name="Normal 4 73 2" xfId="41881"/>
    <cellStyle name="Normal 4 74" xfId="41882"/>
    <cellStyle name="Normal 4 74 2" xfId="41883"/>
    <cellStyle name="Normal 4 75" xfId="41884"/>
    <cellStyle name="Normal 4 76" xfId="41885"/>
    <cellStyle name="Normal 4 77" xfId="41886"/>
    <cellStyle name="Normal 4 78" xfId="41887"/>
    <cellStyle name="Normal 4 79" xfId="41888"/>
    <cellStyle name="Normal 4 8" xfId="41889"/>
    <cellStyle name="Normal 4 8 2" xfId="41890"/>
    <cellStyle name="Normal 4 8 2 2" xfId="41891"/>
    <cellStyle name="Normal 4 8 3" xfId="41892"/>
    <cellStyle name="Normal 4 8 3 2" xfId="41893"/>
    <cellStyle name="Normal 4 8 4" xfId="41894"/>
    <cellStyle name="Normal 4 8 4 2" xfId="41895"/>
    <cellStyle name="Normal 4 8 5" xfId="41896"/>
    <cellStyle name="Normal 4 9" xfId="41897"/>
    <cellStyle name="Normal 4 9 2" xfId="41898"/>
    <cellStyle name="Normal 4 9 2 2" xfId="41899"/>
    <cellStyle name="Normal 4 9 3" xfId="41900"/>
    <cellStyle name="Normal 4 9 3 2" xfId="41901"/>
    <cellStyle name="Normal 4 9 4" xfId="41902"/>
    <cellStyle name="Normal 4 9 4 2" xfId="41903"/>
    <cellStyle name="Normal 4 9 5" xfId="41904"/>
    <cellStyle name="Normal 40" xfId="41905"/>
    <cellStyle name="Normal 40 10" xfId="41906"/>
    <cellStyle name="Normal 40 10 2" xfId="41907"/>
    <cellStyle name="Normal 40 11" xfId="41908"/>
    <cellStyle name="Normal 40 2" xfId="41909"/>
    <cellStyle name="Normal 40 2 2" xfId="41910"/>
    <cellStyle name="Normal 40 3" xfId="41911"/>
    <cellStyle name="Normal 40 3 2" xfId="41912"/>
    <cellStyle name="Normal 40 4" xfId="41913"/>
    <cellStyle name="Normal 40 4 2" xfId="41914"/>
    <cellStyle name="Normal 40 5" xfId="41915"/>
    <cellStyle name="Normal 40 5 2" xfId="41916"/>
    <cellStyle name="Normal 40 6" xfId="41917"/>
    <cellStyle name="Normal 40 7" xfId="41918"/>
    <cellStyle name="Normal 40 8" xfId="41919"/>
    <cellStyle name="Normal 40 8 2" xfId="41920"/>
    <cellStyle name="Normal 40 9" xfId="41921"/>
    <cellStyle name="Normal 40 9 2" xfId="41922"/>
    <cellStyle name="Normal 41" xfId="41923"/>
    <cellStyle name="Normal 41 10" xfId="41924"/>
    <cellStyle name="Normal 41 10 2" xfId="41925"/>
    <cellStyle name="Normal 41 11" xfId="41926"/>
    <cellStyle name="Normal 41 2" xfId="41927"/>
    <cellStyle name="Normal 41 2 2" xfId="41928"/>
    <cellStyle name="Normal 41 3" xfId="41929"/>
    <cellStyle name="Normal 41 3 2" xfId="41930"/>
    <cellStyle name="Normal 41 4" xfId="41931"/>
    <cellStyle name="Normal 41 4 2" xfId="41932"/>
    <cellStyle name="Normal 41 5" xfId="41933"/>
    <cellStyle name="Normal 41 5 2" xfId="41934"/>
    <cellStyle name="Normal 41 6" xfId="41935"/>
    <cellStyle name="Normal 41 7" xfId="41936"/>
    <cellStyle name="Normal 41 8" xfId="41937"/>
    <cellStyle name="Normal 41 8 2" xfId="41938"/>
    <cellStyle name="Normal 41 9" xfId="41939"/>
    <cellStyle name="Normal 41 9 2" xfId="41940"/>
    <cellStyle name="Normal 42" xfId="41941"/>
    <cellStyle name="Normal 42 10" xfId="41942"/>
    <cellStyle name="Normal 42 10 2" xfId="41943"/>
    <cellStyle name="Normal 42 11" xfId="41944"/>
    <cellStyle name="Normal 42 2" xfId="41945"/>
    <cellStyle name="Normal 42 2 2" xfId="41946"/>
    <cellStyle name="Normal 42 3" xfId="41947"/>
    <cellStyle name="Normal 42 3 2" xfId="41948"/>
    <cellStyle name="Normal 42 4" xfId="41949"/>
    <cellStyle name="Normal 42 4 2" xfId="41950"/>
    <cellStyle name="Normal 42 5" xfId="41951"/>
    <cellStyle name="Normal 42 5 2" xfId="41952"/>
    <cellStyle name="Normal 42 6" xfId="41953"/>
    <cellStyle name="Normal 42 7" xfId="41954"/>
    <cellStyle name="Normal 42 8" xfId="41955"/>
    <cellStyle name="Normal 42 8 2" xfId="41956"/>
    <cellStyle name="Normal 42 9" xfId="41957"/>
    <cellStyle name="Normal 42 9 2" xfId="41958"/>
    <cellStyle name="Normal 43" xfId="41959"/>
    <cellStyle name="Normal 43 10" xfId="41960"/>
    <cellStyle name="Normal 43 10 2" xfId="41961"/>
    <cellStyle name="Normal 43 11" xfId="41962"/>
    <cellStyle name="Normal 43 2" xfId="41963"/>
    <cellStyle name="Normal 43 2 2" xfId="41964"/>
    <cellStyle name="Normal 43 3" xfId="41965"/>
    <cellStyle name="Normal 43 3 2" xfId="41966"/>
    <cellStyle name="Normal 43 4" xfId="41967"/>
    <cellStyle name="Normal 43 4 2" xfId="41968"/>
    <cellStyle name="Normal 43 5" xfId="41969"/>
    <cellStyle name="Normal 43 5 2" xfId="41970"/>
    <cellStyle name="Normal 43 6" xfId="41971"/>
    <cellStyle name="Normal 43 7" xfId="41972"/>
    <cellStyle name="Normal 43 8" xfId="41973"/>
    <cellStyle name="Normal 43 8 2" xfId="41974"/>
    <cellStyle name="Normal 43 9" xfId="41975"/>
    <cellStyle name="Normal 43 9 2" xfId="41976"/>
    <cellStyle name="Normal 44" xfId="41977"/>
    <cellStyle name="Normal 44 10" xfId="41978"/>
    <cellStyle name="Normal 44 10 2" xfId="41979"/>
    <cellStyle name="Normal 44 11" xfId="41980"/>
    <cellStyle name="Normal 44 2" xfId="41981"/>
    <cellStyle name="Normal 44 2 2" xfId="41982"/>
    <cellStyle name="Normal 44 3" xfId="41983"/>
    <cellStyle name="Normal 44 3 2" xfId="41984"/>
    <cellStyle name="Normal 44 4" xfId="41985"/>
    <cellStyle name="Normal 44 4 2" xfId="41986"/>
    <cellStyle name="Normal 44 5" xfId="41987"/>
    <cellStyle name="Normal 44 5 2" xfId="41988"/>
    <cellStyle name="Normal 44 6" xfId="41989"/>
    <cellStyle name="Normal 44 7" xfId="41990"/>
    <cellStyle name="Normal 44 8" xfId="41991"/>
    <cellStyle name="Normal 44 8 2" xfId="41992"/>
    <cellStyle name="Normal 44 9" xfId="41993"/>
    <cellStyle name="Normal 44 9 2" xfId="41994"/>
    <cellStyle name="Normal 45" xfId="41995"/>
    <cellStyle name="Normal 45 10" xfId="41996"/>
    <cellStyle name="Normal 45 10 2" xfId="41997"/>
    <cellStyle name="Normal 45 11" xfId="41998"/>
    <cellStyle name="Normal 45 2" xfId="41999"/>
    <cellStyle name="Normal 45 2 2" xfId="42000"/>
    <cellStyle name="Normal 45 3" xfId="42001"/>
    <cellStyle name="Normal 45 3 2" xfId="42002"/>
    <cellStyle name="Normal 45 4" xfId="42003"/>
    <cellStyle name="Normal 45 4 2" xfId="42004"/>
    <cellStyle name="Normal 45 5" xfId="42005"/>
    <cellStyle name="Normal 45 5 2" xfId="42006"/>
    <cellStyle name="Normal 45 6" xfId="42007"/>
    <cellStyle name="Normal 45 7" xfId="42008"/>
    <cellStyle name="Normal 45 8" xfId="42009"/>
    <cellStyle name="Normal 45 8 2" xfId="42010"/>
    <cellStyle name="Normal 45 9" xfId="42011"/>
    <cellStyle name="Normal 45 9 2" xfId="42012"/>
    <cellStyle name="Normal 46" xfId="42013"/>
    <cellStyle name="Normal 46 10" xfId="42014"/>
    <cellStyle name="Normal 46 10 2" xfId="42015"/>
    <cellStyle name="Normal 46 11" xfId="42016"/>
    <cellStyle name="Normal 46 2" xfId="42017"/>
    <cellStyle name="Normal 46 2 2" xfId="42018"/>
    <cellStyle name="Normal 46 3" xfId="42019"/>
    <cellStyle name="Normal 46 3 2" xfId="42020"/>
    <cellStyle name="Normal 46 4" xfId="42021"/>
    <cellStyle name="Normal 46 4 2" xfId="42022"/>
    <cellStyle name="Normal 46 5" xfId="42023"/>
    <cellStyle name="Normal 46 5 2" xfId="42024"/>
    <cellStyle name="Normal 46 6" xfId="42025"/>
    <cellStyle name="Normal 46 7" xfId="42026"/>
    <cellStyle name="Normal 46 8" xfId="42027"/>
    <cellStyle name="Normal 46 8 2" xfId="42028"/>
    <cellStyle name="Normal 46 9" xfId="42029"/>
    <cellStyle name="Normal 46 9 2" xfId="42030"/>
    <cellStyle name="Normal 47" xfId="42031"/>
    <cellStyle name="Normal 47 10" xfId="42032"/>
    <cellStyle name="Normal 47 10 2" xfId="42033"/>
    <cellStyle name="Normal 47 11" xfId="42034"/>
    <cellStyle name="Normal 47 2" xfId="42035"/>
    <cellStyle name="Normal 47 2 2" xfId="42036"/>
    <cellStyle name="Normal 47 3" xfId="42037"/>
    <cellStyle name="Normal 47 3 2" xfId="42038"/>
    <cellStyle name="Normal 47 4" xfId="42039"/>
    <cellStyle name="Normal 47 4 2" xfId="42040"/>
    <cellStyle name="Normal 47 5" xfId="42041"/>
    <cellStyle name="Normal 47 5 2" xfId="42042"/>
    <cellStyle name="Normal 47 6" xfId="42043"/>
    <cellStyle name="Normal 47 7" xfId="42044"/>
    <cellStyle name="Normal 47 8" xfId="42045"/>
    <cellStyle name="Normal 47 8 2" xfId="42046"/>
    <cellStyle name="Normal 47 9" xfId="42047"/>
    <cellStyle name="Normal 47 9 2" xfId="42048"/>
    <cellStyle name="Normal 48" xfId="42049"/>
    <cellStyle name="Normal 48 10" xfId="42050"/>
    <cellStyle name="Normal 48 10 2" xfId="42051"/>
    <cellStyle name="Normal 48 11" xfId="42052"/>
    <cellStyle name="Normal 48 2" xfId="42053"/>
    <cellStyle name="Normal 48 2 2" xfId="42054"/>
    <cellStyle name="Normal 48 3" xfId="42055"/>
    <cellStyle name="Normal 48 3 2" xfId="42056"/>
    <cellStyle name="Normal 48 4" xfId="42057"/>
    <cellStyle name="Normal 48 4 2" xfId="42058"/>
    <cellStyle name="Normal 48 5" xfId="42059"/>
    <cellStyle name="Normal 48 5 2" xfId="42060"/>
    <cellStyle name="Normal 48 6" xfId="42061"/>
    <cellStyle name="Normal 48 7" xfId="42062"/>
    <cellStyle name="Normal 48 8" xfId="42063"/>
    <cellStyle name="Normal 48 8 2" xfId="42064"/>
    <cellStyle name="Normal 48 9" xfId="42065"/>
    <cellStyle name="Normal 48 9 2" xfId="42066"/>
    <cellStyle name="Normal 49" xfId="42067"/>
    <cellStyle name="Normal 49 10" xfId="42068"/>
    <cellStyle name="Normal 49 10 2" xfId="42069"/>
    <cellStyle name="Normal 49 11" xfId="42070"/>
    <cellStyle name="Normal 49 2" xfId="42071"/>
    <cellStyle name="Normal 49 2 2" xfId="42072"/>
    <cellStyle name="Normal 49 3" xfId="42073"/>
    <cellStyle name="Normal 49 3 2" xfId="42074"/>
    <cellStyle name="Normal 49 4" xfId="42075"/>
    <cellStyle name="Normal 49 4 2" xfId="42076"/>
    <cellStyle name="Normal 49 5" xfId="42077"/>
    <cellStyle name="Normal 49 5 2" xfId="42078"/>
    <cellStyle name="Normal 49 6" xfId="42079"/>
    <cellStyle name="Normal 49 7" xfId="42080"/>
    <cellStyle name="Normal 49 8" xfId="42081"/>
    <cellStyle name="Normal 49 8 2" xfId="42082"/>
    <cellStyle name="Normal 49 9" xfId="42083"/>
    <cellStyle name="Normal 49 9 2" xfId="42084"/>
    <cellStyle name="Normal 5" xfId="87"/>
    <cellStyle name="Normal 5 10" xfId="42085"/>
    <cellStyle name="Normal 5 10 10" xfId="42086"/>
    <cellStyle name="Normal 5 10 10 2" xfId="42087"/>
    <cellStyle name="Normal 5 10 11" xfId="42088"/>
    <cellStyle name="Normal 5 10 2" xfId="42089"/>
    <cellStyle name="Normal 5 10 2 2" xfId="42090"/>
    <cellStyle name="Normal 5 10 3" xfId="42091"/>
    <cellStyle name="Normal 5 10 3 2" xfId="42092"/>
    <cellStyle name="Normal 5 10 4" xfId="42093"/>
    <cellStyle name="Normal 5 10 4 2" xfId="42094"/>
    <cellStyle name="Normal 5 10 5" xfId="42095"/>
    <cellStyle name="Normal 5 10 5 2" xfId="42096"/>
    <cellStyle name="Normal 5 10 6" xfId="42097"/>
    <cellStyle name="Normal 5 10 6 2" xfId="42098"/>
    <cellStyle name="Normal 5 10 7" xfId="42099"/>
    <cellStyle name="Normal 5 10 7 2" xfId="42100"/>
    <cellStyle name="Normal 5 10 8" xfId="42101"/>
    <cellStyle name="Normal 5 10 8 2" xfId="42102"/>
    <cellStyle name="Normal 5 10 9" xfId="42103"/>
    <cellStyle name="Normal 5 10 9 2" xfId="42104"/>
    <cellStyle name="Normal 5 11" xfId="42105"/>
    <cellStyle name="Normal 5 11 10" xfId="42106"/>
    <cellStyle name="Normal 5 11 10 2" xfId="42107"/>
    <cellStyle name="Normal 5 11 11" xfId="42108"/>
    <cellStyle name="Normal 5 11 2" xfId="42109"/>
    <cellStyle name="Normal 5 11 2 2" xfId="42110"/>
    <cellStyle name="Normal 5 11 3" xfId="42111"/>
    <cellStyle name="Normal 5 11 3 2" xfId="42112"/>
    <cellStyle name="Normal 5 11 4" xfId="42113"/>
    <cellStyle name="Normal 5 11 4 2" xfId="42114"/>
    <cellStyle name="Normal 5 11 5" xfId="42115"/>
    <cellStyle name="Normal 5 11 5 2" xfId="42116"/>
    <cellStyle name="Normal 5 11 6" xfId="42117"/>
    <cellStyle name="Normal 5 11 6 2" xfId="42118"/>
    <cellStyle name="Normal 5 11 7" xfId="42119"/>
    <cellStyle name="Normal 5 11 7 2" xfId="42120"/>
    <cellStyle name="Normal 5 11 8" xfId="42121"/>
    <cellStyle name="Normal 5 11 8 2" xfId="42122"/>
    <cellStyle name="Normal 5 11 9" xfId="42123"/>
    <cellStyle name="Normal 5 11 9 2" xfId="42124"/>
    <cellStyle name="Normal 5 12" xfId="42125"/>
    <cellStyle name="Normal 5 12 10" xfId="42126"/>
    <cellStyle name="Normal 5 12 10 2" xfId="42127"/>
    <cellStyle name="Normal 5 12 11" xfId="42128"/>
    <cellStyle name="Normal 5 12 2" xfId="42129"/>
    <cellStyle name="Normal 5 12 2 2" xfId="42130"/>
    <cellStyle name="Normal 5 12 3" xfId="42131"/>
    <cellStyle name="Normal 5 12 3 2" xfId="42132"/>
    <cellStyle name="Normal 5 12 4" xfId="42133"/>
    <cellStyle name="Normal 5 12 4 2" xfId="42134"/>
    <cellStyle name="Normal 5 12 5" xfId="42135"/>
    <cellStyle name="Normal 5 12 5 2" xfId="42136"/>
    <cellStyle name="Normal 5 12 6" xfId="42137"/>
    <cellStyle name="Normal 5 12 6 2" xfId="42138"/>
    <cellStyle name="Normal 5 12 7" xfId="42139"/>
    <cellStyle name="Normal 5 12 7 2" xfId="42140"/>
    <cellStyle name="Normal 5 12 8" xfId="42141"/>
    <cellStyle name="Normal 5 12 8 2" xfId="42142"/>
    <cellStyle name="Normal 5 12 9" xfId="42143"/>
    <cellStyle name="Normal 5 12 9 2" xfId="42144"/>
    <cellStyle name="Normal 5 13" xfId="42145"/>
    <cellStyle name="Normal 5 13 10" xfId="42146"/>
    <cellStyle name="Normal 5 13 10 2" xfId="42147"/>
    <cellStyle name="Normal 5 13 11" xfId="42148"/>
    <cellStyle name="Normal 5 13 2" xfId="42149"/>
    <cellStyle name="Normal 5 13 2 2" xfId="42150"/>
    <cellStyle name="Normal 5 13 3" xfId="42151"/>
    <cellStyle name="Normal 5 13 3 2" xfId="42152"/>
    <cellStyle name="Normal 5 13 4" xfId="42153"/>
    <cellStyle name="Normal 5 13 4 2" xfId="42154"/>
    <cellStyle name="Normal 5 13 5" xfId="42155"/>
    <cellStyle name="Normal 5 13 5 2" xfId="42156"/>
    <cellStyle name="Normal 5 13 6" xfId="42157"/>
    <cellStyle name="Normal 5 13 6 2" xfId="42158"/>
    <cellStyle name="Normal 5 13 7" xfId="42159"/>
    <cellStyle name="Normal 5 13 7 2" xfId="42160"/>
    <cellStyle name="Normal 5 13 8" xfId="42161"/>
    <cellStyle name="Normal 5 13 8 2" xfId="42162"/>
    <cellStyle name="Normal 5 13 9" xfId="42163"/>
    <cellStyle name="Normal 5 13 9 2" xfId="42164"/>
    <cellStyle name="Normal 5 14" xfId="42165"/>
    <cellStyle name="Normal 5 14 10" xfId="42166"/>
    <cellStyle name="Normal 5 14 10 2" xfId="42167"/>
    <cellStyle name="Normal 5 14 11" xfId="42168"/>
    <cellStyle name="Normal 5 14 2" xfId="42169"/>
    <cellStyle name="Normal 5 14 2 2" xfId="42170"/>
    <cellStyle name="Normal 5 14 3" xfId="42171"/>
    <cellStyle name="Normal 5 14 3 2" xfId="42172"/>
    <cellStyle name="Normal 5 14 4" xfId="42173"/>
    <cellStyle name="Normal 5 14 4 2" xfId="42174"/>
    <cellStyle name="Normal 5 14 5" xfId="42175"/>
    <cellStyle name="Normal 5 14 5 2" xfId="42176"/>
    <cellStyle name="Normal 5 14 6" xfId="42177"/>
    <cellStyle name="Normal 5 14 6 2" xfId="42178"/>
    <cellStyle name="Normal 5 14 7" xfId="42179"/>
    <cellStyle name="Normal 5 14 7 2" xfId="42180"/>
    <cellStyle name="Normal 5 14 8" xfId="42181"/>
    <cellStyle name="Normal 5 14 8 2" xfId="42182"/>
    <cellStyle name="Normal 5 14 9" xfId="42183"/>
    <cellStyle name="Normal 5 14 9 2" xfId="42184"/>
    <cellStyle name="Normal 5 15" xfId="42185"/>
    <cellStyle name="Normal 5 15 10" xfId="42186"/>
    <cellStyle name="Normal 5 15 10 2" xfId="42187"/>
    <cellStyle name="Normal 5 15 11" xfId="42188"/>
    <cellStyle name="Normal 5 15 2" xfId="42189"/>
    <cellStyle name="Normal 5 15 2 2" xfId="42190"/>
    <cellStyle name="Normal 5 15 3" xfId="42191"/>
    <cellStyle name="Normal 5 15 3 2" xfId="42192"/>
    <cellStyle name="Normal 5 15 4" xfId="42193"/>
    <cellStyle name="Normal 5 15 4 2" xfId="42194"/>
    <cellStyle name="Normal 5 15 5" xfId="42195"/>
    <cellStyle name="Normal 5 15 5 2" xfId="42196"/>
    <cellStyle name="Normal 5 15 6" xfId="42197"/>
    <cellStyle name="Normal 5 15 6 2" xfId="42198"/>
    <cellStyle name="Normal 5 15 7" xfId="42199"/>
    <cellStyle name="Normal 5 15 7 2" xfId="42200"/>
    <cellStyle name="Normal 5 15 8" xfId="42201"/>
    <cellStyle name="Normal 5 15 8 2" xfId="42202"/>
    <cellStyle name="Normal 5 15 9" xfId="42203"/>
    <cellStyle name="Normal 5 15 9 2" xfId="42204"/>
    <cellStyle name="Normal 5 16" xfId="42205"/>
    <cellStyle name="Normal 5 16 10" xfId="42206"/>
    <cellStyle name="Normal 5 16 10 2" xfId="42207"/>
    <cellStyle name="Normal 5 16 11" xfId="42208"/>
    <cellStyle name="Normal 5 16 2" xfId="42209"/>
    <cellStyle name="Normal 5 16 2 2" xfId="42210"/>
    <cellStyle name="Normal 5 16 3" xfId="42211"/>
    <cellStyle name="Normal 5 16 3 2" xfId="42212"/>
    <cellStyle name="Normal 5 16 4" xfId="42213"/>
    <cellStyle name="Normal 5 16 4 2" xfId="42214"/>
    <cellStyle name="Normal 5 16 5" xfId="42215"/>
    <cellStyle name="Normal 5 16 5 2" xfId="42216"/>
    <cellStyle name="Normal 5 16 6" xfId="42217"/>
    <cellStyle name="Normal 5 16 6 2" xfId="42218"/>
    <cellStyle name="Normal 5 16 7" xfId="42219"/>
    <cellStyle name="Normal 5 16 7 2" xfId="42220"/>
    <cellStyle name="Normal 5 16 8" xfId="42221"/>
    <cellStyle name="Normal 5 16 8 2" xfId="42222"/>
    <cellStyle name="Normal 5 16 9" xfId="42223"/>
    <cellStyle name="Normal 5 16 9 2" xfId="42224"/>
    <cellStyle name="Normal 5 17" xfId="42225"/>
    <cellStyle name="Normal 5 17 10" xfId="42226"/>
    <cellStyle name="Normal 5 17 10 2" xfId="42227"/>
    <cellStyle name="Normal 5 17 11" xfId="42228"/>
    <cellStyle name="Normal 5 17 2" xfId="42229"/>
    <cellStyle name="Normal 5 17 2 2" xfId="42230"/>
    <cellStyle name="Normal 5 17 3" xfId="42231"/>
    <cellStyle name="Normal 5 17 3 2" xfId="42232"/>
    <cellStyle name="Normal 5 17 4" xfId="42233"/>
    <cellStyle name="Normal 5 17 4 2" xfId="42234"/>
    <cellStyle name="Normal 5 17 5" xfId="42235"/>
    <cellStyle name="Normal 5 17 5 2" xfId="42236"/>
    <cellStyle name="Normal 5 17 6" xfId="42237"/>
    <cellStyle name="Normal 5 17 6 2" xfId="42238"/>
    <cellStyle name="Normal 5 17 7" xfId="42239"/>
    <cellStyle name="Normal 5 17 7 2" xfId="42240"/>
    <cellStyle name="Normal 5 17 8" xfId="42241"/>
    <cellStyle name="Normal 5 17 8 2" xfId="42242"/>
    <cellStyle name="Normal 5 17 9" xfId="42243"/>
    <cellStyle name="Normal 5 17 9 2" xfId="42244"/>
    <cellStyle name="Normal 5 18" xfId="42245"/>
    <cellStyle name="Normal 5 18 10" xfId="42246"/>
    <cellStyle name="Normal 5 18 10 2" xfId="42247"/>
    <cellStyle name="Normal 5 18 11" xfId="42248"/>
    <cellStyle name="Normal 5 18 2" xfId="42249"/>
    <cellStyle name="Normal 5 18 2 2" xfId="42250"/>
    <cellStyle name="Normal 5 18 3" xfId="42251"/>
    <cellStyle name="Normal 5 18 3 2" xfId="42252"/>
    <cellStyle name="Normal 5 18 4" xfId="42253"/>
    <cellStyle name="Normal 5 18 4 2" xfId="42254"/>
    <cellStyle name="Normal 5 18 5" xfId="42255"/>
    <cellStyle name="Normal 5 18 5 2" xfId="42256"/>
    <cellStyle name="Normal 5 18 6" xfId="42257"/>
    <cellStyle name="Normal 5 18 6 2" xfId="42258"/>
    <cellStyle name="Normal 5 18 7" xfId="42259"/>
    <cellStyle name="Normal 5 18 7 2" xfId="42260"/>
    <cellStyle name="Normal 5 18 8" xfId="42261"/>
    <cellStyle name="Normal 5 18 8 2" xfId="42262"/>
    <cellStyle name="Normal 5 18 9" xfId="42263"/>
    <cellStyle name="Normal 5 18 9 2" xfId="42264"/>
    <cellStyle name="Normal 5 19" xfId="42265"/>
    <cellStyle name="Normal 5 19 10" xfId="42266"/>
    <cellStyle name="Normal 5 19 10 2" xfId="42267"/>
    <cellStyle name="Normal 5 19 11" xfId="42268"/>
    <cellStyle name="Normal 5 19 2" xfId="42269"/>
    <cellStyle name="Normal 5 19 2 2" xfId="42270"/>
    <cellStyle name="Normal 5 19 3" xfId="42271"/>
    <cellStyle name="Normal 5 19 3 2" xfId="42272"/>
    <cellStyle name="Normal 5 19 4" xfId="42273"/>
    <cellStyle name="Normal 5 19 4 2" xfId="42274"/>
    <cellStyle name="Normal 5 19 5" xfId="42275"/>
    <cellStyle name="Normal 5 19 5 2" xfId="42276"/>
    <cellStyle name="Normal 5 19 6" xfId="42277"/>
    <cellStyle name="Normal 5 19 6 2" xfId="42278"/>
    <cellStyle name="Normal 5 19 7" xfId="42279"/>
    <cellStyle name="Normal 5 19 7 2" xfId="42280"/>
    <cellStyle name="Normal 5 19 8" xfId="42281"/>
    <cellStyle name="Normal 5 19 8 2" xfId="42282"/>
    <cellStyle name="Normal 5 19 9" xfId="42283"/>
    <cellStyle name="Normal 5 19 9 2" xfId="42284"/>
    <cellStyle name="Normal 5 2" xfId="42285"/>
    <cellStyle name="Normal 5 2 10" xfId="42286"/>
    <cellStyle name="Normal 5 2 10 10" xfId="42287"/>
    <cellStyle name="Normal 5 2 10 10 2" xfId="42288"/>
    <cellStyle name="Normal 5 2 10 11" xfId="42289"/>
    <cellStyle name="Normal 5 2 10 2" xfId="42290"/>
    <cellStyle name="Normal 5 2 10 2 2" xfId="42291"/>
    <cellStyle name="Normal 5 2 10 3" xfId="42292"/>
    <cellStyle name="Normal 5 2 10 3 2" xfId="42293"/>
    <cellStyle name="Normal 5 2 10 4" xfId="42294"/>
    <cellStyle name="Normal 5 2 10 4 2" xfId="42295"/>
    <cellStyle name="Normal 5 2 10 5" xfId="42296"/>
    <cellStyle name="Normal 5 2 10 5 2" xfId="42297"/>
    <cellStyle name="Normal 5 2 10 6" xfId="42298"/>
    <cellStyle name="Normal 5 2 10 6 2" xfId="42299"/>
    <cellStyle name="Normal 5 2 10 7" xfId="42300"/>
    <cellStyle name="Normal 5 2 10 7 2" xfId="42301"/>
    <cellStyle name="Normal 5 2 10 8" xfId="42302"/>
    <cellStyle name="Normal 5 2 10 8 2" xfId="42303"/>
    <cellStyle name="Normal 5 2 10 9" xfId="42304"/>
    <cellStyle name="Normal 5 2 10 9 2" xfId="42305"/>
    <cellStyle name="Normal 5 2 11" xfId="42306"/>
    <cellStyle name="Normal 5 2 11 10" xfId="42307"/>
    <cellStyle name="Normal 5 2 11 10 2" xfId="42308"/>
    <cellStyle name="Normal 5 2 11 11" xfId="42309"/>
    <cellStyle name="Normal 5 2 11 2" xfId="42310"/>
    <cellStyle name="Normal 5 2 11 2 2" xfId="42311"/>
    <cellStyle name="Normal 5 2 11 3" xfId="42312"/>
    <cellStyle name="Normal 5 2 11 3 2" xfId="42313"/>
    <cellStyle name="Normal 5 2 11 4" xfId="42314"/>
    <cellStyle name="Normal 5 2 11 4 2" xfId="42315"/>
    <cellStyle name="Normal 5 2 11 5" xfId="42316"/>
    <cellStyle name="Normal 5 2 11 5 2" xfId="42317"/>
    <cellStyle name="Normal 5 2 11 6" xfId="42318"/>
    <cellStyle name="Normal 5 2 11 6 2" xfId="42319"/>
    <cellStyle name="Normal 5 2 11 7" xfId="42320"/>
    <cellStyle name="Normal 5 2 11 7 2" xfId="42321"/>
    <cellStyle name="Normal 5 2 11 8" xfId="42322"/>
    <cellStyle name="Normal 5 2 11 8 2" xfId="42323"/>
    <cellStyle name="Normal 5 2 11 9" xfId="42324"/>
    <cellStyle name="Normal 5 2 11 9 2" xfId="42325"/>
    <cellStyle name="Normal 5 2 12" xfId="42326"/>
    <cellStyle name="Normal 5 2 12 10" xfId="42327"/>
    <cellStyle name="Normal 5 2 12 10 2" xfId="42328"/>
    <cellStyle name="Normal 5 2 12 11" xfId="42329"/>
    <cellStyle name="Normal 5 2 12 2" xfId="42330"/>
    <cellStyle name="Normal 5 2 12 2 2" xfId="42331"/>
    <cellStyle name="Normal 5 2 12 3" xfId="42332"/>
    <cellStyle name="Normal 5 2 12 3 2" xfId="42333"/>
    <cellStyle name="Normal 5 2 12 4" xfId="42334"/>
    <cellStyle name="Normal 5 2 12 4 2" xfId="42335"/>
    <cellStyle name="Normal 5 2 12 5" xfId="42336"/>
    <cellStyle name="Normal 5 2 12 5 2" xfId="42337"/>
    <cellStyle name="Normal 5 2 12 6" xfId="42338"/>
    <cellStyle name="Normal 5 2 12 6 2" xfId="42339"/>
    <cellStyle name="Normal 5 2 12 7" xfId="42340"/>
    <cellStyle name="Normal 5 2 12 7 2" xfId="42341"/>
    <cellStyle name="Normal 5 2 12 8" xfId="42342"/>
    <cellStyle name="Normal 5 2 12 8 2" xfId="42343"/>
    <cellStyle name="Normal 5 2 12 9" xfId="42344"/>
    <cellStyle name="Normal 5 2 12 9 2" xfId="42345"/>
    <cellStyle name="Normal 5 2 13" xfId="42346"/>
    <cellStyle name="Normal 5 2 13 10" xfId="42347"/>
    <cellStyle name="Normal 5 2 13 10 2" xfId="42348"/>
    <cellStyle name="Normal 5 2 13 11" xfId="42349"/>
    <cellStyle name="Normal 5 2 13 2" xfId="42350"/>
    <cellStyle name="Normal 5 2 13 2 2" xfId="42351"/>
    <cellStyle name="Normal 5 2 13 3" xfId="42352"/>
    <cellStyle name="Normal 5 2 13 3 2" xfId="42353"/>
    <cellStyle name="Normal 5 2 13 4" xfId="42354"/>
    <cellStyle name="Normal 5 2 13 4 2" xfId="42355"/>
    <cellStyle name="Normal 5 2 13 5" xfId="42356"/>
    <cellStyle name="Normal 5 2 13 5 2" xfId="42357"/>
    <cellStyle name="Normal 5 2 13 6" xfId="42358"/>
    <cellStyle name="Normal 5 2 13 6 2" xfId="42359"/>
    <cellStyle name="Normal 5 2 13 7" xfId="42360"/>
    <cellStyle name="Normal 5 2 13 7 2" xfId="42361"/>
    <cellStyle name="Normal 5 2 13 8" xfId="42362"/>
    <cellStyle name="Normal 5 2 13 8 2" xfId="42363"/>
    <cellStyle name="Normal 5 2 13 9" xfId="42364"/>
    <cellStyle name="Normal 5 2 13 9 2" xfId="42365"/>
    <cellStyle name="Normal 5 2 14" xfId="42366"/>
    <cellStyle name="Normal 5 2 14 10" xfId="42367"/>
    <cellStyle name="Normal 5 2 14 10 2" xfId="42368"/>
    <cellStyle name="Normal 5 2 14 11" xfId="42369"/>
    <cellStyle name="Normal 5 2 14 2" xfId="42370"/>
    <cellStyle name="Normal 5 2 14 2 2" xfId="42371"/>
    <cellStyle name="Normal 5 2 14 3" xfId="42372"/>
    <cellStyle name="Normal 5 2 14 3 2" xfId="42373"/>
    <cellStyle name="Normal 5 2 14 4" xfId="42374"/>
    <cellStyle name="Normal 5 2 14 4 2" xfId="42375"/>
    <cellStyle name="Normal 5 2 14 5" xfId="42376"/>
    <cellStyle name="Normal 5 2 14 5 2" xfId="42377"/>
    <cellStyle name="Normal 5 2 14 6" xfId="42378"/>
    <cellStyle name="Normal 5 2 14 6 2" xfId="42379"/>
    <cellStyle name="Normal 5 2 14 7" xfId="42380"/>
    <cellStyle name="Normal 5 2 14 7 2" xfId="42381"/>
    <cellStyle name="Normal 5 2 14 8" xfId="42382"/>
    <cellStyle name="Normal 5 2 14 8 2" xfId="42383"/>
    <cellStyle name="Normal 5 2 14 9" xfId="42384"/>
    <cellStyle name="Normal 5 2 14 9 2" xfId="42385"/>
    <cellStyle name="Normal 5 2 15" xfId="42386"/>
    <cellStyle name="Normal 5 2 15 10" xfId="42387"/>
    <cellStyle name="Normal 5 2 15 10 2" xfId="42388"/>
    <cellStyle name="Normal 5 2 15 11" xfId="42389"/>
    <cellStyle name="Normal 5 2 15 2" xfId="42390"/>
    <cellStyle name="Normal 5 2 15 2 2" xfId="42391"/>
    <cellStyle name="Normal 5 2 15 3" xfId="42392"/>
    <cellStyle name="Normal 5 2 15 3 2" xfId="42393"/>
    <cellStyle name="Normal 5 2 15 4" xfId="42394"/>
    <cellStyle name="Normal 5 2 15 4 2" xfId="42395"/>
    <cellStyle name="Normal 5 2 15 5" xfId="42396"/>
    <cellStyle name="Normal 5 2 15 5 2" xfId="42397"/>
    <cellStyle name="Normal 5 2 15 6" xfId="42398"/>
    <cellStyle name="Normal 5 2 15 6 2" xfId="42399"/>
    <cellStyle name="Normal 5 2 15 7" xfId="42400"/>
    <cellStyle name="Normal 5 2 15 7 2" xfId="42401"/>
    <cellStyle name="Normal 5 2 15 8" xfId="42402"/>
    <cellStyle name="Normal 5 2 15 8 2" xfId="42403"/>
    <cellStyle name="Normal 5 2 15 9" xfId="42404"/>
    <cellStyle name="Normal 5 2 15 9 2" xfId="42405"/>
    <cellStyle name="Normal 5 2 16" xfId="42406"/>
    <cellStyle name="Normal 5 2 16 10" xfId="42407"/>
    <cellStyle name="Normal 5 2 16 10 2" xfId="42408"/>
    <cellStyle name="Normal 5 2 16 11" xfId="42409"/>
    <cellStyle name="Normal 5 2 16 2" xfId="42410"/>
    <cellStyle name="Normal 5 2 16 2 2" xfId="42411"/>
    <cellStyle name="Normal 5 2 16 3" xfId="42412"/>
    <cellStyle name="Normal 5 2 16 3 2" xfId="42413"/>
    <cellStyle name="Normal 5 2 16 4" xfId="42414"/>
    <cellStyle name="Normal 5 2 16 4 2" xfId="42415"/>
    <cellStyle name="Normal 5 2 16 5" xfId="42416"/>
    <cellStyle name="Normal 5 2 16 5 2" xfId="42417"/>
    <cellStyle name="Normal 5 2 16 6" xfId="42418"/>
    <cellStyle name="Normal 5 2 16 6 2" xfId="42419"/>
    <cellStyle name="Normal 5 2 16 7" xfId="42420"/>
    <cellStyle name="Normal 5 2 16 7 2" xfId="42421"/>
    <cellStyle name="Normal 5 2 16 8" xfId="42422"/>
    <cellStyle name="Normal 5 2 16 8 2" xfId="42423"/>
    <cellStyle name="Normal 5 2 16 9" xfId="42424"/>
    <cellStyle name="Normal 5 2 16 9 2" xfId="42425"/>
    <cellStyle name="Normal 5 2 17" xfId="42426"/>
    <cellStyle name="Normal 5 2 17 10" xfId="42427"/>
    <cellStyle name="Normal 5 2 17 10 2" xfId="42428"/>
    <cellStyle name="Normal 5 2 17 11" xfId="42429"/>
    <cellStyle name="Normal 5 2 17 2" xfId="42430"/>
    <cellStyle name="Normal 5 2 17 2 2" xfId="42431"/>
    <cellStyle name="Normal 5 2 17 3" xfId="42432"/>
    <cellStyle name="Normal 5 2 17 3 2" xfId="42433"/>
    <cellStyle name="Normal 5 2 17 4" xfId="42434"/>
    <cellStyle name="Normal 5 2 17 4 2" xfId="42435"/>
    <cellStyle name="Normal 5 2 17 5" xfId="42436"/>
    <cellStyle name="Normal 5 2 17 5 2" xfId="42437"/>
    <cellStyle name="Normal 5 2 17 6" xfId="42438"/>
    <cellStyle name="Normal 5 2 17 6 2" xfId="42439"/>
    <cellStyle name="Normal 5 2 17 7" xfId="42440"/>
    <cellStyle name="Normal 5 2 17 7 2" xfId="42441"/>
    <cellStyle name="Normal 5 2 17 8" xfId="42442"/>
    <cellStyle name="Normal 5 2 17 8 2" xfId="42443"/>
    <cellStyle name="Normal 5 2 17 9" xfId="42444"/>
    <cellStyle name="Normal 5 2 17 9 2" xfId="42445"/>
    <cellStyle name="Normal 5 2 18" xfId="42446"/>
    <cellStyle name="Normal 5 2 18 10" xfId="42447"/>
    <cellStyle name="Normal 5 2 18 10 2" xfId="42448"/>
    <cellStyle name="Normal 5 2 18 11" xfId="42449"/>
    <cellStyle name="Normal 5 2 18 2" xfId="42450"/>
    <cellStyle name="Normal 5 2 18 2 2" xfId="42451"/>
    <cellStyle name="Normal 5 2 18 3" xfId="42452"/>
    <cellStyle name="Normal 5 2 18 3 2" xfId="42453"/>
    <cellStyle name="Normal 5 2 18 4" xfId="42454"/>
    <cellStyle name="Normal 5 2 18 4 2" xfId="42455"/>
    <cellStyle name="Normal 5 2 18 5" xfId="42456"/>
    <cellStyle name="Normal 5 2 18 5 2" xfId="42457"/>
    <cellStyle name="Normal 5 2 18 6" xfId="42458"/>
    <cellStyle name="Normal 5 2 18 6 2" xfId="42459"/>
    <cellStyle name="Normal 5 2 18 7" xfId="42460"/>
    <cellStyle name="Normal 5 2 18 7 2" xfId="42461"/>
    <cellStyle name="Normal 5 2 18 8" xfId="42462"/>
    <cellStyle name="Normal 5 2 18 8 2" xfId="42463"/>
    <cellStyle name="Normal 5 2 18 9" xfId="42464"/>
    <cellStyle name="Normal 5 2 18 9 2" xfId="42465"/>
    <cellStyle name="Normal 5 2 19" xfId="42466"/>
    <cellStyle name="Normal 5 2 19 10" xfId="42467"/>
    <cellStyle name="Normal 5 2 19 10 2" xfId="42468"/>
    <cellStyle name="Normal 5 2 19 11" xfId="42469"/>
    <cellStyle name="Normal 5 2 19 2" xfId="42470"/>
    <cellStyle name="Normal 5 2 19 2 2" xfId="42471"/>
    <cellStyle name="Normal 5 2 19 3" xfId="42472"/>
    <cellStyle name="Normal 5 2 19 3 2" xfId="42473"/>
    <cellStyle name="Normal 5 2 19 4" xfId="42474"/>
    <cellStyle name="Normal 5 2 19 4 2" xfId="42475"/>
    <cellStyle name="Normal 5 2 19 5" xfId="42476"/>
    <cellStyle name="Normal 5 2 19 5 2" xfId="42477"/>
    <cellStyle name="Normal 5 2 19 6" xfId="42478"/>
    <cellStyle name="Normal 5 2 19 6 2" xfId="42479"/>
    <cellStyle name="Normal 5 2 19 7" xfId="42480"/>
    <cellStyle name="Normal 5 2 19 7 2" xfId="42481"/>
    <cellStyle name="Normal 5 2 19 8" xfId="42482"/>
    <cellStyle name="Normal 5 2 19 8 2" xfId="42483"/>
    <cellStyle name="Normal 5 2 19 9" xfId="42484"/>
    <cellStyle name="Normal 5 2 19 9 2" xfId="42485"/>
    <cellStyle name="Normal 5 2 2" xfId="42486"/>
    <cellStyle name="Normal 5 2 2 10" xfId="42487"/>
    <cellStyle name="Normal 5 2 2 10 2" xfId="42488"/>
    <cellStyle name="Normal 5 2 2 11" xfId="42489"/>
    <cellStyle name="Normal 5 2 2 2" xfId="42490"/>
    <cellStyle name="Normal 5 2 2 2 2" xfId="42491"/>
    <cellStyle name="Normal 5 2 2 3" xfId="42492"/>
    <cellStyle name="Normal 5 2 2 3 2" xfId="42493"/>
    <cellStyle name="Normal 5 2 2 4" xfId="42494"/>
    <cellStyle name="Normal 5 2 2 4 2" xfId="42495"/>
    <cellStyle name="Normal 5 2 2 5" xfId="42496"/>
    <cellStyle name="Normal 5 2 2 5 2" xfId="42497"/>
    <cellStyle name="Normal 5 2 2 6" xfId="42498"/>
    <cellStyle name="Normal 5 2 2 6 2" xfId="42499"/>
    <cellStyle name="Normal 5 2 2 7" xfId="42500"/>
    <cellStyle name="Normal 5 2 2 7 2" xfId="42501"/>
    <cellStyle name="Normal 5 2 2 8" xfId="42502"/>
    <cellStyle name="Normal 5 2 2 8 2" xfId="42503"/>
    <cellStyle name="Normal 5 2 2 9" xfId="42504"/>
    <cellStyle name="Normal 5 2 2 9 2" xfId="42505"/>
    <cellStyle name="Normal 5 2 20" xfId="42506"/>
    <cellStyle name="Normal 5 2 20 10" xfId="42507"/>
    <cellStyle name="Normal 5 2 20 10 2" xfId="42508"/>
    <cellStyle name="Normal 5 2 20 11" xfId="42509"/>
    <cellStyle name="Normal 5 2 20 2" xfId="42510"/>
    <cellStyle name="Normal 5 2 20 2 2" xfId="42511"/>
    <cellStyle name="Normal 5 2 20 3" xfId="42512"/>
    <cellStyle name="Normal 5 2 20 3 2" xfId="42513"/>
    <cellStyle name="Normal 5 2 20 4" xfId="42514"/>
    <cellStyle name="Normal 5 2 20 4 2" xfId="42515"/>
    <cellStyle name="Normal 5 2 20 5" xfId="42516"/>
    <cellStyle name="Normal 5 2 20 5 2" xfId="42517"/>
    <cellStyle name="Normal 5 2 20 6" xfId="42518"/>
    <cellStyle name="Normal 5 2 20 6 2" xfId="42519"/>
    <cellStyle name="Normal 5 2 20 7" xfId="42520"/>
    <cellStyle name="Normal 5 2 20 7 2" xfId="42521"/>
    <cellStyle name="Normal 5 2 20 8" xfId="42522"/>
    <cellStyle name="Normal 5 2 20 8 2" xfId="42523"/>
    <cellStyle name="Normal 5 2 20 9" xfId="42524"/>
    <cellStyle name="Normal 5 2 20 9 2" xfId="42525"/>
    <cellStyle name="Normal 5 2 21" xfId="42526"/>
    <cellStyle name="Normal 5 2 21 10" xfId="42527"/>
    <cellStyle name="Normal 5 2 21 10 2" xfId="42528"/>
    <cellStyle name="Normal 5 2 21 11" xfId="42529"/>
    <cellStyle name="Normal 5 2 21 2" xfId="42530"/>
    <cellStyle name="Normal 5 2 21 2 2" xfId="42531"/>
    <cellStyle name="Normal 5 2 21 3" xfId="42532"/>
    <cellStyle name="Normal 5 2 21 3 2" xfId="42533"/>
    <cellStyle name="Normal 5 2 21 4" xfId="42534"/>
    <cellStyle name="Normal 5 2 21 4 2" xfId="42535"/>
    <cellStyle name="Normal 5 2 21 5" xfId="42536"/>
    <cellStyle name="Normal 5 2 21 5 2" xfId="42537"/>
    <cellStyle name="Normal 5 2 21 6" xfId="42538"/>
    <cellStyle name="Normal 5 2 21 6 2" xfId="42539"/>
    <cellStyle name="Normal 5 2 21 7" xfId="42540"/>
    <cellStyle name="Normal 5 2 21 7 2" xfId="42541"/>
    <cellStyle name="Normal 5 2 21 8" xfId="42542"/>
    <cellStyle name="Normal 5 2 21 8 2" xfId="42543"/>
    <cellStyle name="Normal 5 2 21 9" xfId="42544"/>
    <cellStyle name="Normal 5 2 21 9 2" xfId="42545"/>
    <cellStyle name="Normal 5 2 22" xfId="42546"/>
    <cellStyle name="Normal 5 2 22 10" xfId="42547"/>
    <cellStyle name="Normal 5 2 22 10 2" xfId="42548"/>
    <cellStyle name="Normal 5 2 22 11" xfId="42549"/>
    <cellStyle name="Normal 5 2 22 2" xfId="42550"/>
    <cellStyle name="Normal 5 2 22 2 2" xfId="42551"/>
    <cellStyle name="Normal 5 2 22 3" xfId="42552"/>
    <cellStyle name="Normal 5 2 22 3 2" xfId="42553"/>
    <cellStyle name="Normal 5 2 22 4" xfId="42554"/>
    <cellStyle name="Normal 5 2 22 4 2" xfId="42555"/>
    <cellStyle name="Normal 5 2 22 5" xfId="42556"/>
    <cellStyle name="Normal 5 2 22 5 2" xfId="42557"/>
    <cellStyle name="Normal 5 2 22 6" xfId="42558"/>
    <cellStyle name="Normal 5 2 22 6 2" xfId="42559"/>
    <cellStyle name="Normal 5 2 22 7" xfId="42560"/>
    <cellStyle name="Normal 5 2 22 7 2" xfId="42561"/>
    <cellStyle name="Normal 5 2 22 8" xfId="42562"/>
    <cellStyle name="Normal 5 2 22 8 2" xfId="42563"/>
    <cellStyle name="Normal 5 2 22 9" xfId="42564"/>
    <cellStyle name="Normal 5 2 22 9 2" xfId="42565"/>
    <cellStyle name="Normal 5 2 23" xfId="42566"/>
    <cellStyle name="Normal 5 2 23 10" xfId="42567"/>
    <cellStyle name="Normal 5 2 23 10 2" xfId="42568"/>
    <cellStyle name="Normal 5 2 23 11" xfId="42569"/>
    <cellStyle name="Normal 5 2 23 2" xfId="42570"/>
    <cellStyle name="Normal 5 2 23 2 2" xfId="42571"/>
    <cellStyle name="Normal 5 2 23 3" xfId="42572"/>
    <cellStyle name="Normal 5 2 23 3 2" xfId="42573"/>
    <cellStyle name="Normal 5 2 23 4" xfId="42574"/>
    <cellStyle name="Normal 5 2 23 4 2" xfId="42575"/>
    <cellStyle name="Normal 5 2 23 5" xfId="42576"/>
    <cellStyle name="Normal 5 2 23 5 2" xfId="42577"/>
    <cellStyle name="Normal 5 2 23 6" xfId="42578"/>
    <cellStyle name="Normal 5 2 23 6 2" xfId="42579"/>
    <cellStyle name="Normal 5 2 23 7" xfId="42580"/>
    <cellStyle name="Normal 5 2 23 7 2" xfId="42581"/>
    <cellStyle name="Normal 5 2 23 8" xfId="42582"/>
    <cellStyle name="Normal 5 2 23 8 2" xfId="42583"/>
    <cellStyle name="Normal 5 2 23 9" xfId="42584"/>
    <cellStyle name="Normal 5 2 23 9 2" xfId="42585"/>
    <cellStyle name="Normal 5 2 24" xfId="42586"/>
    <cellStyle name="Normal 5 2 24 10" xfId="42587"/>
    <cellStyle name="Normal 5 2 24 10 2" xfId="42588"/>
    <cellStyle name="Normal 5 2 24 11" xfId="42589"/>
    <cellStyle name="Normal 5 2 24 2" xfId="42590"/>
    <cellStyle name="Normal 5 2 24 2 2" xfId="42591"/>
    <cellStyle name="Normal 5 2 24 3" xfId="42592"/>
    <cellStyle name="Normal 5 2 24 3 2" xfId="42593"/>
    <cellStyle name="Normal 5 2 24 4" xfId="42594"/>
    <cellStyle name="Normal 5 2 24 4 2" xfId="42595"/>
    <cellStyle name="Normal 5 2 24 5" xfId="42596"/>
    <cellStyle name="Normal 5 2 24 5 2" xfId="42597"/>
    <cellStyle name="Normal 5 2 24 6" xfId="42598"/>
    <cellStyle name="Normal 5 2 24 6 2" xfId="42599"/>
    <cellStyle name="Normal 5 2 24 7" xfId="42600"/>
    <cellStyle name="Normal 5 2 24 7 2" xfId="42601"/>
    <cellStyle name="Normal 5 2 24 8" xfId="42602"/>
    <cellStyle name="Normal 5 2 24 8 2" xfId="42603"/>
    <cellStyle name="Normal 5 2 24 9" xfId="42604"/>
    <cellStyle name="Normal 5 2 24 9 2" xfId="42605"/>
    <cellStyle name="Normal 5 2 25" xfId="42606"/>
    <cellStyle name="Normal 5 2 25 10" xfId="42607"/>
    <cellStyle name="Normal 5 2 25 10 2" xfId="42608"/>
    <cellStyle name="Normal 5 2 25 11" xfId="42609"/>
    <cellStyle name="Normal 5 2 25 2" xfId="42610"/>
    <cellStyle name="Normal 5 2 25 2 2" xfId="42611"/>
    <cellStyle name="Normal 5 2 25 3" xfId="42612"/>
    <cellStyle name="Normal 5 2 25 3 2" xfId="42613"/>
    <cellStyle name="Normal 5 2 25 4" xfId="42614"/>
    <cellStyle name="Normal 5 2 25 4 2" xfId="42615"/>
    <cellStyle name="Normal 5 2 25 5" xfId="42616"/>
    <cellStyle name="Normal 5 2 25 5 2" xfId="42617"/>
    <cellStyle name="Normal 5 2 25 6" xfId="42618"/>
    <cellStyle name="Normal 5 2 25 6 2" xfId="42619"/>
    <cellStyle name="Normal 5 2 25 7" xfId="42620"/>
    <cellStyle name="Normal 5 2 25 7 2" xfId="42621"/>
    <cellStyle name="Normal 5 2 25 8" xfId="42622"/>
    <cellStyle name="Normal 5 2 25 8 2" xfId="42623"/>
    <cellStyle name="Normal 5 2 25 9" xfId="42624"/>
    <cellStyle name="Normal 5 2 25 9 2" xfId="42625"/>
    <cellStyle name="Normal 5 2 26" xfId="42626"/>
    <cellStyle name="Normal 5 2 26 10" xfId="42627"/>
    <cellStyle name="Normal 5 2 26 10 2" xfId="42628"/>
    <cellStyle name="Normal 5 2 26 11" xfId="42629"/>
    <cellStyle name="Normal 5 2 26 2" xfId="42630"/>
    <cellStyle name="Normal 5 2 26 2 2" xfId="42631"/>
    <cellStyle name="Normal 5 2 26 3" xfId="42632"/>
    <cellStyle name="Normal 5 2 26 3 2" xfId="42633"/>
    <cellStyle name="Normal 5 2 26 4" xfId="42634"/>
    <cellStyle name="Normal 5 2 26 4 2" xfId="42635"/>
    <cellStyle name="Normal 5 2 26 5" xfId="42636"/>
    <cellStyle name="Normal 5 2 26 5 2" xfId="42637"/>
    <cellStyle name="Normal 5 2 26 6" xfId="42638"/>
    <cellStyle name="Normal 5 2 26 6 2" xfId="42639"/>
    <cellStyle name="Normal 5 2 26 7" xfId="42640"/>
    <cellStyle name="Normal 5 2 26 7 2" xfId="42641"/>
    <cellStyle name="Normal 5 2 26 8" xfId="42642"/>
    <cellStyle name="Normal 5 2 26 8 2" xfId="42643"/>
    <cellStyle name="Normal 5 2 26 9" xfId="42644"/>
    <cellStyle name="Normal 5 2 26 9 2" xfId="42645"/>
    <cellStyle name="Normal 5 2 27" xfId="42646"/>
    <cellStyle name="Normal 5 2 27 10" xfId="42647"/>
    <cellStyle name="Normal 5 2 27 10 2" xfId="42648"/>
    <cellStyle name="Normal 5 2 27 11" xfId="42649"/>
    <cellStyle name="Normal 5 2 27 2" xfId="42650"/>
    <cellStyle name="Normal 5 2 27 2 2" xfId="42651"/>
    <cellStyle name="Normal 5 2 27 3" xfId="42652"/>
    <cellStyle name="Normal 5 2 27 3 2" xfId="42653"/>
    <cellStyle name="Normal 5 2 27 4" xfId="42654"/>
    <cellStyle name="Normal 5 2 27 4 2" xfId="42655"/>
    <cellStyle name="Normal 5 2 27 5" xfId="42656"/>
    <cellStyle name="Normal 5 2 27 5 2" xfId="42657"/>
    <cellStyle name="Normal 5 2 27 6" xfId="42658"/>
    <cellStyle name="Normal 5 2 27 6 2" xfId="42659"/>
    <cellStyle name="Normal 5 2 27 7" xfId="42660"/>
    <cellStyle name="Normal 5 2 27 7 2" xfId="42661"/>
    <cellStyle name="Normal 5 2 27 8" xfId="42662"/>
    <cellStyle name="Normal 5 2 27 8 2" xfId="42663"/>
    <cellStyle name="Normal 5 2 27 9" xfId="42664"/>
    <cellStyle name="Normal 5 2 27 9 2" xfId="42665"/>
    <cellStyle name="Normal 5 2 28" xfId="42666"/>
    <cellStyle name="Normal 5 2 28 10" xfId="42667"/>
    <cellStyle name="Normal 5 2 28 10 2" xfId="42668"/>
    <cellStyle name="Normal 5 2 28 11" xfId="42669"/>
    <cellStyle name="Normal 5 2 28 2" xfId="42670"/>
    <cellStyle name="Normal 5 2 28 2 2" xfId="42671"/>
    <cellStyle name="Normal 5 2 28 3" xfId="42672"/>
    <cellStyle name="Normal 5 2 28 3 2" xfId="42673"/>
    <cellStyle name="Normal 5 2 28 4" xfId="42674"/>
    <cellStyle name="Normal 5 2 28 4 2" xfId="42675"/>
    <cellStyle name="Normal 5 2 28 5" xfId="42676"/>
    <cellStyle name="Normal 5 2 28 5 2" xfId="42677"/>
    <cellStyle name="Normal 5 2 28 6" xfId="42678"/>
    <cellStyle name="Normal 5 2 28 6 2" xfId="42679"/>
    <cellStyle name="Normal 5 2 28 7" xfId="42680"/>
    <cellStyle name="Normal 5 2 28 7 2" xfId="42681"/>
    <cellStyle name="Normal 5 2 28 8" xfId="42682"/>
    <cellStyle name="Normal 5 2 28 8 2" xfId="42683"/>
    <cellStyle name="Normal 5 2 28 9" xfId="42684"/>
    <cellStyle name="Normal 5 2 28 9 2" xfId="42685"/>
    <cellStyle name="Normal 5 2 29" xfId="42686"/>
    <cellStyle name="Normal 5 2 29 10" xfId="42687"/>
    <cellStyle name="Normal 5 2 29 10 2" xfId="42688"/>
    <cellStyle name="Normal 5 2 29 11" xfId="42689"/>
    <cellStyle name="Normal 5 2 29 2" xfId="42690"/>
    <cellStyle name="Normal 5 2 29 2 2" xfId="42691"/>
    <cellStyle name="Normal 5 2 29 3" xfId="42692"/>
    <cellStyle name="Normal 5 2 29 3 2" xfId="42693"/>
    <cellStyle name="Normal 5 2 29 4" xfId="42694"/>
    <cellStyle name="Normal 5 2 29 4 2" xfId="42695"/>
    <cellStyle name="Normal 5 2 29 5" xfId="42696"/>
    <cellStyle name="Normal 5 2 29 5 2" xfId="42697"/>
    <cellStyle name="Normal 5 2 29 6" xfId="42698"/>
    <cellStyle name="Normal 5 2 29 6 2" xfId="42699"/>
    <cellStyle name="Normal 5 2 29 7" xfId="42700"/>
    <cellStyle name="Normal 5 2 29 7 2" xfId="42701"/>
    <cellStyle name="Normal 5 2 29 8" xfId="42702"/>
    <cellStyle name="Normal 5 2 29 8 2" xfId="42703"/>
    <cellStyle name="Normal 5 2 29 9" xfId="42704"/>
    <cellStyle name="Normal 5 2 29 9 2" xfId="42705"/>
    <cellStyle name="Normal 5 2 3" xfId="42706"/>
    <cellStyle name="Normal 5 2 3 10" xfId="42707"/>
    <cellStyle name="Normal 5 2 3 10 2" xfId="42708"/>
    <cellStyle name="Normal 5 2 3 11" xfId="42709"/>
    <cellStyle name="Normal 5 2 3 2" xfId="42710"/>
    <cellStyle name="Normal 5 2 3 2 2" xfId="42711"/>
    <cellStyle name="Normal 5 2 3 3" xfId="42712"/>
    <cellStyle name="Normal 5 2 3 3 2" xfId="42713"/>
    <cellStyle name="Normal 5 2 3 4" xfId="42714"/>
    <cellStyle name="Normal 5 2 3 4 2" xfId="42715"/>
    <cellStyle name="Normal 5 2 3 5" xfId="42716"/>
    <cellStyle name="Normal 5 2 3 5 2" xfId="42717"/>
    <cellStyle name="Normal 5 2 3 6" xfId="42718"/>
    <cellStyle name="Normal 5 2 3 6 2" xfId="42719"/>
    <cellStyle name="Normal 5 2 3 7" xfId="42720"/>
    <cellStyle name="Normal 5 2 3 7 2" xfId="42721"/>
    <cellStyle name="Normal 5 2 3 8" xfId="42722"/>
    <cellStyle name="Normal 5 2 3 8 2" xfId="42723"/>
    <cellStyle name="Normal 5 2 3 9" xfId="42724"/>
    <cellStyle name="Normal 5 2 3 9 2" xfId="42725"/>
    <cellStyle name="Normal 5 2 30" xfId="42726"/>
    <cellStyle name="Normal 5 2 30 10" xfId="42727"/>
    <cellStyle name="Normal 5 2 30 10 2" xfId="42728"/>
    <cellStyle name="Normal 5 2 30 11" xfId="42729"/>
    <cellStyle name="Normal 5 2 30 2" xfId="42730"/>
    <cellStyle name="Normal 5 2 30 2 2" xfId="42731"/>
    <cellStyle name="Normal 5 2 30 3" xfId="42732"/>
    <cellStyle name="Normal 5 2 30 3 2" xfId="42733"/>
    <cellStyle name="Normal 5 2 30 4" xfId="42734"/>
    <cellStyle name="Normal 5 2 30 4 2" xfId="42735"/>
    <cellStyle name="Normal 5 2 30 5" xfId="42736"/>
    <cellStyle name="Normal 5 2 30 5 2" xfId="42737"/>
    <cellStyle name="Normal 5 2 30 6" xfId="42738"/>
    <cellStyle name="Normal 5 2 30 6 2" xfId="42739"/>
    <cellStyle name="Normal 5 2 30 7" xfId="42740"/>
    <cellStyle name="Normal 5 2 30 7 2" xfId="42741"/>
    <cellStyle name="Normal 5 2 30 8" xfId="42742"/>
    <cellStyle name="Normal 5 2 30 8 2" xfId="42743"/>
    <cellStyle name="Normal 5 2 30 9" xfId="42744"/>
    <cellStyle name="Normal 5 2 30 9 2" xfId="42745"/>
    <cellStyle name="Normal 5 2 31" xfId="42746"/>
    <cellStyle name="Normal 5 2 31 2" xfId="42747"/>
    <cellStyle name="Normal 5 2 31 2 2" xfId="42748"/>
    <cellStyle name="Normal 5 2 31 3" xfId="42749"/>
    <cellStyle name="Normal 5 2 31 3 2" xfId="42750"/>
    <cellStyle name="Normal 5 2 31 4" xfId="42751"/>
    <cellStyle name="Normal 5 2 31 4 2" xfId="42752"/>
    <cellStyle name="Normal 5 2 31 5" xfId="42753"/>
    <cellStyle name="Normal 5 2 32" xfId="42754"/>
    <cellStyle name="Normal 5 2 32 2" xfId="42755"/>
    <cellStyle name="Normal 5 2 32 2 2" xfId="42756"/>
    <cellStyle name="Normal 5 2 32 3" xfId="42757"/>
    <cellStyle name="Normal 5 2 32 3 2" xfId="42758"/>
    <cellStyle name="Normal 5 2 32 4" xfId="42759"/>
    <cellStyle name="Normal 5 2 32 4 2" xfId="42760"/>
    <cellStyle name="Normal 5 2 32 5" xfId="42761"/>
    <cellStyle name="Normal 5 2 33" xfId="42762"/>
    <cellStyle name="Normal 5 2 33 2" xfId="42763"/>
    <cellStyle name="Normal 5 2 33 2 2" xfId="42764"/>
    <cellStyle name="Normal 5 2 33 3" xfId="42765"/>
    <cellStyle name="Normal 5 2 33 3 2" xfId="42766"/>
    <cellStyle name="Normal 5 2 33 4" xfId="42767"/>
    <cellStyle name="Normal 5 2 33 4 2" xfId="42768"/>
    <cellStyle name="Normal 5 2 33 5" xfId="42769"/>
    <cellStyle name="Normal 5 2 34" xfId="42770"/>
    <cellStyle name="Normal 5 2 34 2" xfId="42771"/>
    <cellStyle name="Normal 5 2 34 2 2" xfId="42772"/>
    <cellStyle name="Normal 5 2 34 3" xfId="42773"/>
    <cellStyle name="Normal 5 2 34 3 2" xfId="42774"/>
    <cellStyle name="Normal 5 2 34 4" xfId="42775"/>
    <cellStyle name="Normal 5 2 34 4 2" xfId="42776"/>
    <cellStyle name="Normal 5 2 34 5" xfId="42777"/>
    <cellStyle name="Normal 5 2 35" xfId="42778"/>
    <cellStyle name="Normal 5 2 35 2" xfId="42779"/>
    <cellStyle name="Normal 5 2 35 2 2" xfId="42780"/>
    <cellStyle name="Normal 5 2 35 3" xfId="42781"/>
    <cellStyle name="Normal 5 2 35 3 2" xfId="42782"/>
    <cellStyle name="Normal 5 2 35 4" xfId="42783"/>
    <cellStyle name="Normal 5 2 35 4 2" xfId="42784"/>
    <cellStyle name="Normal 5 2 35 5" xfId="42785"/>
    <cellStyle name="Normal 5 2 36" xfId="42786"/>
    <cellStyle name="Normal 5 2 36 2" xfId="42787"/>
    <cellStyle name="Normal 5 2 36 2 2" xfId="42788"/>
    <cellStyle name="Normal 5 2 36 3" xfId="42789"/>
    <cellStyle name="Normal 5 2 36 3 2" xfId="42790"/>
    <cellStyle name="Normal 5 2 36 4" xfId="42791"/>
    <cellStyle name="Normal 5 2 36 4 2" xfId="42792"/>
    <cellStyle name="Normal 5 2 36 5" xfId="42793"/>
    <cellStyle name="Normal 5 2 37" xfId="42794"/>
    <cellStyle name="Normal 5 2 37 2" xfId="42795"/>
    <cellStyle name="Normal 5 2 37 2 2" xfId="42796"/>
    <cellStyle name="Normal 5 2 37 3" xfId="42797"/>
    <cellStyle name="Normal 5 2 37 3 2" xfId="42798"/>
    <cellStyle name="Normal 5 2 37 4" xfId="42799"/>
    <cellStyle name="Normal 5 2 37 4 2" xfId="42800"/>
    <cellStyle name="Normal 5 2 37 5" xfId="42801"/>
    <cellStyle name="Normal 5 2 38" xfId="42802"/>
    <cellStyle name="Normal 5 2 38 2" xfId="42803"/>
    <cellStyle name="Normal 5 2 38 2 2" xfId="42804"/>
    <cellStyle name="Normal 5 2 38 3" xfId="42805"/>
    <cellStyle name="Normal 5 2 38 3 2" xfId="42806"/>
    <cellStyle name="Normal 5 2 38 4" xfId="42807"/>
    <cellStyle name="Normal 5 2 38 4 2" xfId="42808"/>
    <cellStyle name="Normal 5 2 38 5" xfId="42809"/>
    <cellStyle name="Normal 5 2 39" xfId="42810"/>
    <cellStyle name="Normal 5 2 39 2" xfId="42811"/>
    <cellStyle name="Normal 5 2 39 2 2" xfId="42812"/>
    <cellStyle name="Normal 5 2 39 3" xfId="42813"/>
    <cellStyle name="Normal 5 2 39 3 2" xfId="42814"/>
    <cellStyle name="Normal 5 2 39 4" xfId="42815"/>
    <cellStyle name="Normal 5 2 39 4 2" xfId="42816"/>
    <cellStyle name="Normal 5 2 39 5" xfId="42817"/>
    <cellStyle name="Normal 5 2 4" xfId="42818"/>
    <cellStyle name="Normal 5 2 4 10" xfId="42819"/>
    <cellStyle name="Normal 5 2 4 10 2" xfId="42820"/>
    <cellStyle name="Normal 5 2 4 11" xfId="42821"/>
    <cellStyle name="Normal 5 2 4 2" xfId="42822"/>
    <cellStyle name="Normal 5 2 4 2 2" xfId="42823"/>
    <cellStyle name="Normal 5 2 4 3" xfId="42824"/>
    <cellStyle name="Normal 5 2 4 3 2" xfId="42825"/>
    <cellStyle name="Normal 5 2 4 4" xfId="42826"/>
    <cellStyle name="Normal 5 2 4 4 2" xfId="42827"/>
    <cellStyle name="Normal 5 2 4 5" xfId="42828"/>
    <cellStyle name="Normal 5 2 4 5 2" xfId="42829"/>
    <cellStyle name="Normal 5 2 4 6" xfId="42830"/>
    <cellStyle name="Normal 5 2 4 6 2" xfId="42831"/>
    <cellStyle name="Normal 5 2 4 7" xfId="42832"/>
    <cellStyle name="Normal 5 2 4 7 2" xfId="42833"/>
    <cellStyle name="Normal 5 2 4 8" xfId="42834"/>
    <cellStyle name="Normal 5 2 4 8 2" xfId="42835"/>
    <cellStyle name="Normal 5 2 4 9" xfId="42836"/>
    <cellStyle name="Normal 5 2 4 9 2" xfId="42837"/>
    <cellStyle name="Normal 5 2 40" xfId="42838"/>
    <cellStyle name="Normal 5 2 40 2" xfId="42839"/>
    <cellStyle name="Normal 5 2 40 2 2" xfId="42840"/>
    <cellStyle name="Normal 5 2 40 3" xfId="42841"/>
    <cellStyle name="Normal 5 2 40 3 2" xfId="42842"/>
    <cellStyle name="Normal 5 2 40 4" xfId="42843"/>
    <cellStyle name="Normal 5 2 40 4 2" xfId="42844"/>
    <cellStyle name="Normal 5 2 40 5" xfId="42845"/>
    <cellStyle name="Normal 5 2 41" xfId="42846"/>
    <cellStyle name="Normal 5 2 41 2" xfId="42847"/>
    <cellStyle name="Normal 5 2 41 2 2" xfId="42848"/>
    <cellStyle name="Normal 5 2 41 3" xfId="42849"/>
    <cellStyle name="Normal 5 2 41 3 2" xfId="42850"/>
    <cellStyle name="Normal 5 2 41 4" xfId="42851"/>
    <cellStyle name="Normal 5 2 41 4 2" xfId="42852"/>
    <cellStyle name="Normal 5 2 41 5" xfId="42853"/>
    <cellStyle name="Normal 5 2 42" xfId="42854"/>
    <cellStyle name="Normal 5 2 42 2" xfId="42855"/>
    <cellStyle name="Normal 5 2 42 2 2" xfId="42856"/>
    <cellStyle name="Normal 5 2 42 3" xfId="42857"/>
    <cellStyle name="Normal 5 2 42 3 2" xfId="42858"/>
    <cellStyle name="Normal 5 2 42 4" xfId="42859"/>
    <cellStyle name="Normal 5 2 42 4 2" xfId="42860"/>
    <cellStyle name="Normal 5 2 42 5" xfId="42861"/>
    <cellStyle name="Normal 5 2 43" xfId="42862"/>
    <cellStyle name="Normal 5 2 43 2" xfId="42863"/>
    <cellStyle name="Normal 5 2 43 2 2" xfId="42864"/>
    <cellStyle name="Normal 5 2 43 3" xfId="42865"/>
    <cellStyle name="Normal 5 2 43 3 2" xfId="42866"/>
    <cellStyle name="Normal 5 2 43 4" xfId="42867"/>
    <cellStyle name="Normal 5 2 43 4 2" xfId="42868"/>
    <cellStyle name="Normal 5 2 43 5" xfId="42869"/>
    <cellStyle name="Normal 5 2 44" xfId="42870"/>
    <cellStyle name="Normal 5 2 44 2" xfId="42871"/>
    <cellStyle name="Normal 5 2 44 2 2" xfId="42872"/>
    <cellStyle name="Normal 5 2 44 3" xfId="42873"/>
    <cellStyle name="Normal 5 2 44 3 2" xfId="42874"/>
    <cellStyle name="Normal 5 2 44 4" xfId="42875"/>
    <cellStyle name="Normal 5 2 44 4 2" xfId="42876"/>
    <cellStyle name="Normal 5 2 44 5" xfId="42877"/>
    <cellStyle name="Normal 5 2 45" xfId="42878"/>
    <cellStyle name="Normal 5 2 45 2" xfId="42879"/>
    <cellStyle name="Normal 5 2 45 2 2" xfId="42880"/>
    <cellStyle name="Normal 5 2 45 3" xfId="42881"/>
    <cellStyle name="Normal 5 2 45 3 2" xfId="42882"/>
    <cellStyle name="Normal 5 2 45 4" xfId="42883"/>
    <cellStyle name="Normal 5 2 45 4 2" xfId="42884"/>
    <cellStyle name="Normal 5 2 45 5" xfId="42885"/>
    <cellStyle name="Normal 5 2 46" xfId="42886"/>
    <cellStyle name="Normal 5 2 46 2" xfId="42887"/>
    <cellStyle name="Normal 5 2 46 2 2" xfId="42888"/>
    <cellStyle name="Normal 5 2 46 3" xfId="42889"/>
    <cellStyle name="Normal 5 2 46 3 2" xfId="42890"/>
    <cellStyle name="Normal 5 2 46 4" xfId="42891"/>
    <cellStyle name="Normal 5 2 46 4 2" xfId="42892"/>
    <cellStyle name="Normal 5 2 46 5" xfId="42893"/>
    <cellStyle name="Normal 5 2 47" xfId="42894"/>
    <cellStyle name="Normal 5 2 47 2" xfId="42895"/>
    <cellStyle name="Normal 5 2 47 2 2" xfId="42896"/>
    <cellStyle name="Normal 5 2 47 3" xfId="42897"/>
    <cellStyle name="Normal 5 2 47 3 2" xfId="42898"/>
    <cellStyle name="Normal 5 2 47 4" xfId="42899"/>
    <cellStyle name="Normal 5 2 47 4 2" xfId="42900"/>
    <cellStyle name="Normal 5 2 47 5" xfId="42901"/>
    <cellStyle name="Normal 5 2 48" xfId="42902"/>
    <cellStyle name="Normal 5 2 48 2" xfId="42903"/>
    <cellStyle name="Normal 5 2 48 2 2" xfId="42904"/>
    <cellStyle name="Normal 5 2 48 3" xfId="42905"/>
    <cellStyle name="Normal 5 2 48 3 2" xfId="42906"/>
    <cellStyle name="Normal 5 2 48 4" xfId="42907"/>
    <cellStyle name="Normal 5 2 48 4 2" xfId="42908"/>
    <cellStyle name="Normal 5 2 48 5" xfId="42909"/>
    <cellStyle name="Normal 5 2 49" xfId="42910"/>
    <cellStyle name="Normal 5 2 49 2" xfId="42911"/>
    <cellStyle name="Normal 5 2 49 2 2" xfId="42912"/>
    <cellStyle name="Normal 5 2 49 3" xfId="42913"/>
    <cellStyle name="Normal 5 2 49 3 2" xfId="42914"/>
    <cellStyle name="Normal 5 2 49 4" xfId="42915"/>
    <cellStyle name="Normal 5 2 49 4 2" xfId="42916"/>
    <cellStyle name="Normal 5 2 49 5" xfId="42917"/>
    <cellStyle name="Normal 5 2 5" xfId="42918"/>
    <cellStyle name="Normal 5 2 5 10" xfId="42919"/>
    <cellStyle name="Normal 5 2 5 10 2" xfId="42920"/>
    <cellStyle name="Normal 5 2 5 11" xfId="42921"/>
    <cellStyle name="Normal 5 2 5 2" xfId="42922"/>
    <cellStyle name="Normal 5 2 5 2 2" xfId="42923"/>
    <cellStyle name="Normal 5 2 5 3" xfId="42924"/>
    <cellStyle name="Normal 5 2 5 3 2" xfId="42925"/>
    <cellStyle name="Normal 5 2 5 4" xfId="42926"/>
    <cellStyle name="Normal 5 2 5 4 2" xfId="42927"/>
    <cellStyle name="Normal 5 2 5 5" xfId="42928"/>
    <cellStyle name="Normal 5 2 5 5 2" xfId="42929"/>
    <cellStyle name="Normal 5 2 5 6" xfId="42930"/>
    <cellStyle name="Normal 5 2 5 6 2" xfId="42931"/>
    <cellStyle name="Normal 5 2 5 7" xfId="42932"/>
    <cellStyle name="Normal 5 2 5 7 2" xfId="42933"/>
    <cellStyle name="Normal 5 2 5 8" xfId="42934"/>
    <cellStyle name="Normal 5 2 5 8 2" xfId="42935"/>
    <cellStyle name="Normal 5 2 5 9" xfId="42936"/>
    <cellStyle name="Normal 5 2 5 9 2" xfId="42937"/>
    <cellStyle name="Normal 5 2 50" xfId="42938"/>
    <cellStyle name="Normal 5 2 50 2" xfId="42939"/>
    <cellStyle name="Normal 5 2 51" xfId="42940"/>
    <cellStyle name="Normal 5 2 51 2" xfId="42941"/>
    <cellStyle name="Normal 5 2 52" xfId="42942"/>
    <cellStyle name="Normal 5 2 52 2" xfId="42943"/>
    <cellStyle name="Normal 5 2 53" xfId="42944"/>
    <cellStyle name="Normal 5 2 53 2" xfId="42945"/>
    <cellStyle name="Normal 5 2 54" xfId="42946"/>
    <cellStyle name="Normal 5 2 54 2" xfId="42947"/>
    <cellStyle name="Normal 5 2 55" xfId="42948"/>
    <cellStyle name="Normal 5 2 55 2" xfId="42949"/>
    <cellStyle name="Normal 5 2 56" xfId="42950"/>
    <cellStyle name="Normal 5 2 56 2" xfId="42951"/>
    <cellStyle name="Normal 5 2 57" xfId="42952"/>
    <cellStyle name="Normal 5 2 57 2" xfId="42953"/>
    <cellStyle name="Normal 5 2 58" xfId="42954"/>
    <cellStyle name="Normal 5 2 58 2" xfId="42955"/>
    <cellStyle name="Normal 5 2 59" xfId="42956"/>
    <cellStyle name="Normal 5 2 59 2" xfId="42957"/>
    <cellStyle name="Normal 5 2 6" xfId="42958"/>
    <cellStyle name="Normal 5 2 6 10" xfId="42959"/>
    <cellStyle name="Normal 5 2 6 10 2" xfId="42960"/>
    <cellStyle name="Normal 5 2 6 11" xfId="42961"/>
    <cellStyle name="Normal 5 2 6 2" xfId="42962"/>
    <cellStyle name="Normal 5 2 6 2 2" xfId="42963"/>
    <cellStyle name="Normal 5 2 6 3" xfId="42964"/>
    <cellStyle name="Normal 5 2 6 3 2" xfId="42965"/>
    <cellStyle name="Normal 5 2 6 4" xfId="42966"/>
    <cellStyle name="Normal 5 2 6 4 2" xfId="42967"/>
    <cellStyle name="Normal 5 2 6 5" xfId="42968"/>
    <cellStyle name="Normal 5 2 6 5 2" xfId="42969"/>
    <cellStyle name="Normal 5 2 6 6" xfId="42970"/>
    <cellStyle name="Normal 5 2 6 6 2" xfId="42971"/>
    <cellStyle name="Normal 5 2 6 7" xfId="42972"/>
    <cellStyle name="Normal 5 2 6 7 2" xfId="42973"/>
    <cellStyle name="Normal 5 2 6 8" xfId="42974"/>
    <cellStyle name="Normal 5 2 6 8 2" xfId="42975"/>
    <cellStyle name="Normal 5 2 6 9" xfId="42976"/>
    <cellStyle name="Normal 5 2 6 9 2" xfId="42977"/>
    <cellStyle name="Normal 5 2 60" xfId="42978"/>
    <cellStyle name="Normal 5 2 60 2" xfId="42979"/>
    <cellStyle name="Normal 5 2 61" xfId="42980"/>
    <cellStyle name="Normal 5 2 61 2" xfId="42981"/>
    <cellStyle name="Normal 5 2 62" xfId="42982"/>
    <cellStyle name="Normal 5 2 62 2" xfId="42983"/>
    <cellStyle name="Normal 5 2 63" xfId="42984"/>
    <cellStyle name="Normal 5 2 63 2" xfId="42985"/>
    <cellStyle name="Normal 5 2 64" xfId="42986"/>
    <cellStyle name="Normal 5 2 64 2" xfId="42987"/>
    <cellStyle name="Normal 5 2 65" xfId="42988"/>
    <cellStyle name="Normal 5 2 65 2" xfId="42989"/>
    <cellStyle name="Normal 5 2 66" xfId="42990"/>
    <cellStyle name="Normal 5 2 66 2" xfId="42991"/>
    <cellStyle name="Normal 5 2 67" xfId="42992"/>
    <cellStyle name="Normal 5 2 67 2" xfId="42993"/>
    <cellStyle name="Normal 5 2 68" xfId="42994"/>
    <cellStyle name="Normal 5 2 68 2" xfId="42995"/>
    <cellStyle name="Normal 5 2 69" xfId="42996"/>
    <cellStyle name="Normal 5 2 69 2" xfId="42997"/>
    <cellStyle name="Normal 5 2 7" xfId="42998"/>
    <cellStyle name="Normal 5 2 7 10" xfId="42999"/>
    <cellStyle name="Normal 5 2 7 10 2" xfId="43000"/>
    <cellStyle name="Normal 5 2 7 11" xfId="43001"/>
    <cellStyle name="Normal 5 2 7 2" xfId="43002"/>
    <cellStyle name="Normal 5 2 7 2 2" xfId="43003"/>
    <cellStyle name="Normal 5 2 7 3" xfId="43004"/>
    <cellStyle name="Normal 5 2 7 3 2" xfId="43005"/>
    <cellStyle name="Normal 5 2 7 4" xfId="43006"/>
    <cellStyle name="Normal 5 2 7 4 2" xfId="43007"/>
    <cellStyle name="Normal 5 2 7 5" xfId="43008"/>
    <cellStyle name="Normal 5 2 7 5 2" xfId="43009"/>
    <cellStyle name="Normal 5 2 7 6" xfId="43010"/>
    <cellStyle name="Normal 5 2 7 6 2" xfId="43011"/>
    <cellStyle name="Normal 5 2 7 7" xfId="43012"/>
    <cellStyle name="Normal 5 2 7 7 2" xfId="43013"/>
    <cellStyle name="Normal 5 2 7 8" xfId="43014"/>
    <cellStyle name="Normal 5 2 7 8 2" xfId="43015"/>
    <cellStyle name="Normal 5 2 7 9" xfId="43016"/>
    <cellStyle name="Normal 5 2 7 9 2" xfId="43017"/>
    <cellStyle name="Normal 5 2 70" xfId="43018"/>
    <cellStyle name="Normal 5 2 70 2" xfId="43019"/>
    <cellStyle name="Normal 5 2 71" xfId="43020"/>
    <cellStyle name="Normal 5 2 71 2" xfId="43021"/>
    <cellStyle name="Normal 5 2 72" xfId="43022"/>
    <cellStyle name="Normal 5 2 72 2" xfId="43023"/>
    <cellStyle name="Normal 5 2 73" xfId="43024"/>
    <cellStyle name="Normal 5 2 73 2" xfId="43025"/>
    <cellStyle name="Normal 5 2 74" xfId="43026"/>
    <cellStyle name="Normal 5 2 75" xfId="43027"/>
    <cellStyle name="Normal 5 2 76" xfId="43028"/>
    <cellStyle name="Normal 5 2 77" xfId="43029"/>
    <cellStyle name="Normal 5 2 8" xfId="43030"/>
    <cellStyle name="Normal 5 2 8 10" xfId="43031"/>
    <cellStyle name="Normal 5 2 8 10 2" xfId="43032"/>
    <cellStyle name="Normal 5 2 8 11" xfId="43033"/>
    <cellStyle name="Normal 5 2 8 2" xfId="43034"/>
    <cellStyle name="Normal 5 2 8 2 2" xfId="43035"/>
    <cellStyle name="Normal 5 2 8 3" xfId="43036"/>
    <cellStyle name="Normal 5 2 8 3 2" xfId="43037"/>
    <cellStyle name="Normal 5 2 8 4" xfId="43038"/>
    <cellStyle name="Normal 5 2 8 4 2" xfId="43039"/>
    <cellStyle name="Normal 5 2 8 5" xfId="43040"/>
    <cellStyle name="Normal 5 2 8 5 2" xfId="43041"/>
    <cellStyle name="Normal 5 2 8 6" xfId="43042"/>
    <cellStyle name="Normal 5 2 8 6 2" xfId="43043"/>
    <cellStyle name="Normal 5 2 8 7" xfId="43044"/>
    <cellStyle name="Normal 5 2 8 7 2" xfId="43045"/>
    <cellStyle name="Normal 5 2 8 8" xfId="43046"/>
    <cellStyle name="Normal 5 2 8 8 2" xfId="43047"/>
    <cellStyle name="Normal 5 2 8 9" xfId="43048"/>
    <cellStyle name="Normal 5 2 8 9 2" xfId="43049"/>
    <cellStyle name="Normal 5 2 9" xfId="43050"/>
    <cellStyle name="Normal 5 2 9 10" xfId="43051"/>
    <cellStyle name="Normal 5 2 9 10 2" xfId="43052"/>
    <cellStyle name="Normal 5 2 9 11" xfId="43053"/>
    <cellStyle name="Normal 5 2 9 2" xfId="43054"/>
    <cellStyle name="Normal 5 2 9 2 2" xfId="43055"/>
    <cellStyle name="Normal 5 2 9 3" xfId="43056"/>
    <cellStyle name="Normal 5 2 9 3 2" xfId="43057"/>
    <cellStyle name="Normal 5 2 9 4" xfId="43058"/>
    <cellStyle name="Normal 5 2 9 4 2" xfId="43059"/>
    <cellStyle name="Normal 5 2 9 5" xfId="43060"/>
    <cellStyle name="Normal 5 2 9 5 2" xfId="43061"/>
    <cellStyle name="Normal 5 2 9 6" xfId="43062"/>
    <cellStyle name="Normal 5 2 9 6 2" xfId="43063"/>
    <cellStyle name="Normal 5 2 9 7" xfId="43064"/>
    <cellStyle name="Normal 5 2 9 7 2" xfId="43065"/>
    <cellStyle name="Normal 5 2 9 8" xfId="43066"/>
    <cellStyle name="Normal 5 2 9 8 2" xfId="43067"/>
    <cellStyle name="Normal 5 2 9 9" xfId="43068"/>
    <cellStyle name="Normal 5 2 9 9 2" xfId="43069"/>
    <cellStyle name="Normal 5 20" xfId="43070"/>
    <cellStyle name="Normal 5 20 10" xfId="43071"/>
    <cellStyle name="Normal 5 20 10 2" xfId="43072"/>
    <cellStyle name="Normal 5 20 11" xfId="43073"/>
    <cellStyle name="Normal 5 20 2" xfId="43074"/>
    <cellStyle name="Normal 5 20 2 2" xfId="43075"/>
    <cellStyle name="Normal 5 20 3" xfId="43076"/>
    <cellStyle name="Normal 5 20 3 2" xfId="43077"/>
    <cellStyle name="Normal 5 20 4" xfId="43078"/>
    <cellStyle name="Normal 5 20 4 2" xfId="43079"/>
    <cellStyle name="Normal 5 20 5" xfId="43080"/>
    <cellStyle name="Normal 5 20 5 2" xfId="43081"/>
    <cellStyle name="Normal 5 20 6" xfId="43082"/>
    <cellStyle name="Normal 5 20 6 2" xfId="43083"/>
    <cellStyle name="Normal 5 20 7" xfId="43084"/>
    <cellStyle name="Normal 5 20 7 2" xfId="43085"/>
    <cellStyle name="Normal 5 20 8" xfId="43086"/>
    <cellStyle name="Normal 5 20 8 2" xfId="43087"/>
    <cellStyle name="Normal 5 20 9" xfId="43088"/>
    <cellStyle name="Normal 5 20 9 2" xfId="43089"/>
    <cellStyle name="Normal 5 21" xfId="43090"/>
    <cellStyle name="Normal 5 21 10" xfId="43091"/>
    <cellStyle name="Normal 5 21 10 2" xfId="43092"/>
    <cellStyle name="Normal 5 21 11" xfId="43093"/>
    <cellStyle name="Normal 5 21 2" xfId="43094"/>
    <cellStyle name="Normal 5 21 2 2" xfId="43095"/>
    <cellStyle name="Normal 5 21 3" xfId="43096"/>
    <cellStyle name="Normal 5 21 3 2" xfId="43097"/>
    <cellStyle name="Normal 5 21 4" xfId="43098"/>
    <cellStyle name="Normal 5 21 4 2" xfId="43099"/>
    <cellStyle name="Normal 5 21 5" xfId="43100"/>
    <cellStyle name="Normal 5 21 5 2" xfId="43101"/>
    <cellStyle name="Normal 5 21 6" xfId="43102"/>
    <cellStyle name="Normal 5 21 6 2" xfId="43103"/>
    <cellStyle name="Normal 5 21 7" xfId="43104"/>
    <cellStyle name="Normal 5 21 7 2" xfId="43105"/>
    <cellStyle name="Normal 5 21 8" xfId="43106"/>
    <cellStyle name="Normal 5 21 8 2" xfId="43107"/>
    <cellStyle name="Normal 5 21 9" xfId="43108"/>
    <cellStyle name="Normal 5 21 9 2" xfId="43109"/>
    <cellStyle name="Normal 5 22" xfId="43110"/>
    <cellStyle name="Normal 5 22 10" xfId="43111"/>
    <cellStyle name="Normal 5 22 10 2" xfId="43112"/>
    <cellStyle name="Normal 5 22 11" xfId="43113"/>
    <cellStyle name="Normal 5 22 2" xfId="43114"/>
    <cellStyle name="Normal 5 22 2 2" xfId="43115"/>
    <cellStyle name="Normal 5 22 3" xfId="43116"/>
    <cellStyle name="Normal 5 22 3 2" xfId="43117"/>
    <cellStyle name="Normal 5 22 4" xfId="43118"/>
    <cellStyle name="Normal 5 22 4 2" xfId="43119"/>
    <cellStyle name="Normal 5 22 5" xfId="43120"/>
    <cellStyle name="Normal 5 22 5 2" xfId="43121"/>
    <cellStyle name="Normal 5 22 6" xfId="43122"/>
    <cellStyle name="Normal 5 22 6 2" xfId="43123"/>
    <cellStyle name="Normal 5 22 7" xfId="43124"/>
    <cellStyle name="Normal 5 22 7 2" xfId="43125"/>
    <cellStyle name="Normal 5 22 8" xfId="43126"/>
    <cellStyle name="Normal 5 22 8 2" xfId="43127"/>
    <cellStyle name="Normal 5 22 9" xfId="43128"/>
    <cellStyle name="Normal 5 22 9 2" xfId="43129"/>
    <cellStyle name="Normal 5 23" xfId="43130"/>
    <cellStyle name="Normal 5 23 10" xfId="43131"/>
    <cellStyle name="Normal 5 23 10 2" xfId="43132"/>
    <cellStyle name="Normal 5 23 11" xfId="43133"/>
    <cellStyle name="Normal 5 23 2" xfId="43134"/>
    <cellStyle name="Normal 5 23 2 2" xfId="43135"/>
    <cellStyle name="Normal 5 23 3" xfId="43136"/>
    <cellStyle name="Normal 5 23 3 2" xfId="43137"/>
    <cellStyle name="Normal 5 23 4" xfId="43138"/>
    <cellStyle name="Normal 5 23 4 2" xfId="43139"/>
    <cellStyle name="Normal 5 23 5" xfId="43140"/>
    <cellStyle name="Normal 5 23 5 2" xfId="43141"/>
    <cellStyle name="Normal 5 23 6" xfId="43142"/>
    <cellStyle name="Normal 5 23 6 2" xfId="43143"/>
    <cellStyle name="Normal 5 23 7" xfId="43144"/>
    <cellStyle name="Normal 5 23 7 2" xfId="43145"/>
    <cellStyle name="Normal 5 23 8" xfId="43146"/>
    <cellStyle name="Normal 5 23 8 2" xfId="43147"/>
    <cellStyle name="Normal 5 23 9" xfId="43148"/>
    <cellStyle name="Normal 5 23 9 2" xfId="43149"/>
    <cellStyle name="Normal 5 24" xfId="43150"/>
    <cellStyle name="Normal 5 24 10" xfId="43151"/>
    <cellStyle name="Normal 5 24 10 2" xfId="43152"/>
    <cellStyle name="Normal 5 24 11" xfId="43153"/>
    <cellStyle name="Normal 5 24 2" xfId="43154"/>
    <cellStyle name="Normal 5 24 2 2" xfId="43155"/>
    <cellStyle name="Normal 5 24 3" xfId="43156"/>
    <cellStyle name="Normal 5 24 3 2" xfId="43157"/>
    <cellStyle name="Normal 5 24 4" xfId="43158"/>
    <cellStyle name="Normal 5 24 4 2" xfId="43159"/>
    <cellStyle name="Normal 5 24 5" xfId="43160"/>
    <cellStyle name="Normal 5 24 5 2" xfId="43161"/>
    <cellStyle name="Normal 5 24 6" xfId="43162"/>
    <cellStyle name="Normal 5 24 6 2" xfId="43163"/>
    <cellStyle name="Normal 5 24 7" xfId="43164"/>
    <cellStyle name="Normal 5 24 7 2" xfId="43165"/>
    <cellStyle name="Normal 5 24 8" xfId="43166"/>
    <cellStyle name="Normal 5 24 8 2" xfId="43167"/>
    <cellStyle name="Normal 5 24 9" xfId="43168"/>
    <cellStyle name="Normal 5 24 9 2" xfId="43169"/>
    <cellStyle name="Normal 5 25" xfId="43170"/>
    <cellStyle name="Normal 5 25 10" xfId="43171"/>
    <cellStyle name="Normal 5 25 10 2" xfId="43172"/>
    <cellStyle name="Normal 5 25 11" xfId="43173"/>
    <cellStyle name="Normal 5 25 2" xfId="43174"/>
    <cellStyle name="Normal 5 25 2 2" xfId="43175"/>
    <cellStyle name="Normal 5 25 3" xfId="43176"/>
    <cellStyle name="Normal 5 25 3 2" xfId="43177"/>
    <cellStyle name="Normal 5 25 4" xfId="43178"/>
    <cellStyle name="Normal 5 25 4 2" xfId="43179"/>
    <cellStyle name="Normal 5 25 5" xfId="43180"/>
    <cellStyle name="Normal 5 25 5 2" xfId="43181"/>
    <cellStyle name="Normal 5 25 6" xfId="43182"/>
    <cellStyle name="Normal 5 25 6 2" xfId="43183"/>
    <cellStyle name="Normal 5 25 7" xfId="43184"/>
    <cellStyle name="Normal 5 25 7 2" xfId="43185"/>
    <cellStyle name="Normal 5 25 8" xfId="43186"/>
    <cellStyle name="Normal 5 25 8 2" xfId="43187"/>
    <cellStyle name="Normal 5 25 9" xfId="43188"/>
    <cellStyle name="Normal 5 25 9 2" xfId="43189"/>
    <cellStyle name="Normal 5 26" xfId="43190"/>
    <cellStyle name="Normal 5 26 10" xfId="43191"/>
    <cellStyle name="Normal 5 26 10 2" xfId="43192"/>
    <cellStyle name="Normal 5 26 11" xfId="43193"/>
    <cellStyle name="Normal 5 26 2" xfId="43194"/>
    <cellStyle name="Normal 5 26 2 2" xfId="43195"/>
    <cellStyle name="Normal 5 26 3" xfId="43196"/>
    <cellStyle name="Normal 5 26 3 2" xfId="43197"/>
    <cellStyle name="Normal 5 26 4" xfId="43198"/>
    <cellStyle name="Normal 5 26 4 2" xfId="43199"/>
    <cellStyle name="Normal 5 26 5" xfId="43200"/>
    <cellStyle name="Normal 5 26 5 2" xfId="43201"/>
    <cellStyle name="Normal 5 26 6" xfId="43202"/>
    <cellStyle name="Normal 5 26 6 2" xfId="43203"/>
    <cellStyle name="Normal 5 26 7" xfId="43204"/>
    <cellStyle name="Normal 5 26 7 2" xfId="43205"/>
    <cellStyle name="Normal 5 26 8" xfId="43206"/>
    <cellStyle name="Normal 5 26 8 2" xfId="43207"/>
    <cellStyle name="Normal 5 26 9" xfId="43208"/>
    <cellStyle name="Normal 5 26 9 2" xfId="43209"/>
    <cellStyle name="Normal 5 27" xfId="43210"/>
    <cellStyle name="Normal 5 27 10" xfId="43211"/>
    <cellStyle name="Normal 5 27 10 2" xfId="43212"/>
    <cellStyle name="Normal 5 27 11" xfId="43213"/>
    <cellStyle name="Normal 5 27 2" xfId="43214"/>
    <cellStyle name="Normal 5 27 2 2" xfId="43215"/>
    <cellStyle name="Normal 5 27 3" xfId="43216"/>
    <cellStyle name="Normal 5 27 3 2" xfId="43217"/>
    <cellStyle name="Normal 5 27 4" xfId="43218"/>
    <cellStyle name="Normal 5 27 4 2" xfId="43219"/>
    <cellStyle name="Normal 5 27 5" xfId="43220"/>
    <cellStyle name="Normal 5 27 5 2" xfId="43221"/>
    <cellStyle name="Normal 5 27 6" xfId="43222"/>
    <cellStyle name="Normal 5 27 6 2" xfId="43223"/>
    <cellStyle name="Normal 5 27 7" xfId="43224"/>
    <cellStyle name="Normal 5 27 7 2" xfId="43225"/>
    <cellStyle name="Normal 5 27 8" xfId="43226"/>
    <cellStyle name="Normal 5 27 8 2" xfId="43227"/>
    <cellStyle name="Normal 5 27 9" xfId="43228"/>
    <cellStyle name="Normal 5 27 9 2" xfId="43229"/>
    <cellStyle name="Normal 5 28" xfId="43230"/>
    <cellStyle name="Normal 5 28 10" xfId="43231"/>
    <cellStyle name="Normal 5 28 10 2" xfId="43232"/>
    <cellStyle name="Normal 5 28 11" xfId="43233"/>
    <cellStyle name="Normal 5 28 2" xfId="43234"/>
    <cellStyle name="Normal 5 28 2 2" xfId="43235"/>
    <cellStyle name="Normal 5 28 3" xfId="43236"/>
    <cellStyle name="Normal 5 28 3 2" xfId="43237"/>
    <cellStyle name="Normal 5 28 4" xfId="43238"/>
    <cellStyle name="Normal 5 28 4 2" xfId="43239"/>
    <cellStyle name="Normal 5 28 5" xfId="43240"/>
    <cellStyle name="Normal 5 28 5 2" xfId="43241"/>
    <cellStyle name="Normal 5 28 6" xfId="43242"/>
    <cellStyle name="Normal 5 28 6 2" xfId="43243"/>
    <cellStyle name="Normal 5 28 7" xfId="43244"/>
    <cellStyle name="Normal 5 28 7 2" xfId="43245"/>
    <cellStyle name="Normal 5 28 8" xfId="43246"/>
    <cellStyle name="Normal 5 28 8 2" xfId="43247"/>
    <cellStyle name="Normal 5 28 9" xfId="43248"/>
    <cellStyle name="Normal 5 28 9 2" xfId="43249"/>
    <cellStyle name="Normal 5 29" xfId="43250"/>
    <cellStyle name="Normal 5 29 10" xfId="43251"/>
    <cellStyle name="Normal 5 29 10 2" xfId="43252"/>
    <cellStyle name="Normal 5 29 11" xfId="43253"/>
    <cellStyle name="Normal 5 29 2" xfId="43254"/>
    <cellStyle name="Normal 5 29 2 2" xfId="43255"/>
    <cellStyle name="Normal 5 29 3" xfId="43256"/>
    <cellStyle name="Normal 5 29 3 2" xfId="43257"/>
    <cellStyle name="Normal 5 29 4" xfId="43258"/>
    <cellStyle name="Normal 5 29 4 2" xfId="43259"/>
    <cellStyle name="Normal 5 29 5" xfId="43260"/>
    <cellStyle name="Normal 5 29 5 2" xfId="43261"/>
    <cellStyle name="Normal 5 29 6" xfId="43262"/>
    <cellStyle name="Normal 5 29 6 2" xfId="43263"/>
    <cellStyle name="Normal 5 29 7" xfId="43264"/>
    <cellStyle name="Normal 5 29 7 2" xfId="43265"/>
    <cellStyle name="Normal 5 29 8" xfId="43266"/>
    <cellStyle name="Normal 5 29 8 2" xfId="43267"/>
    <cellStyle name="Normal 5 29 9" xfId="43268"/>
    <cellStyle name="Normal 5 29 9 2" xfId="43269"/>
    <cellStyle name="Normal 5 3" xfId="43270"/>
    <cellStyle name="Normal 5 3 10" xfId="43271"/>
    <cellStyle name="Normal 5 3 10 2" xfId="43272"/>
    <cellStyle name="Normal 5 3 11" xfId="43273"/>
    <cellStyle name="Normal 5 3 2" xfId="43274"/>
    <cellStyle name="Normal 5 3 2 2" xfId="43275"/>
    <cellStyle name="Normal 5 3 3" xfId="43276"/>
    <cellStyle name="Normal 5 3 3 2" xfId="43277"/>
    <cellStyle name="Normal 5 3 4" xfId="43278"/>
    <cellStyle name="Normal 5 3 4 2" xfId="43279"/>
    <cellStyle name="Normal 5 3 5" xfId="43280"/>
    <cellStyle name="Normal 5 3 5 2" xfId="43281"/>
    <cellStyle name="Normal 5 3 6" xfId="43282"/>
    <cellStyle name="Normal 5 3 6 2" xfId="43283"/>
    <cellStyle name="Normal 5 3 7" xfId="43284"/>
    <cellStyle name="Normal 5 3 7 2" xfId="43285"/>
    <cellStyle name="Normal 5 3 8" xfId="43286"/>
    <cellStyle name="Normal 5 3 8 2" xfId="43287"/>
    <cellStyle name="Normal 5 3 9" xfId="43288"/>
    <cellStyle name="Normal 5 3 9 2" xfId="43289"/>
    <cellStyle name="Normal 5 30" xfId="43290"/>
    <cellStyle name="Normal 5 30 10" xfId="43291"/>
    <cellStyle name="Normal 5 30 10 2" xfId="43292"/>
    <cellStyle name="Normal 5 30 11" xfId="43293"/>
    <cellStyle name="Normal 5 30 2" xfId="43294"/>
    <cellStyle name="Normal 5 30 2 2" xfId="43295"/>
    <cellStyle name="Normal 5 30 3" xfId="43296"/>
    <cellStyle name="Normal 5 30 3 2" xfId="43297"/>
    <cellStyle name="Normal 5 30 4" xfId="43298"/>
    <cellStyle name="Normal 5 30 4 2" xfId="43299"/>
    <cellStyle name="Normal 5 30 5" xfId="43300"/>
    <cellStyle name="Normal 5 30 5 2" xfId="43301"/>
    <cellStyle name="Normal 5 30 6" xfId="43302"/>
    <cellStyle name="Normal 5 30 6 2" xfId="43303"/>
    <cellStyle name="Normal 5 30 7" xfId="43304"/>
    <cellStyle name="Normal 5 30 7 2" xfId="43305"/>
    <cellStyle name="Normal 5 30 8" xfId="43306"/>
    <cellStyle name="Normal 5 30 8 2" xfId="43307"/>
    <cellStyle name="Normal 5 30 9" xfId="43308"/>
    <cellStyle name="Normal 5 30 9 2" xfId="43309"/>
    <cellStyle name="Normal 5 31" xfId="43310"/>
    <cellStyle name="Normal 5 31 10" xfId="43311"/>
    <cellStyle name="Normal 5 31 10 2" xfId="43312"/>
    <cellStyle name="Normal 5 31 11" xfId="43313"/>
    <cellStyle name="Normal 5 31 2" xfId="43314"/>
    <cellStyle name="Normal 5 31 2 2" xfId="43315"/>
    <cellStyle name="Normal 5 31 3" xfId="43316"/>
    <cellStyle name="Normal 5 31 3 2" xfId="43317"/>
    <cellStyle name="Normal 5 31 4" xfId="43318"/>
    <cellStyle name="Normal 5 31 4 2" xfId="43319"/>
    <cellStyle name="Normal 5 31 5" xfId="43320"/>
    <cellStyle name="Normal 5 31 5 2" xfId="43321"/>
    <cellStyle name="Normal 5 31 6" xfId="43322"/>
    <cellStyle name="Normal 5 31 6 2" xfId="43323"/>
    <cellStyle name="Normal 5 31 7" xfId="43324"/>
    <cellStyle name="Normal 5 31 7 2" xfId="43325"/>
    <cellStyle name="Normal 5 31 8" xfId="43326"/>
    <cellStyle name="Normal 5 31 8 2" xfId="43327"/>
    <cellStyle name="Normal 5 31 9" xfId="43328"/>
    <cellStyle name="Normal 5 31 9 2" xfId="43329"/>
    <cellStyle name="Normal 5 32" xfId="43330"/>
    <cellStyle name="Normal 5 32 2" xfId="43331"/>
    <cellStyle name="Normal 5 32 2 2" xfId="43332"/>
    <cellStyle name="Normal 5 32 3" xfId="43333"/>
    <cellStyle name="Normal 5 32 3 2" xfId="43334"/>
    <cellStyle name="Normal 5 32 4" xfId="43335"/>
    <cellStyle name="Normal 5 32 4 2" xfId="43336"/>
    <cellStyle name="Normal 5 32 5" xfId="43337"/>
    <cellStyle name="Normal 5 33" xfId="43338"/>
    <cellStyle name="Normal 5 33 2" xfId="43339"/>
    <cellStyle name="Normal 5 33 2 2" xfId="43340"/>
    <cellStyle name="Normal 5 33 3" xfId="43341"/>
    <cellStyle name="Normal 5 33 3 2" xfId="43342"/>
    <cellStyle name="Normal 5 33 4" xfId="43343"/>
    <cellStyle name="Normal 5 33 4 2" xfId="43344"/>
    <cellStyle name="Normal 5 33 5" xfId="43345"/>
    <cellStyle name="Normal 5 34" xfId="43346"/>
    <cellStyle name="Normal 5 34 2" xfId="43347"/>
    <cellStyle name="Normal 5 34 2 2" xfId="43348"/>
    <cellStyle name="Normal 5 34 3" xfId="43349"/>
    <cellStyle name="Normal 5 34 3 2" xfId="43350"/>
    <cellStyle name="Normal 5 34 4" xfId="43351"/>
    <cellStyle name="Normal 5 34 4 2" xfId="43352"/>
    <cellStyle name="Normal 5 34 5" xfId="43353"/>
    <cellStyle name="Normal 5 35" xfId="43354"/>
    <cellStyle name="Normal 5 35 2" xfId="43355"/>
    <cellStyle name="Normal 5 35 2 2" xfId="43356"/>
    <cellStyle name="Normal 5 35 3" xfId="43357"/>
    <cellStyle name="Normal 5 35 3 2" xfId="43358"/>
    <cellStyle name="Normal 5 35 4" xfId="43359"/>
    <cellStyle name="Normal 5 35 4 2" xfId="43360"/>
    <cellStyle name="Normal 5 35 5" xfId="43361"/>
    <cellStyle name="Normal 5 36" xfId="43362"/>
    <cellStyle name="Normal 5 36 2" xfId="43363"/>
    <cellStyle name="Normal 5 36 2 2" xfId="43364"/>
    <cellStyle name="Normal 5 36 3" xfId="43365"/>
    <cellStyle name="Normal 5 36 3 2" xfId="43366"/>
    <cellStyle name="Normal 5 36 4" xfId="43367"/>
    <cellStyle name="Normal 5 36 4 2" xfId="43368"/>
    <cellStyle name="Normal 5 36 5" xfId="43369"/>
    <cellStyle name="Normal 5 37" xfId="43370"/>
    <cellStyle name="Normal 5 37 2" xfId="43371"/>
    <cellStyle name="Normal 5 37 2 2" xfId="43372"/>
    <cellStyle name="Normal 5 37 3" xfId="43373"/>
    <cellStyle name="Normal 5 37 3 2" xfId="43374"/>
    <cellStyle name="Normal 5 37 4" xfId="43375"/>
    <cellStyle name="Normal 5 37 4 2" xfId="43376"/>
    <cellStyle name="Normal 5 37 5" xfId="43377"/>
    <cellStyle name="Normal 5 38" xfId="43378"/>
    <cellStyle name="Normal 5 38 2" xfId="43379"/>
    <cellStyle name="Normal 5 38 2 2" xfId="43380"/>
    <cellStyle name="Normal 5 38 3" xfId="43381"/>
    <cellStyle name="Normal 5 38 3 2" xfId="43382"/>
    <cellStyle name="Normal 5 38 4" xfId="43383"/>
    <cellStyle name="Normal 5 38 4 2" xfId="43384"/>
    <cellStyle name="Normal 5 38 5" xfId="43385"/>
    <cellStyle name="Normal 5 39" xfId="43386"/>
    <cellStyle name="Normal 5 39 2" xfId="43387"/>
    <cellStyle name="Normal 5 39 2 2" xfId="43388"/>
    <cellStyle name="Normal 5 39 3" xfId="43389"/>
    <cellStyle name="Normal 5 39 3 2" xfId="43390"/>
    <cellStyle name="Normal 5 39 4" xfId="43391"/>
    <cellStyle name="Normal 5 39 4 2" xfId="43392"/>
    <cellStyle name="Normal 5 39 5" xfId="43393"/>
    <cellStyle name="Normal 5 4" xfId="43394"/>
    <cellStyle name="Normal 5 4 10" xfId="43395"/>
    <cellStyle name="Normal 5 4 10 2" xfId="43396"/>
    <cellStyle name="Normal 5 4 11" xfId="43397"/>
    <cellStyle name="Normal 5 4 2" xfId="43398"/>
    <cellStyle name="Normal 5 4 2 2" xfId="43399"/>
    <cellStyle name="Normal 5 4 3" xfId="43400"/>
    <cellStyle name="Normal 5 4 3 2" xfId="43401"/>
    <cellStyle name="Normal 5 4 4" xfId="43402"/>
    <cellStyle name="Normal 5 4 4 2" xfId="43403"/>
    <cellStyle name="Normal 5 4 5" xfId="43404"/>
    <cellStyle name="Normal 5 4 5 2" xfId="43405"/>
    <cellStyle name="Normal 5 4 6" xfId="43406"/>
    <cellStyle name="Normal 5 4 6 2" xfId="43407"/>
    <cellStyle name="Normal 5 4 7" xfId="43408"/>
    <cellStyle name="Normal 5 4 7 2" xfId="43409"/>
    <cellStyle name="Normal 5 4 8" xfId="43410"/>
    <cellStyle name="Normal 5 4 8 2" xfId="43411"/>
    <cellStyle name="Normal 5 4 9" xfId="43412"/>
    <cellStyle name="Normal 5 4 9 2" xfId="43413"/>
    <cellStyle name="Normal 5 40" xfId="43414"/>
    <cellStyle name="Normal 5 40 2" xfId="43415"/>
    <cellStyle name="Normal 5 40 2 2" xfId="43416"/>
    <cellStyle name="Normal 5 40 3" xfId="43417"/>
    <cellStyle name="Normal 5 40 3 2" xfId="43418"/>
    <cellStyle name="Normal 5 40 4" xfId="43419"/>
    <cellStyle name="Normal 5 40 4 2" xfId="43420"/>
    <cellStyle name="Normal 5 40 5" xfId="43421"/>
    <cellStyle name="Normal 5 41" xfId="43422"/>
    <cellStyle name="Normal 5 41 2" xfId="43423"/>
    <cellStyle name="Normal 5 41 2 2" xfId="43424"/>
    <cellStyle name="Normal 5 41 3" xfId="43425"/>
    <cellStyle name="Normal 5 41 3 2" xfId="43426"/>
    <cellStyle name="Normal 5 41 4" xfId="43427"/>
    <cellStyle name="Normal 5 41 4 2" xfId="43428"/>
    <cellStyle name="Normal 5 41 5" xfId="43429"/>
    <cellStyle name="Normal 5 42" xfId="43430"/>
    <cellStyle name="Normal 5 42 2" xfId="43431"/>
    <cellStyle name="Normal 5 42 2 2" xfId="43432"/>
    <cellStyle name="Normal 5 42 3" xfId="43433"/>
    <cellStyle name="Normal 5 42 3 2" xfId="43434"/>
    <cellStyle name="Normal 5 42 4" xfId="43435"/>
    <cellStyle name="Normal 5 42 4 2" xfId="43436"/>
    <cellStyle name="Normal 5 42 5" xfId="43437"/>
    <cellStyle name="Normal 5 43" xfId="43438"/>
    <cellStyle name="Normal 5 43 2" xfId="43439"/>
    <cellStyle name="Normal 5 43 2 2" xfId="43440"/>
    <cellStyle name="Normal 5 43 3" xfId="43441"/>
    <cellStyle name="Normal 5 43 3 2" xfId="43442"/>
    <cellStyle name="Normal 5 43 4" xfId="43443"/>
    <cellStyle name="Normal 5 43 4 2" xfId="43444"/>
    <cellStyle name="Normal 5 43 5" xfId="43445"/>
    <cellStyle name="Normal 5 44" xfId="43446"/>
    <cellStyle name="Normal 5 44 2" xfId="43447"/>
    <cellStyle name="Normal 5 44 2 2" xfId="43448"/>
    <cellStyle name="Normal 5 44 3" xfId="43449"/>
    <cellStyle name="Normal 5 44 3 2" xfId="43450"/>
    <cellStyle name="Normal 5 44 4" xfId="43451"/>
    <cellStyle name="Normal 5 44 4 2" xfId="43452"/>
    <cellStyle name="Normal 5 44 5" xfId="43453"/>
    <cellStyle name="Normal 5 45" xfId="43454"/>
    <cellStyle name="Normal 5 45 2" xfId="43455"/>
    <cellStyle name="Normal 5 45 2 2" xfId="43456"/>
    <cellStyle name="Normal 5 45 3" xfId="43457"/>
    <cellStyle name="Normal 5 45 3 2" xfId="43458"/>
    <cellStyle name="Normal 5 45 4" xfId="43459"/>
    <cellStyle name="Normal 5 45 4 2" xfId="43460"/>
    <cellStyle name="Normal 5 45 5" xfId="43461"/>
    <cellStyle name="Normal 5 46" xfId="43462"/>
    <cellStyle name="Normal 5 46 2" xfId="43463"/>
    <cellStyle name="Normal 5 46 2 2" xfId="43464"/>
    <cellStyle name="Normal 5 46 3" xfId="43465"/>
    <cellStyle name="Normal 5 46 3 2" xfId="43466"/>
    <cellStyle name="Normal 5 46 4" xfId="43467"/>
    <cellStyle name="Normal 5 46 4 2" xfId="43468"/>
    <cellStyle name="Normal 5 46 5" xfId="43469"/>
    <cellStyle name="Normal 5 47" xfId="43470"/>
    <cellStyle name="Normal 5 47 2" xfId="43471"/>
    <cellStyle name="Normal 5 47 2 2" xfId="43472"/>
    <cellStyle name="Normal 5 47 3" xfId="43473"/>
    <cellStyle name="Normal 5 47 3 2" xfId="43474"/>
    <cellStyle name="Normal 5 47 4" xfId="43475"/>
    <cellStyle name="Normal 5 47 4 2" xfId="43476"/>
    <cellStyle name="Normal 5 47 5" xfId="43477"/>
    <cellStyle name="Normal 5 48" xfId="43478"/>
    <cellStyle name="Normal 5 48 2" xfId="43479"/>
    <cellStyle name="Normal 5 48 2 2" xfId="43480"/>
    <cellStyle name="Normal 5 48 3" xfId="43481"/>
    <cellStyle name="Normal 5 48 3 2" xfId="43482"/>
    <cellStyle name="Normal 5 48 4" xfId="43483"/>
    <cellStyle name="Normal 5 48 4 2" xfId="43484"/>
    <cellStyle name="Normal 5 48 5" xfId="43485"/>
    <cellStyle name="Normal 5 49" xfId="43486"/>
    <cellStyle name="Normal 5 49 2" xfId="43487"/>
    <cellStyle name="Normal 5 49 2 2" xfId="43488"/>
    <cellStyle name="Normal 5 49 3" xfId="43489"/>
    <cellStyle name="Normal 5 49 3 2" xfId="43490"/>
    <cellStyle name="Normal 5 49 4" xfId="43491"/>
    <cellStyle name="Normal 5 49 4 2" xfId="43492"/>
    <cellStyle name="Normal 5 49 5" xfId="43493"/>
    <cellStyle name="Normal 5 5" xfId="43494"/>
    <cellStyle name="Normal 5 5 10" xfId="43495"/>
    <cellStyle name="Normal 5 5 10 2" xfId="43496"/>
    <cellStyle name="Normal 5 5 11" xfId="43497"/>
    <cellStyle name="Normal 5 5 2" xfId="43498"/>
    <cellStyle name="Normal 5 5 2 2" xfId="43499"/>
    <cellStyle name="Normal 5 5 3" xfId="43500"/>
    <cellStyle name="Normal 5 5 3 2" xfId="43501"/>
    <cellStyle name="Normal 5 5 4" xfId="43502"/>
    <cellStyle name="Normal 5 5 4 2" xfId="43503"/>
    <cellStyle name="Normal 5 5 5" xfId="43504"/>
    <cellStyle name="Normal 5 5 5 2" xfId="43505"/>
    <cellStyle name="Normal 5 5 6" xfId="43506"/>
    <cellStyle name="Normal 5 5 6 2" xfId="43507"/>
    <cellStyle name="Normal 5 5 7" xfId="43508"/>
    <cellStyle name="Normal 5 5 7 2" xfId="43509"/>
    <cellStyle name="Normal 5 5 8" xfId="43510"/>
    <cellStyle name="Normal 5 5 8 2" xfId="43511"/>
    <cellStyle name="Normal 5 5 9" xfId="43512"/>
    <cellStyle name="Normal 5 5 9 2" xfId="43513"/>
    <cellStyle name="Normal 5 50" xfId="43514"/>
    <cellStyle name="Normal 5 50 2" xfId="43515"/>
    <cellStyle name="Normal 5 50 2 2" xfId="43516"/>
    <cellStyle name="Normal 5 50 3" xfId="43517"/>
    <cellStyle name="Normal 5 50 3 2" xfId="43518"/>
    <cellStyle name="Normal 5 50 4" xfId="43519"/>
    <cellStyle name="Normal 5 50 4 2" xfId="43520"/>
    <cellStyle name="Normal 5 50 5" xfId="43521"/>
    <cellStyle name="Normal 5 51" xfId="43522"/>
    <cellStyle name="Normal 5 51 2" xfId="43523"/>
    <cellStyle name="Normal 5 52" xfId="43524"/>
    <cellStyle name="Normal 5 52 2" xfId="43525"/>
    <cellStyle name="Normal 5 53" xfId="43526"/>
    <cellStyle name="Normal 5 53 2" xfId="43527"/>
    <cellStyle name="Normal 5 54" xfId="43528"/>
    <cellStyle name="Normal 5 54 2" xfId="43529"/>
    <cellStyle name="Normal 5 55" xfId="43530"/>
    <cellStyle name="Normal 5 55 2" xfId="43531"/>
    <cellStyle name="Normal 5 56" xfId="43532"/>
    <cellStyle name="Normal 5 56 2" xfId="43533"/>
    <cellStyle name="Normal 5 57" xfId="43534"/>
    <cellStyle name="Normal 5 57 2" xfId="43535"/>
    <cellStyle name="Normal 5 58" xfId="43536"/>
    <cellStyle name="Normal 5 58 2" xfId="43537"/>
    <cellStyle name="Normal 5 59" xfId="43538"/>
    <cellStyle name="Normal 5 59 2" xfId="43539"/>
    <cellStyle name="Normal 5 6" xfId="43540"/>
    <cellStyle name="Normal 5 6 10" xfId="43541"/>
    <cellStyle name="Normal 5 6 10 2" xfId="43542"/>
    <cellStyle name="Normal 5 6 11" xfId="43543"/>
    <cellStyle name="Normal 5 6 2" xfId="43544"/>
    <cellStyle name="Normal 5 6 2 2" xfId="43545"/>
    <cellStyle name="Normal 5 6 3" xfId="43546"/>
    <cellStyle name="Normal 5 6 3 2" xfId="43547"/>
    <cellStyle name="Normal 5 6 4" xfId="43548"/>
    <cellStyle name="Normal 5 6 4 2" xfId="43549"/>
    <cellStyle name="Normal 5 6 5" xfId="43550"/>
    <cellStyle name="Normal 5 6 5 2" xfId="43551"/>
    <cellStyle name="Normal 5 6 6" xfId="43552"/>
    <cellStyle name="Normal 5 6 6 2" xfId="43553"/>
    <cellStyle name="Normal 5 6 7" xfId="43554"/>
    <cellStyle name="Normal 5 6 7 2" xfId="43555"/>
    <cellStyle name="Normal 5 6 8" xfId="43556"/>
    <cellStyle name="Normal 5 6 8 2" xfId="43557"/>
    <cellStyle name="Normal 5 6 9" xfId="43558"/>
    <cellStyle name="Normal 5 6 9 2" xfId="43559"/>
    <cellStyle name="Normal 5 60" xfId="43560"/>
    <cellStyle name="Normal 5 60 2" xfId="43561"/>
    <cellStyle name="Normal 5 61" xfId="43562"/>
    <cellStyle name="Normal 5 61 2" xfId="43563"/>
    <cellStyle name="Normal 5 62" xfId="43564"/>
    <cellStyle name="Normal 5 62 2" xfId="43565"/>
    <cellStyle name="Normal 5 63" xfId="43566"/>
    <cellStyle name="Normal 5 63 2" xfId="43567"/>
    <cellStyle name="Normal 5 64" xfId="43568"/>
    <cellStyle name="Normal 5 64 2" xfId="43569"/>
    <cellStyle name="Normal 5 65" xfId="43570"/>
    <cellStyle name="Normal 5 65 2" xfId="43571"/>
    <cellStyle name="Normal 5 66" xfId="43572"/>
    <cellStyle name="Normal 5 66 2" xfId="43573"/>
    <cellStyle name="Normal 5 67" xfId="43574"/>
    <cellStyle name="Normal 5 67 2" xfId="43575"/>
    <cellStyle name="Normal 5 68" xfId="43576"/>
    <cellStyle name="Normal 5 68 2" xfId="43577"/>
    <cellStyle name="Normal 5 69" xfId="43578"/>
    <cellStyle name="Normal 5 69 2" xfId="43579"/>
    <cellStyle name="Normal 5 7" xfId="43580"/>
    <cellStyle name="Normal 5 7 10" xfId="43581"/>
    <cellStyle name="Normal 5 7 10 2" xfId="43582"/>
    <cellStyle name="Normal 5 7 11" xfId="43583"/>
    <cellStyle name="Normal 5 7 2" xfId="43584"/>
    <cellStyle name="Normal 5 7 2 2" xfId="43585"/>
    <cellStyle name="Normal 5 7 3" xfId="43586"/>
    <cellStyle name="Normal 5 7 3 2" xfId="43587"/>
    <cellStyle name="Normal 5 7 4" xfId="43588"/>
    <cellStyle name="Normal 5 7 4 2" xfId="43589"/>
    <cellStyle name="Normal 5 7 5" xfId="43590"/>
    <cellStyle name="Normal 5 7 5 2" xfId="43591"/>
    <cellStyle name="Normal 5 7 6" xfId="43592"/>
    <cellStyle name="Normal 5 7 6 2" xfId="43593"/>
    <cellStyle name="Normal 5 7 7" xfId="43594"/>
    <cellStyle name="Normal 5 7 7 2" xfId="43595"/>
    <cellStyle name="Normal 5 7 8" xfId="43596"/>
    <cellStyle name="Normal 5 7 8 2" xfId="43597"/>
    <cellStyle name="Normal 5 7 9" xfId="43598"/>
    <cellStyle name="Normal 5 7 9 2" xfId="43599"/>
    <cellStyle name="Normal 5 70" xfId="43600"/>
    <cellStyle name="Normal 5 70 2" xfId="43601"/>
    <cellStyle name="Normal 5 71" xfId="43602"/>
    <cellStyle name="Normal 5 71 2" xfId="43603"/>
    <cellStyle name="Normal 5 72" xfId="43604"/>
    <cellStyle name="Normal 5 72 2" xfId="43605"/>
    <cellStyle name="Normal 5 73" xfId="43606"/>
    <cellStyle name="Normal 5 73 2" xfId="43607"/>
    <cellStyle name="Normal 5 74" xfId="43608"/>
    <cellStyle name="Normal 5 74 2" xfId="43609"/>
    <cellStyle name="Normal 5 75" xfId="43610"/>
    <cellStyle name="Normal 5 76" xfId="43611"/>
    <cellStyle name="Normal 5 77" xfId="43612"/>
    <cellStyle name="Normal 5 78" xfId="43613"/>
    <cellStyle name="Normal 5 79" xfId="43614"/>
    <cellStyle name="Normal 5 8" xfId="43615"/>
    <cellStyle name="Normal 5 8 10" xfId="43616"/>
    <cellStyle name="Normal 5 8 10 2" xfId="43617"/>
    <cellStyle name="Normal 5 8 11" xfId="43618"/>
    <cellStyle name="Normal 5 8 2" xfId="43619"/>
    <cellStyle name="Normal 5 8 2 2" xfId="43620"/>
    <cellStyle name="Normal 5 8 3" xfId="43621"/>
    <cellStyle name="Normal 5 8 3 2" xfId="43622"/>
    <cellStyle name="Normal 5 8 4" xfId="43623"/>
    <cellStyle name="Normal 5 8 4 2" xfId="43624"/>
    <cellStyle name="Normal 5 8 5" xfId="43625"/>
    <cellStyle name="Normal 5 8 5 2" xfId="43626"/>
    <cellStyle name="Normal 5 8 6" xfId="43627"/>
    <cellStyle name="Normal 5 8 6 2" xfId="43628"/>
    <cellStyle name="Normal 5 8 7" xfId="43629"/>
    <cellStyle name="Normal 5 8 7 2" xfId="43630"/>
    <cellStyle name="Normal 5 8 8" xfId="43631"/>
    <cellStyle name="Normal 5 8 8 2" xfId="43632"/>
    <cellStyle name="Normal 5 8 9" xfId="43633"/>
    <cellStyle name="Normal 5 8 9 2" xfId="43634"/>
    <cellStyle name="Normal 5 9" xfId="43635"/>
    <cellStyle name="Normal 5 9 10" xfId="43636"/>
    <cellStyle name="Normal 5 9 10 2" xfId="43637"/>
    <cellStyle name="Normal 5 9 11" xfId="43638"/>
    <cellStyle name="Normal 5 9 2" xfId="43639"/>
    <cellStyle name="Normal 5 9 2 2" xfId="43640"/>
    <cellStyle name="Normal 5 9 3" xfId="43641"/>
    <cellStyle name="Normal 5 9 3 2" xfId="43642"/>
    <cellStyle name="Normal 5 9 4" xfId="43643"/>
    <cellStyle name="Normal 5 9 4 2" xfId="43644"/>
    <cellStyle name="Normal 5 9 5" xfId="43645"/>
    <cellStyle name="Normal 5 9 5 2" xfId="43646"/>
    <cellStyle name="Normal 5 9 6" xfId="43647"/>
    <cellStyle name="Normal 5 9 6 2" xfId="43648"/>
    <cellStyle name="Normal 5 9 7" xfId="43649"/>
    <cellStyle name="Normal 5 9 7 2" xfId="43650"/>
    <cellStyle name="Normal 5 9 8" xfId="43651"/>
    <cellStyle name="Normal 5 9 8 2" xfId="43652"/>
    <cellStyle name="Normal 5 9 9" xfId="43653"/>
    <cellStyle name="Normal 5 9 9 2" xfId="43654"/>
    <cellStyle name="Normal 50" xfId="43655"/>
    <cellStyle name="Normal 50 10" xfId="43656"/>
    <cellStyle name="Normal 50 10 2" xfId="43657"/>
    <cellStyle name="Normal 50 11" xfId="43658"/>
    <cellStyle name="Normal 50 2" xfId="43659"/>
    <cellStyle name="Normal 50 2 2" xfId="43660"/>
    <cellStyle name="Normal 50 3" xfId="43661"/>
    <cellStyle name="Normal 50 3 2" xfId="43662"/>
    <cellStyle name="Normal 50 4" xfId="43663"/>
    <cellStyle name="Normal 50 4 2" xfId="43664"/>
    <cellStyle name="Normal 50 5" xfId="43665"/>
    <cellStyle name="Normal 50 5 2" xfId="43666"/>
    <cellStyle name="Normal 50 6" xfId="43667"/>
    <cellStyle name="Normal 50 7" xfId="43668"/>
    <cellStyle name="Normal 50 8" xfId="43669"/>
    <cellStyle name="Normal 50 8 2" xfId="43670"/>
    <cellStyle name="Normal 50 9" xfId="43671"/>
    <cellStyle name="Normal 50 9 2" xfId="43672"/>
    <cellStyle name="Normal 51" xfId="43673"/>
    <cellStyle name="Normal 51 10" xfId="43674"/>
    <cellStyle name="Normal 51 10 2" xfId="43675"/>
    <cellStyle name="Normal 51 11" xfId="43676"/>
    <cellStyle name="Normal 51 2" xfId="43677"/>
    <cellStyle name="Normal 51 2 2" xfId="43678"/>
    <cellStyle name="Normal 51 3" xfId="43679"/>
    <cellStyle name="Normal 51 3 2" xfId="43680"/>
    <cellStyle name="Normal 51 4" xfId="43681"/>
    <cellStyle name="Normal 51 4 2" xfId="43682"/>
    <cellStyle name="Normal 51 5" xfId="43683"/>
    <cellStyle name="Normal 51 5 2" xfId="43684"/>
    <cellStyle name="Normal 51 6" xfId="43685"/>
    <cellStyle name="Normal 51 7" xfId="43686"/>
    <cellStyle name="Normal 51 8" xfId="43687"/>
    <cellStyle name="Normal 51 8 2" xfId="43688"/>
    <cellStyle name="Normal 51 9" xfId="43689"/>
    <cellStyle name="Normal 51 9 2" xfId="43690"/>
    <cellStyle name="Normal 52" xfId="43691"/>
    <cellStyle name="Normal 52 10" xfId="43692"/>
    <cellStyle name="Normal 52 10 2" xfId="43693"/>
    <cellStyle name="Normal 52 11" xfId="43694"/>
    <cellStyle name="Normal 52 2" xfId="43695"/>
    <cellStyle name="Normal 52 2 2" xfId="43696"/>
    <cellStyle name="Normal 52 3" xfId="43697"/>
    <cellStyle name="Normal 52 3 2" xfId="43698"/>
    <cellStyle name="Normal 52 4" xfId="43699"/>
    <cellStyle name="Normal 52 4 2" xfId="43700"/>
    <cellStyle name="Normal 52 5" xfId="43701"/>
    <cellStyle name="Normal 52 5 2" xfId="43702"/>
    <cellStyle name="Normal 52 6" xfId="43703"/>
    <cellStyle name="Normal 52 7" xfId="43704"/>
    <cellStyle name="Normal 52 8" xfId="43705"/>
    <cellStyle name="Normal 52 8 2" xfId="43706"/>
    <cellStyle name="Normal 52 9" xfId="43707"/>
    <cellStyle name="Normal 52 9 2" xfId="43708"/>
    <cellStyle name="Normal 53" xfId="43709"/>
    <cellStyle name="Normal 53 10" xfId="43710"/>
    <cellStyle name="Normal 53 10 2" xfId="43711"/>
    <cellStyle name="Normal 53 11" xfId="43712"/>
    <cellStyle name="Normal 53 2" xfId="43713"/>
    <cellStyle name="Normal 53 2 2" xfId="43714"/>
    <cellStyle name="Normal 53 3" xfId="43715"/>
    <cellStyle name="Normal 53 3 2" xfId="43716"/>
    <cellStyle name="Normal 53 4" xfId="43717"/>
    <cellStyle name="Normal 53 4 2" xfId="43718"/>
    <cellStyle name="Normal 53 5" xfId="43719"/>
    <cellStyle name="Normal 53 5 2" xfId="43720"/>
    <cellStyle name="Normal 53 6" xfId="43721"/>
    <cellStyle name="Normal 53 7" xfId="43722"/>
    <cellStyle name="Normal 53 8" xfId="43723"/>
    <cellStyle name="Normal 53 8 2" xfId="43724"/>
    <cellStyle name="Normal 53 9" xfId="43725"/>
    <cellStyle name="Normal 53 9 2" xfId="43726"/>
    <cellStyle name="Normal 54" xfId="43727"/>
    <cellStyle name="Normal 54 10" xfId="43728"/>
    <cellStyle name="Normal 54 10 2" xfId="43729"/>
    <cellStyle name="Normal 54 11" xfId="43730"/>
    <cellStyle name="Normal 54 2" xfId="43731"/>
    <cellStyle name="Normal 54 2 2" xfId="43732"/>
    <cellStyle name="Normal 54 3" xfId="43733"/>
    <cellStyle name="Normal 54 3 2" xfId="43734"/>
    <cellStyle name="Normal 54 4" xfId="43735"/>
    <cellStyle name="Normal 54 4 2" xfId="43736"/>
    <cellStyle name="Normal 54 5" xfId="43737"/>
    <cellStyle name="Normal 54 5 2" xfId="43738"/>
    <cellStyle name="Normal 54 6" xfId="43739"/>
    <cellStyle name="Normal 54 7" xfId="43740"/>
    <cellStyle name="Normal 54 8" xfId="43741"/>
    <cellStyle name="Normal 54 8 2" xfId="43742"/>
    <cellStyle name="Normal 54 9" xfId="43743"/>
    <cellStyle name="Normal 54 9 2" xfId="43744"/>
    <cellStyle name="Normal 55" xfId="43745"/>
    <cellStyle name="Normal 55 10" xfId="43746"/>
    <cellStyle name="Normal 55 10 2" xfId="43747"/>
    <cellStyle name="Normal 55 11" xfId="43748"/>
    <cellStyle name="Normal 55 2" xfId="43749"/>
    <cellStyle name="Normal 55 2 2" xfId="43750"/>
    <cellStyle name="Normal 55 3" xfId="43751"/>
    <cellStyle name="Normal 55 3 2" xfId="43752"/>
    <cellStyle name="Normal 55 4" xfId="43753"/>
    <cellStyle name="Normal 55 4 2" xfId="43754"/>
    <cellStyle name="Normal 55 5" xfId="43755"/>
    <cellStyle name="Normal 55 5 2" xfId="43756"/>
    <cellStyle name="Normal 55 6" xfId="43757"/>
    <cellStyle name="Normal 55 7" xfId="43758"/>
    <cellStyle name="Normal 55 8" xfId="43759"/>
    <cellStyle name="Normal 55 8 2" xfId="43760"/>
    <cellStyle name="Normal 55 9" xfId="43761"/>
    <cellStyle name="Normal 55 9 2" xfId="43762"/>
    <cellStyle name="Normal 56" xfId="43763"/>
    <cellStyle name="Normal 56 10" xfId="43764"/>
    <cellStyle name="Normal 56 10 2" xfId="43765"/>
    <cellStyle name="Normal 56 11" xfId="43766"/>
    <cellStyle name="Normal 56 2" xfId="43767"/>
    <cellStyle name="Normal 56 2 2" xfId="43768"/>
    <cellStyle name="Normal 56 3" xfId="43769"/>
    <cellStyle name="Normal 56 3 2" xfId="43770"/>
    <cellStyle name="Normal 56 4" xfId="43771"/>
    <cellStyle name="Normal 56 4 2" xfId="43772"/>
    <cellStyle name="Normal 56 5" xfId="43773"/>
    <cellStyle name="Normal 56 5 2" xfId="43774"/>
    <cellStyle name="Normal 56 6" xfId="43775"/>
    <cellStyle name="Normal 56 7" xfId="43776"/>
    <cellStyle name="Normal 56 8" xfId="43777"/>
    <cellStyle name="Normal 56 8 2" xfId="43778"/>
    <cellStyle name="Normal 56 9" xfId="43779"/>
    <cellStyle name="Normal 56 9 2" xfId="43780"/>
    <cellStyle name="Normal 57" xfId="43781"/>
    <cellStyle name="Normal 57 10" xfId="43782"/>
    <cellStyle name="Normal 57 10 2" xfId="43783"/>
    <cellStyle name="Normal 57 11" xfId="43784"/>
    <cellStyle name="Normal 57 2" xfId="43785"/>
    <cellStyle name="Normal 57 2 2" xfId="43786"/>
    <cellStyle name="Normal 57 3" xfId="43787"/>
    <cellStyle name="Normal 57 3 2" xfId="43788"/>
    <cellStyle name="Normal 57 4" xfId="43789"/>
    <cellStyle name="Normal 57 4 2" xfId="43790"/>
    <cellStyle name="Normal 57 5" xfId="43791"/>
    <cellStyle name="Normal 57 5 2" xfId="43792"/>
    <cellStyle name="Normal 57 6" xfId="43793"/>
    <cellStyle name="Normal 57 7" xfId="43794"/>
    <cellStyle name="Normal 57 8" xfId="43795"/>
    <cellStyle name="Normal 57 8 2" xfId="43796"/>
    <cellStyle name="Normal 57 9" xfId="43797"/>
    <cellStyle name="Normal 57 9 2" xfId="43798"/>
    <cellStyle name="Normal 58" xfId="43799"/>
    <cellStyle name="Normal 58 2" xfId="43800"/>
    <cellStyle name="Normal 58 2 2" xfId="43801"/>
    <cellStyle name="Normal 58 2 2 2" xfId="43802"/>
    <cellStyle name="Normal 58 2 3" xfId="43803"/>
    <cellStyle name="Normal 58 3" xfId="43804"/>
    <cellStyle name="Normal 58 3 2" xfId="43805"/>
    <cellStyle name="Normal 58 4" xfId="43806"/>
    <cellStyle name="Normal 58 4 2" xfId="43807"/>
    <cellStyle name="Normal 58 5" xfId="43808"/>
    <cellStyle name="Normal 59" xfId="43809"/>
    <cellStyle name="Normal 59 2" xfId="43810"/>
    <cellStyle name="Normal 59 2 2" xfId="43811"/>
    <cellStyle name="Normal 59 3" xfId="43812"/>
    <cellStyle name="Normal 59 4" xfId="43813"/>
    <cellStyle name="Normal 6" xfId="88"/>
    <cellStyle name="Normal 6 10" xfId="43814"/>
    <cellStyle name="Normal 6 10 10" xfId="43815"/>
    <cellStyle name="Normal 6 10 10 2" xfId="43816"/>
    <cellStyle name="Normal 6 10 11" xfId="43817"/>
    <cellStyle name="Normal 6 10 2" xfId="43818"/>
    <cellStyle name="Normal 6 10 2 2" xfId="43819"/>
    <cellStyle name="Normal 6 10 3" xfId="43820"/>
    <cellStyle name="Normal 6 10 3 2" xfId="43821"/>
    <cellStyle name="Normal 6 10 4" xfId="43822"/>
    <cellStyle name="Normal 6 10 4 2" xfId="43823"/>
    <cellStyle name="Normal 6 10 5" xfId="43824"/>
    <cellStyle name="Normal 6 10 5 2" xfId="43825"/>
    <cellStyle name="Normal 6 10 6" xfId="43826"/>
    <cellStyle name="Normal 6 10 6 2" xfId="43827"/>
    <cellStyle name="Normal 6 10 7" xfId="43828"/>
    <cellStyle name="Normal 6 10 7 2" xfId="43829"/>
    <cellStyle name="Normal 6 10 8" xfId="43830"/>
    <cellStyle name="Normal 6 10 8 2" xfId="43831"/>
    <cellStyle name="Normal 6 10 9" xfId="43832"/>
    <cellStyle name="Normal 6 10 9 2" xfId="43833"/>
    <cellStyle name="Normal 6 11" xfId="43834"/>
    <cellStyle name="Normal 6 11 10" xfId="43835"/>
    <cellStyle name="Normal 6 11 10 2" xfId="43836"/>
    <cellStyle name="Normal 6 11 11" xfId="43837"/>
    <cellStyle name="Normal 6 11 2" xfId="43838"/>
    <cellStyle name="Normal 6 11 2 2" xfId="43839"/>
    <cellStyle name="Normal 6 11 3" xfId="43840"/>
    <cellStyle name="Normal 6 11 3 2" xfId="43841"/>
    <cellStyle name="Normal 6 11 4" xfId="43842"/>
    <cellStyle name="Normal 6 11 4 2" xfId="43843"/>
    <cellStyle name="Normal 6 11 5" xfId="43844"/>
    <cellStyle name="Normal 6 11 5 2" xfId="43845"/>
    <cellStyle name="Normal 6 11 6" xfId="43846"/>
    <cellStyle name="Normal 6 11 6 2" xfId="43847"/>
    <cellStyle name="Normal 6 11 7" xfId="43848"/>
    <cellStyle name="Normal 6 11 7 2" xfId="43849"/>
    <cellStyle name="Normal 6 11 8" xfId="43850"/>
    <cellStyle name="Normal 6 11 8 2" xfId="43851"/>
    <cellStyle name="Normal 6 11 9" xfId="43852"/>
    <cellStyle name="Normal 6 11 9 2" xfId="43853"/>
    <cellStyle name="Normal 6 12" xfId="43854"/>
    <cellStyle name="Normal 6 12 10" xfId="43855"/>
    <cellStyle name="Normal 6 12 10 2" xfId="43856"/>
    <cellStyle name="Normal 6 12 11" xfId="43857"/>
    <cellStyle name="Normal 6 12 2" xfId="43858"/>
    <cellStyle name="Normal 6 12 2 2" xfId="43859"/>
    <cellStyle name="Normal 6 12 3" xfId="43860"/>
    <cellStyle name="Normal 6 12 3 2" xfId="43861"/>
    <cellStyle name="Normal 6 12 4" xfId="43862"/>
    <cellStyle name="Normal 6 12 4 2" xfId="43863"/>
    <cellStyle name="Normal 6 12 5" xfId="43864"/>
    <cellStyle name="Normal 6 12 5 2" xfId="43865"/>
    <cellStyle name="Normal 6 12 6" xfId="43866"/>
    <cellStyle name="Normal 6 12 6 2" xfId="43867"/>
    <cellStyle name="Normal 6 12 7" xfId="43868"/>
    <cellStyle name="Normal 6 12 7 2" xfId="43869"/>
    <cellStyle name="Normal 6 12 8" xfId="43870"/>
    <cellStyle name="Normal 6 12 8 2" xfId="43871"/>
    <cellStyle name="Normal 6 12 9" xfId="43872"/>
    <cellStyle name="Normal 6 12 9 2" xfId="43873"/>
    <cellStyle name="Normal 6 13" xfId="43874"/>
    <cellStyle name="Normal 6 13 10" xfId="43875"/>
    <cellStyle name="Normal 6 13 10 2" xfId="43876"/>
    <cellStyle name="Normal 6 13 11" xfId="43877"/>
    <cellStyle name="Normal 6 13 2" xfId="43878"/>
    <cellStyle name="Normal 6 13 2 2" xfId="43879"/>
    <cellStyle name="Normal 6 13 3" xfId="43880"/>
    <cellStyle name="Normal 6 13 3 2" xfId="43881"/>
    <cellStyle name="Normal 6 13 4" xfId="43882"/>
    <cellStyle name="Normal 6 13 4 2" xfId="43883"/>
    <cellStyle name="Normal 6 13 5" xfId="43884"/>
    <cellStyle name="Normal 6 13 5 2" xfId="43885"/>
    <cellStyle name="Normal 6 13 6" xfId="43886"/>
    <cellStyle name="Normal 6 13 6 2" xfId="43887"/>
    <cellStyle name="Normal 6 13 7" xfId="43888"/>
    <cellStyle name="Normal 6 13 7 2" xfId="43889"/>
    <cellStyle name="Normal 6 13 8" xfId="43890"/>
    <cellStyle name="Normal 6 13 8 2" xfId="43891"/>
    <cellStyle name="Normal 6 13 9" xfId="43892"/>
    <cellStyle name="Normal 6 13 9 2" xfId="43893"/>
    <cellStyle name="Normal 6 14" xfId="43894"/>
    <cellStyle name="Normal 6 14 10" xfId="43895"/>
    <cellStyle name="Normal 6 14 10 2" xfId="43896"/>
    <cellStyle name="Normal 6 14 11" xfId="43897"/>
    <cellStyle name="Normal 6 14 2" xfId="43898"/>
    <cellStyle name="Normal 6 14 2 2" xfId="43899"/>
    <cellStyle name="Normal 6 14 3" xfId="43900"/>
    <cellStyle name="Normal 6 14 3 2" xfId="43901"/>
    <cellStyle name="Normal 6 14 4" xfId="43902"/>
    <cellStyle name="Normal 6 14 4 2" xfId="43903"/>
    <cellStyle name="Normal 6 14 5" xfId="43904"/>
    <cellStyle name="Normal 6 14 5 2" xfId="43905"/>
    <cellStyle name="Normal 6 14 6" xfId="43906"/>
    <cellStyle name="Normal 6 14 6 2" xfId="43907"/>
    <cellStyle name="Normal 6 14 7" xfId="43908"/>
    <cellStyle name="Normal 6 14 7 2" xfId="43909"/>
    <cellStyle name="Normal 6 14 8" xfId="43910"/>
    <cellStyle name="Normal 6 14 8 2" xfId="43911"/>
    <cellStyle name="Normal 6 14 9" xfId="43912"/>
    <cellStyle name="Normal 6 14 9 2" xfId="43913"/>
    <cellStyle name="Normal 6 15" xfId="43914"/>
    <cellStyle name="Normal 6 15 10" xfId="43915"/>
    <cellStyle name="Normal 6 15 10 2" xfId="43916"/>
    <cellStyle name="Normal 6 15 11" xfId="43917"/>
    <cellStyle name="Normal 6 15 2" xfId="43918"/>
    <cellStyle name="Normal 6 15 2 2" xfId="43919"/>
    <cellStyle name="Normal 6 15 3" xfId="43920"/>
    <cellStyle name="Normal 6 15 3 2" xfId="43921"/>
    <cellStyle name="Normal 6 15 4" xfId="43922"/>
    <cellStyle name="Normal 6 15 4 2" xfId="43923"/>
    <cellStyle name="Normal 6 15 5" xfId="43924"/>
    <cellStyle name="Normal 6 15 5 2" xfId="43925"/>
    <cellStyle name="Normal 6 15 6" xfId="43926"/>
    <cellStyle name="Normal 6 15 6 2" xfId="43927"/>
    <cellStyle name="Normal 6 15 7" xfId="43928"/>
    <cellStyle name="Normal 6 15 7 2" xfId="43929"/>
    <cellStyle name="Normal 6 15 8" xfId="43930"/>
    <cellStyle name="Normal 6 15 8 2" xfId="43931"/>
    <cellStyle name="Normal 6 15 9" xfId="43932"/>
    <cellStyle name="Normal 6 15 9 2" xfId="43933"/>
    <cellStyle name="Normal 6 16" xfId="43934"/>
    <cellStyle name="Normal 6 16 10" xfId="43935"/>
    <cellStyle name="Normal 6 16 10 2" xfId="43936"/>
    <cellStyle name="Normal 6 16 11" xfId="43937"/>
    <cellStyle name="Normal 6 16 2" xfId="43938"/>
    <cellStyle name="Normal 6 16 2 2" xfId="43939"/>
    <cellStyle name="Normal 6 16 3" xfId="43940"/>
    <cellStyle name="Normal 6 16 3 2" xfId="43941"/>
    <cellStyle name="Normal 6 16 4" xfId="43942"/>
    <cellStyle name="Normal 6 16 4 2" xfId="43943"/>
    <cellStyle name="Normal 6 16 5" xfId="43944"/>
    <cellStyle name="Normal 6 16 5 2" xfId="43945"/>
    <cellStyle name="Normal 6 16 6" xfId="43946"/>
    <cellStyle name="Normal 6 16 6 2" xfId="43947"/>
    <cellStyle name="Normal 6 16 7" xfId="43948"/>
    <cellStyle name="Normal 6 16 7 2" xfId="43949"/>
    <cellStyle name="Normal 6 16 8" xfId="43950"/>
    <cellStyle name="Normal 6 16 8 2" xfId="43951"/>
    <cellStyle name="Normal 6 16 9" xfId="43952"/>
    <cellStyle name="Normal 6 16 9 2" xfId="43953"/>
    <cellStyle name="Normal 6 17" xfId="43954"/>
    <cellStyle name="Normal 6 17 10" xfId="43955"/>
    <cellStyle name="Normal 6 17 10 2" xfId="43956"/>
    <cellStyle name="Normal 6 17 11" xfId="43957"/>
    <cellStyle name="Normal 6 17 2" xfId="43958"/>
    <cellStyle name="Normal 6 17 2 2" xfId="43959"/>
    <cellStyle name="Normal 6 17 3" xfId="43960"/>
    <cellStyle name="Normal 6 17 3 2" xfId="43961"/>
    <cellStyle name="Normal 6 17 4" xfId="43962"/>
    <cellStyle name="Normal 6 17 4 2" xfId="43963"/>
    <cellStyle name="Normal 6 17 5" xfId="43964"/>
    <cellStyle name="Normal 6 17 5 2" xfId="43965"/>
    <cellStyle name="Normal 6 17 6" xfId="43966"/>
    <cellStyle name="Normal 6 17 6 2" xfId="43967"/>
    <cellStyle name="Normal 6 17 7" xfId="43968"/>
    <cellStyle name="Normal 6 17 7 2" xfId="43969"/>
    <cellStyle name="Normal 6 17 8" xfId="43970"/>
    <cellStyle name="Normal 6 17 8 2" xfId="43971"/>
    <cellStyle name="Normal 6 17 9" xfId="43972"/>
    <cellStyle name="Normal 6 17 9 2" xfId="43973"/>
    <cellStyle name="Normal 6 18" xfId="43974"/>
    <cellStyle name="Normal 6 18 10" xfId="43975"/>
    <cellStyle name="Normal 6 18 10 2" xfId="43976"/>
    <cellStyle name="Normal 6 18 11" xfId="43977"/>
    <cellStyle name="Normal 6 18 2" xfId="43978"/>
    <cellStyle name="Normal 6 18 2 2" xfId="43979"/>
    <cellStyle name="Normal 6 18 3" xfId="43980"/>
    <cellStyle name="Normal 6 18 3 2" xfId="43981"/>
    <cellStyle name="Normal 6 18 4" xfId="43982"/>
    <cellStyle name="Normal 6 18 4 2" xfId="43983"/>
    <cellStyle name="Normal 6 18 5" xfId="43984"/>
    <cellStyle name="Normal 6 18 5 2" xfId="43985"/>
    <cellStyle name="Normal 6 18 6" xfId="43986"/>
    <cellStyle name="Normal 6 18 6 2" xfId="43987"/>
    <cellStyle name="Normal 6 18 7" xfId="43988"/>
    <cellStyle name="Normal 6 18 7 2" xfId="43989"/>
    <cellStyle name="Normal 6 18 8" xfId="43990"/>
    <cellStyle name="Normal 6 18 8 2" xfId="43991"/>
    <cellStyle name="Normal 6 18 9" xfId="43992"/>
    <cellStyle name="Normal 6 18 9 2" xfId="43993"/>
    <cellStyle name="Normal 6 19" xfId="43994"/>
    <cellStyle name="Normal 6 19 10" xfId="43995"/>
    <cellStyle name="Normal 6 19 10 2" xfId="43996"/>
    <cellStyle name="Normal 6 19 11" xfId="43997"/>
    <cellStyle name="Normal 6 19 2" xfId="43998"/>
    <cellStyle name="Normal 6 19 2 2" xfId="43999"/>
    <cellStyle name="Normal 6 19 3" xfId="44000"/>
    <cellStyle name="Normal 6 19 3 2" xfId="44001"/>
    <cellStyle name="Normal 6 19 4" xfId="44002"/>
    <cellStyle name="Normal 6 19 4 2" xfId="44003"/>
    <cellStyle name="Normal 6 19 5" xfId="44004"/>
    <cellStyle name="Normal 6 19 5 2" xfId="44005"/>
    <cellStyle name="Normal 6 19 6" xfId="44006"/>
    <cellStyle name="Normal 6 19 6 2" xfId="44007"/>
    <cellStyle name="Normal 6 19 7" xfId="44008"/>
    <cellStyle name="Normal 6 19 7 2" xfId="44009"/>
    <cellStyle name="Normal 6 19 8" xfId="44010"/>
    <cellStyle name="Normal 6 19 8 2" xfId="44011"/>
    <cellStyle name="Normal 6 19 9" xfId="44012"/>
    <cellStyle name="Normal 6 19 9 2" xfId="44013"/>
    <cellStyle name="Normal 6 2" xfId="89"/>
    <cellStyle name="Normal 6 2 10" xfId="44014"/>
    <cellStyle name="Normal 6 2 10 10" xfId="44015"/>
    <cellStyle name="Normal 6 2 10 10 2" xfId="44016"/>
    <cellStyle name="Normal 6 2 10 11" xfId="44017"/>
    <cellStyle name="Normal 6 2 10 2" xfId="44018"/>
    <cellStyle name="Normal 6 2 10 2 2" xfId="44019"/>
    <cellStyle name="Normal 6 2 10 3" xfId="44020"/>
    <cellStyle name="Normal 6 2 10 3 2" xfId="44021"/>
    <cellStyle name="Normal 6 2 10 4" xfId="44022"/>
    <cellStyle name="Normal 6 2 10 4 2" xfId="44023"/>
    <cellStyle name="Normal 6 2 10 5" xfId="44024"/>
    <cellStyle name="Normal 6 2 10 5 2" xfId="44025"/>
    <cellStyle name="Normal 6 2 10 6" xfId="44026"/>
    <cellStyle name="Normal 6 2 10 6 2" xfId="44027"/>
    <cellStyle name="Normal 6 2 10 7" xfId="44028"/>
    <cellStyle name="Normal 6 2 10 7 2" xfId="44029"/>
    <cellStyle name="Normal 6 2 10 8" xfId="44030"/>
    <cellStyle name="Normal 6 2 10 8 2" xfId="44031"/>
    <cellStyle name="Normal 6 2 10 9" xfId="44032"/>
    <cellStyle name="Normal 6 2 10 9 2" xfId="44033"/>
    <cellStyle name="Normal 6 2 11" xfId="44034"/>
    <cellStyle name="Normal 6 2 11 10" xfId="44035"/>
    <cellStyle name="Normal 6 2 11 10 2" xfId="44036"/>
    <cellStyle name="Normal 6 2 11 11" xfId="44037"/>
    <cellStyle name="Normal 6 2 11 2" xfId="44038"/>
    <cellStyle name="Normal 6 2 11 2 2" xfId="44039"/>
    <cellStyle name="Normal 6 2 11 3" xfId="44040"/>
    <cellStyle name="Normal 6 2 11 3 2" xfId="44041"/>
    <cellStyle name="Normal 6 2 11 4" xfId="44042"/>
    <cellStyle name="Normal 6 2 11 4 2" xfId="44043"/>
    <cellStyle name="Normal 6 2 11 5" xfId="44044"/>
    <cellStyle name="Normal 6 2 11 5 2" xfId="44045"/>
    <cellStyle name="Normal 6 2 11 6" xfId="44046"/>
    <cellStyle name="Normal 6 2 11 6 2" xfId="44047"/>
    <cellStyle name="Normal 6 2 11 7" xfId="44048"/>
    <cellStyle name="Normal 6 2 11 7 2" xfId="44049"/>
    <cellStyle name="Normal 6 2 11 8" xfId="44050"/>
    <cellStyle name="Normal 6 2 11 8 2" xfId="44051"/>
    <cellStyle name="Normal 6 2 11 9" xfId="44052"/>
    <cellStyle name="Normal 6 2 11 9 2" xfId="44053"/>
    <cellStyle name="Normal 6 2 12" xfId="44054"/>
    <cellStyle name="Normal 6 2 12 10" xfId="44055"/>
    <cellStyle name="Normal 6 2 12 10 2" xfId="44056"/>
    <cellStyle name="Normal 6 2 12 11" xfId="44057"/>
    <cellStyle name="Normal 6 2 12 2" xfId="44058"/>
    <cellStyle name="Normal 6 2 12 2 2" xfId="44059"/>
    <cellStyle name="Normal 6 2 12 3" xfId="44060"/>
    <cellStyle name="Normal 6 2 12 3 2" xfId="44061"/>
    <cellStyle name="Normal 6 2 12 4" xfId="44062"/>
    <cellStyle name="Normal 6 2 12 4 2" xfId="44063"/>
    <cellStyle name="Normal 6 2 12 5" xfId="44064"/>
    <cellStyle name="Normal 6 2 12 5 2" xfId="44065"/>
    <cellStyle name="Normal 6 2 12 6" xfId="44066"/>
    <cellStyle name="Normal 6 2 12 6 2" xfId="44067"/>
    <cellStyle name="Normal 6 2 12 7" xfId="44068"/>
    <cellStyle name="Normal 6 2 12 7 2" xfId="44069"/>
    <cellStyle name="Normal 6 2 12 8" xfId="44070"/>
    <cellStyle name="Normal 6 2 12 8 2" xfId="44071"/>
    <cellStyle name="Normal 6 2 12 9" xfId="44072"/>
    <cellStyle name="Normal 6 2 12 9 2" xfId="44073"/>
    <cellStyle name="Normal 6 2 13" xfId="44074"/>
    <cellStyle name="Normal 6 2 13 10" xfId="44075"/>
    <cellStyle name="Normal 6 2 13 10 2" xfId="44076"/>
    <cellStyle name="Normal 6 2 13 11" xfId="44077"/>
    <cellStyle name="Normal 6 2 13 2" xfId="44078"/>
    <cellStyle name="Normal 6 2 13 2 2" xfId="44079"/>
    <cellStyle name="Normal 6 2 13 3" xfId="44080"/>
    <cellStyle name="Normal 6 2 13 3 2" xfId="44081"/>
    <cellStyle name="Normal 6 2 13 4" xfId="44082"/>
    <cellStyle name="Normal 6 2 13 4 2" xfId="44083"/>
    <cellStyle name="Normal 6 2 13 5" xfId="44084"/>
    <cellStyle name="Normal 6 2 13 5 2" xfId="44085"/>
    <cellStyle name="Normal 6 2 13 6" xfId="44086"/>
    <cellStyle name="Normal 6 2 13 6 2" xfId="44087"/>
    <cellStyle name="Normal 6 2 13 7" xfId="44088"/>
    <cellStyle name="Normal 6 2 13 7 2" xfId="44089"/>
    <cellStyle name="Normal 6 2 13 8" xfId="44090"/>
    <cellStyle name="Normal 6 2 13 8 2" xfId="44091"/>
    <cellStyle name="Normal 6 2 13 9" xfId="44092"/>
    <cellStyle name="Normal 6 2 13 9 2" xfId="44093"/>
    <cellStyle name="Normal 6 2 14" xfId="44094"/>
    <cellStyle name="Normal 6 2 14 10" xfId="44095"/>
    <cellStyle name="Normal 6 2 14 10 2" xfId="44096"/>
    <cellStyle name="Normal 6 2 14 11" xfId="44097"/>
    <cellStyle name="Normal 6 2 14 2" xfId="44098"/>
    <cellStyle name="Normal 6 2 14 2 2" xfId="44099"/>
    <cellStyle name="Normal 6 2 14 3" xfId="44100"/>
    <cellStyle name="Normal 6 2 14 3 2" xfId="44101"/>
    <cellStyle name="Normal 6 2 14 4" xfId="44102"/>
    <cellStyle name="Normal 6 2 14 4 2" xfId="44103"/>
    <cellStyle name="Normal 6 2 14 5" xfId="44104"/>
    <cellStyle name="Normal 6 2 14 5 2" xfId="44105"/>
    <cellStyle name="Normal 6 2 14 6" xfId="44106"/>
    <cellStyle name="Normal 6 2 14 6 2" xfId="44107"/>
    <cellStyle name="Normal 6 2 14 7" xfId="44108"/>
    <cellStyle name="Normal 6 2 14 7 2" xfId="44109"/>
    <cellStyle name="Normal 6 2 14 8" xfId="44110"/>
    <cellStyle name="Normal 6 2 14 8 2" xfId="44111"/>
    <cellStyle name="Normal 6 2 14 9" xfId="44112"/>
    <cellStyle name="Normal 6 2 14 9 2" xfId="44113"/>
    <cellStyle name="Normal 6 2 15" xfId="44114"/>
    <cellStyle name="Normal 6 2 15 10" xfId="44115"/>
    <cellStyle name="Normal 6 2 15 10 2" xfId="44116"/>
    <cellStyle name="Normal 6 2 15 11" xfId="44117"/>
    <cellStyle name="Normal 6 2 15 2" xfId="44118"/>
    <cellStyle name="Normal 6 2 15 2 2" xfId="44119"/>
    <cellStyle name="Normal 6 2 15 3" xfId="44120"/>
    <cellStyle name="Normal 6 2 15 3 2" xfId="44121"/>
    <cellStyle name="Normal 6 2 15 4" xfId="44122"/>
    <cellStyle name="Normal 6 2 15 4 2" xfId="44123"/>
    <cellStyle name="Normal 6 2 15 5" xfId="44124"/>
    <cellStyle name="Normal 6 2 15 5 2" xfId="44125"/>
    <cellStyle name="Normal 6 2 15 6" xfId="44126"/>
    <cellStyle name="Normal 6 2 15 6 2" xfId="44127"/>
    <cellStyle name="Normal 6 2 15 7" xfId="44128"/>
    <cellStyle name="Normal 6 2 15 7 2" xfId="44129"/>
    <cellStyle name="Normal 6 2 15 8" xfId="44130"/>
    <cellStyle name="Normal 6 2 15 8 2" xfId="44131"/>
    <cellStyle name="Normal 6 2 15 9" xfId="44132"/>
    <cellStyle name="Normal 6 2 15 9 2" xfId="44133"/>
    <cellStyle name="Normal 6 2 16" xfId="44134"/>
    <cellStyle name="Normal 6 2 16 10" xfId="44135"/>
    <cellStyle name="Normal 6 2 16 10 2" xfId="44136"/>
    <cellStyle name="Normal 6 2 16 11" xfId="44137"/>
    <cellStyle name="Normal 6 2 16 2" xfId="44138"/>
    <cellStyle name="Normal 6 2 16 2 2" xfId="44139"/>
    <cellStyle name="Normal 6 2 16 3" xfId="44140"/>
    <cellStyle name="Normal 6 2 16 3 2" xfId="44141"/>
    <cellStyle name="Normal 6 2 16 4" xfId="44142"/>
    <cellStyle name="Normal 6 2 16 4 2" xfId="44143"/>
    <cellStyle name="Normal 6 2 16 5" xfId="44144"/>
    <cellStyle name="Normal 6 2 16 5 2" xfId="44145"/>
    <cellStyle name="Normal 6 2 16 6" xfId="44146"/>
    <cellStyle name="Normal 6 2 16 6 2" xfId="44147"/>
    <cellStyle name="Normal 6 2 16 7" xfId="44148"/>
    <cellStyle name="Normal 6 2 16 7 2" xfId="44149"/>
    <cellStyle name="Normal 6 2 16 8" xfId="44150"/>
    <cellStyle name="Normal 6 2 16 8 2" xfId="44151"/>
    <cellStyle name="Normal 6 2 16 9" xfId="44152"/>
    <cellStyle name="Normal 6 2 16 9 2" xfId="44153"/>
    <cellStyle name="Normal 6 2 17" xfId="44154"/>
    <cellStyle name="Normal 6 2 17 10" xfId="44155"/>
    <cellStyle name="Normal 6 2 17 10 2" xfId="44156"/>
    <cellStyle name="Normal 6 2 17 11" xfId="44157"/>
    <cellStyle name="Normal 6 2 17 2" xfId="44158"/>
    <cellStyle name="Normal 6 2 17 2 2" xfId="44159"/>
    <cellStyle name="Normal 6 2 17 3" xfId="44160"/>
    <cellStyle name="Normal 6 2 17 3 2" xfId="44161"/>
    <cellStyle name="Normal 6 2 17 4" xfId="44162"/>
    <cellStyle name="Normal 6 2 17 4 2" xfId="44163"/>
    <cellStyle name="Normal 6 2 17 5" xfId="44164"/>
    <cellStyle name="Normal 6 2 17 5 2" xfId="44165"/>
    <cellStyle name="Normal 6 2 17 6" xfId="44166"/>
    <cellStyle name="Normal 6 2 17 6 2" xfId="44167"/>
    <cellStyle name="Normal 6 2 17 7" xfId="44168"/>
    <cellStyle name="Normal 6 2 17 7 2" xfId="44169"/>
    <cellStyle name="Normal 6 2 17 8" xfId="44170"/>
    <cellStyle name="Normal 6 2 17 8 2" xfId="44171"/>
    <cellStyle name="Normal 6 2 17 9" xfId="44172"/>
    <cellStyle name="Normal 6 2 17 9 2" xfId="44173"/>
    <cellStyle name="Normal 6 2 18" xfId="44174"/>
    <cellStyle name="Normal 6 2 18 10" xfId="44175"/>
    <cellStyle name="Normal 6 2 18 10 2" xfId="44176"/>
    <cellStyle name="Normal 6 2 18 11" xfId="44177"/>
    <cellStyle name="Normal 6 2 18 2" xfId="44178"/>
    <cellStyle name="Normal 6 2 18 2 2" xfId="44179"/>
    <cellStyle name="Normal 6 2 18 3" xfId="44180"/>
    <cellStyle name="Normal 6 2 18 3 2" xfId="44181"/>
    <cellStyle name="Normal 6 2 18 4" xfId="44182"/>
    <cellStyle name="Normal 6 2 18 4 2" xfId="44183"/>
    <cellStyle name="Normal 6 2 18 5" xfId="44184"/>
    <cellStyle name="Normal 6 2 18 5 2" xfId="44185"/>
    <cellStyle name="Normal 6 2 18 6" xfId="44186"/>
    <cellStyle name="Normal 6 2 18 6 2" xfId="44187"/>
    <cellStyle name="Normal 6 2 18 7" xfId="44188"/>
    <cellStyle name="Normal 6 2 18 7 2" xfId="44189"/>
    <cellStyle name="Normal 6 2 18 8" xfId="44190"/>
    <cellStyle name="Normal 6 2 18 8 2" xfId="44191"/>
    <cellStyle name="Normal 6 2 18 9" xfId="44192"/>
    <cellStyle name="Normal 6 2 18 9 2" xfId="44193"/>
    <cellStyle name="Normal 6 2 19" xfId="44194"/>
    <cellStyle name="Normal 6 2 19 10" xfId="44195"/>
    <cellStyle name="Normal 6 2 19 10 2" xfId="44196"/>
    <cellStyle name="Normal 6 2 19 11" xfId="44197"/>
    <cellStyle name="Normal 6 2 19 2" xfId="44198"/>
    <cellStyle name="Normal 6 2 19 2 2" xfId="44199"/>
    <cellStyle name="Normal 6 2 19 3" xfId="44200"/>
    <cellStyle name="Normal 6 2 19 3 2" xfId="44201"/>
    <cellStyle name="Normal 6 2 19 4" xfId="44202"/>
    <cellStyle name="Normal 6 2 19 4 2" xfId="44203"/>
    <cellStyle name="Normal 6 2 19 5" xfId="44204"/>
    <cellStyle name="Normal 6 2 19 5 2" xfId="44205"/>
    <cellStyle name="Normal 6 2 19 6" xfId="44206"/>
    <cellStyle name="Normal 6 2 19 6 2" xfId="44207"/>
    <cellStyle name="Normal 6 2 19 7" xfId="44208"/>
    <cellStyle name="Normal 6 2 19 7 2" xfId="44209"/>
    <cellStyle name="Normal 6 2 19 8" xfId="44210"/>
    <cellStyle name="Normal 6 2 19 8 2" xfId="44211"/>
    <cellStyle name="Normal 6 2 19 9" xfId="44212"/>
    <cellStyle name="Normal 6 2 19 9 2" xfId="44213"/>
    <cellStyle name="Normal 6 2 2" xfId="44214"/>
    <cellStyle name="Normal 6 2 2 10" xfId="44215"/>
    <cellStyle name="Normal 6 2 2 10 2" xfId="44216"/>
    <cellStyle name="Normal 6 2 2 11" xfId="44217"/>
    <cellStyle name="Normal 6 2 2 2" xfId="44218"/>
    <cellStyle name="Normal 6 2 2 2 2" xfId="44219"/>
    <cellStyle name="Normal 6 2 2 3" xfId="44220"/>
    <cellStyle name="Normal 6 2 2 3 2" xfId="44221"/>
    <cellStyle name="Normal 6 2 2 4" xfId="44222"/>
    <cellStyle name="Normal 6 2 2 4 2" xfId="44223"/>
    <cellStyle name="Normal 6 2 2 5" xfId="44224"/>
    <cellStyle name="Normal 6 2 2 5 2" xfId="44225"/>
    <cellStyle name="Normal 6 2 2 6" xfId="44226"/>
    <cellStyle name="Normal 6 2 2 6 2" xfId="44227"/>
    <cellStyle name="Normal 6 2 2 7" xfId="44228"/>
    <cellStyle name="Normal 6 2 2 7 2" xfId="44229"/>
    <cellStyle name="Normal 6 2 2 8" xfId="44230"/>
    <cellStyle name="Normal 6 2 2 8 2" xfId="44231"/>
    <cellStyle name="Normal 6 2 2 9" xfId="44232"/>
    <cellStyle name="Normal 6 2 2 9 2" xfId="44233"/>
    <cellStyle name="Normal 6 2 20" xfId="44234"/>
    <cellStyle name="Normal 6 2 20 10" xfId="44235"/>
    <cellStyle name="Normal 6 2 20 10 2" xfId="44236"/>
    <cellStyle name="Normal 6 2 20 11" xfId="44237"/>
    <cellStyle name="Normal 6 2 20 2" xfId="44238"/>
    <cellStyle name="Normal 6 2 20 2 2" xfId="44239"/>
    <cellStyle name="Normal 6 2 20 3" xfId="44240"/>
    <cellStyle name="Normal 6 2 20 3 2" xfId="44241"/>
    <cellStyle name="Normal 6 2 20 4" xfId="44242"/>
    <cellStyle name="Normal 6 2 20 4 2" xfId="44243"/>
    <cellStyle name="Normal 6 2 20 5" xfId="44244"/>
    <cellStyle name="Normal 6 2 20 5 2" xfId="44245"/>
    <cellStyle name="Normal 6 2 20 6" xfId="44246"/>
    <cellStyle name="Normal 6 2 20 6 2" xfId="44247"/>
    <cellStyle name="Normal 6 2 20 7" xfId="44248"/>
    <cellStyle name="Normal 6 2 20 7 2" xfId="44249"/>
    <cellStyle name="Normal 6 2 20 8" xfId="44250"/>
    <cellStyle name="Normal 6 2 20 8 2" xfId="44251"/>
    <cellStyle name="Normal 6 2 20 9" xfId="44252"/>
    <cellStyle name="Normal 6 2 20 9 2" xfId="44253"/>
    <cellStyle name="Normal 6 2 21" xfId="44254"/>
    <cellStyle name="Normal 6 2 21 10" xfId="44255"/>
    <cellStyle name="Normal 6 2 21 10 2" xfId="44256"/>
    <cellStyle name="Normal 6 2 21 11" xfId="44257"/>
    <cellStyle name="Normal 6 2 21 2" xfId="44258"/>
    <cellStyle name="Normal 6 2 21 2 2" xfId="44259"/>
    <cellStyle name="Normal 6 2 21 3" xfId="44260"/>
    <cellStyle name="Normal 6 2 21 3 2" xfId="44261"/>
    <cellStyle name="Normal 6 2 21 4" xfId="44262"/>
    <cellStyle name="Normal 6 2 21 4 2" xfId="44263"/>
    <cellStyle name="Normal 6 2 21 5" xfId="44264"/>
    <cellStyle name="Normal 6 2 21 5 2" xfId="44265"/>
    <cellStyle name="Normal 6 2 21 6" xfId="44266"/>
    <cellStyle name="Normal 6 2 21 6 2" xfId="44267"/>
    <cellStyle name="Normal 6 2 21 7" xfId="44268"/>
    <cellStyle name="Normal 6 2 21 7 2" xfId="44269"/>
    <cellStyle name="Normal 6 2 21 8" xfId="44270"/>
    <cellStyle name="Normal 6 2 21 8 2" xfId="44271"/>
    <cellStyle name="Normal 6 2 21 9" xfId="44272"/>
    <cellStyle name="Normal 6 2 21 9 2" xfId="44273"/>
    <cellStyle name="Normal 6 2 22" xfId="44274"/>
    <cellStyle name="Normal 6 2 22 10" xfId="44275"/>
    <cellStyle name="Normal 6 2 22 10 2" xfId="44276"/>
    <cellStyle name="Normal 6 2 22 11" xfId="44277"/>
    <cellStyle name="Normal 6 2 22 2" xfId="44278"/>
    <cellStyle name="Normal 6 2 22 2 2" xfId="44279"/>
    <cellStyle name="Normal 6 2 22 3" xfId="44280"/>
    <cellStyle name="Normal 6 2 22 3 2" xfId="44281"/>
    <cellStyle name="Normal 6 2 22 4" xfId="44282"/>
    <cellStyle name="Normal 6 2 22 4 2" xfId="44283"/>
    <cellStyle name="Normal 6 2 22 5" xfId="44284"/>
    <cellStyle name="Normal 6 2 22 5 2" xfId="44285"/>
    <cellStyle name="Normal 6 2 22 6" xfId="44286"/>
    <cellStyle name="Normal 6 2 22 6 2" xfId="44287"/>
    <cellStyle name="Normal 6 2 22 7" xfId="44288"/>
    <cellStyle name="Normal 6 2 22 7 2" xfId="44289"/>
    <cellStyle name="Normal 6 2 22 8" xfId="44290"/>
    <cellStyle name="Normal 6 2 22 8 2" xfId="44291"/>
    <cellStyle name="Normal 6 2 22 9" xfId="44292"/>
    <cellStyle name="Normal 6 2 22 9 2" xfId="44293"/>
    <cellStyle name="Normal 6 2 23" xfId="44294"/>
    <cellStyle name="Normal 6 2 23 10" xfId="44295"/>
    <cellStyle name="Normal 6 2 23 10 2" xfId="44296"/>
    <cellStyle name="Normal 6 2 23 11" xfId="44297"/>
    <cellStyle name="Normal 6 2 23 2" xfId="44298"/>
    <cellStyle name="Normal 6 2 23 2 2" xfId="44299"/>
    <cellStyle name="Normal 6 2 23 3" xfId="44300"/>
    <cellStyle name="Normal 6 2 23 3 2" xfId="44301"/>
    <cellStyle name="Normal 6 2 23 4" xfId="44302"/>
    <cellStyle name="Normal 6 2 23 4 2" xfId="44303"/>
    <cellStyle name="Normal 6 2 23 5" xfId="44304"/>
    <cellStyle name="Normal 6 2 23 5 2" xfId="44305"/>
    <cellStyle name="Normal 6 2 23 6" xfId="44306"/>
    <cellStyle name="Normal 6 2 23 6 2" xfId="44307"/>
    <cellStyle name="Normal 6 2 23 7" xfId="44308"/>
    <cellStyle name="Normal 6 2 23 7 2" xfId="44309"/>
    <cellStyle name="Normal 6 2 23 8" xfId="44310"/>
    <cellStyle name="Normal 6 2 23 8 2" xfId="44311"/>
    <cellStyle name="Normal 6 2 23 9" xfId="44312"/>
    <cellStyle name="Normal 6 2 23 9 2" xfId="44313"/>
    <cellStyle name="Normal 6 2 24" xfId="44314"/>
    <cellStyle name="Normal 6 2 24 10" xfId="44315"/>
    <cellStyle name="Normal 6 2 24 10 2" xfId="44316"/>
    <cellStyle name="Normal 6 2 24 11" xfId="44317"/>
    <cellStyle name="Normal 6 2 24 2" xfId="44318"/>
    <cellStyle name="Normal 6 2 24 2 2" xfId="44319"/>
    <cellStyle name="Normal 6 2 24 3" xfId="44320"/>
    <cellStyle name="Normal 6 2 24 3 2" xfId="44321"/>
    <cellStyle name="Normal 6 2 24 4" xfId="44322"/>
    <cellStyle name="Normal 6 2 24 4 2" xfId="44323"/>
    <cellStyle name="Normal 6 2 24 5" xfId="44324"/>
    <cellStyle name="Normal 6 2 24 5 2" xfId="44325"/>
    <cellStyle name="Normal 6 2 24 6" xfId="44326"/>
    <cellStyle name="Normal 6 2 24 6 2" xfId="44327"/>
    <cellStyle name="Normal 6 2 24 7" xfId="44328"/>
    <cellStyle name="Normal 6 2 24 7 2" xfId="44329"/>
    <cellStyle name="Normal 6 2 24 8" xfId="44330"/>
    <cellStyle name="Normal 6 2 24 8 2" xfId="44331"/>
    <cellStyle name="Normal 6 2 24 9" xfId="44332"/>
    <cellStyle name="Normal 6 2 24 9 2" xfId="44333"/>
    <cellStyle name="Normal 6 2 25" xfId="44334"/>
    <cellStyle name="Normal 6 2 25 10" xfId="44335"/>
    <cellStyle name="Normal 6 2 25 10 2" xfId="44336"/>
    <cellStyle name="Normal 6 2 25 11" xfId="44337"/>
    <cellStyle name="Normal 6 2 25 2" xfId="44338"/>
    <cellStyle name="Normal 6 2 25 2 2" xfId="44339"/>
    <cellStyle name="Normal 6 2 25 3" xfId="44340"/>
    <cellStyle name="Normal 6 2 25 3 2" xfId="44341"/>
    <cellStyle name="Normal 6 2 25 4" xfId="44342"/>
    <cellStyle name="Normal 6 2 25 4 2" xfId="44343"/>
    <cellStyle name="Normal 6 2 25 5" xfId="44344"/>
    <cellStyle name="Normal 6 2 25 5 2" xfId="44345"/>
    <cellStyle name="Normal 6 2 25 6" xfId="44346"/>
    <cellStyle name="Normal 6 2 25 6 2" xfId="44347"/>
    <cellStyle name="Normal 6 2 25 7" xfId="44348"/>
    <cellStyle name="Normal 6 2 25 7 2" xfId="44349"/>
    <cellStyle name="Normal 6 2 25 8" xfId="44350"/>
    <cellStyle name="Normal 6 2 25 8 2" xfId="44351"/>
    <cellStyle name="Normal 6 2 25 9" xfId="44352"/>
    <cellStyle name="Normal 6 2 25 9 2" xfId="44353"/>
    <cellStyle name="Normal 6 2 26" xfId="44354"/>
    <cellStyle name="Normal 6 2 26 10" xfId="44355"/>
    <cellStyle name="Normal 6 2 26 10 2" xfId="44356"/>
    <cellStyle name="Normal 6 2 26 11" xfId="44357"/>
    <cellStyle name="Normal 6 2 26 2" xfId="44358"/>
    <cellStyle name="Normal 6 2 26 2 2" xfId="44359"/>
    <cellStyle name="Normal 6 2 26 3" xfId="44360"/>
    <cellStyle name="Normal 6 2 26 3 2" xfId="44361"/>
    <cellStyle name="Normal 6 2 26 4" xfId="44362"/>
    <cellStyle name="Normal 6 2 26 4 2" xfId="44363"/>
    <cellStyle name="Normal 6 2 26 5" xfId="44364"/>
    <cellStyle name="Normal 6 2 26 5 2" xfId="44365"/>
    <cellStyle name="Normal 6 2 26 6" xfId="44366"/>
    <cellStyle name="Normal 6 2 26 6 2" xfId="44367"/>
    <cellStyle name="Normal 6 2 26 7" xfId="44368"/>
    <cellStyle name="Normal 6 2 26 7 2" xfId="44369"/>
    <cellStyle name="Normal 6 2 26 8" xfId="44370"/>
    <cellStyle name="Normal 6 2 26 8 2" xfId="44371"/>
    <cellStyle name="Normal 6 2 26 9" xfId="44372"/>
    <cellStyle name="Normal 6 2 26 9 2" xfId="44373"/>
    <cellStyle name="Normal 6 2 27" xfId="44374"/>
    <cellStyle name="Normal 6 2 27 10" xfId="44375"/>
    <cellStyle name="Normal 6 2 27 10 2" xfId="44376"/>
    <cellStyle name="Normal 6 2 27 11" xfId="44377"/>
    <cellStyle name="Normal 6 2 27 2" xfId="44378"/>
    <cellStyle name="Normal 6 2 27 2 2" xfId="44379"/>
    <cellStyle name="Normal 6 2 27 3" xfId="44380"/>
    <cellStyle name="Normal 6 2 27 3 2" xfId="44381"/>
    <cellStyle name="Normal 6 2 27 4" xfId="44382"/>
    <cellStyle name="Normal 6 2 27 4 2" xfId="44383"/>
    <cellStyle name="Normal 6 2 27 5" xfId="44384"/>
    <cellStyle name="Normal 6 2 27 5 2" xfId="44385"/>
    <cellStyle name="Normal 6 2 27 6" xfId="44386"/>
    <cellStyle name="Normal 6 2 27 6 2" xfId="44387"/>
    <cellStyle name="Normal 6 2 27 7" xfId="44388"/>
    <cellStyle name="Normal 6 2 27 7 2" xfId="44389"/>
    <cellStyle name="Normal 6 2 27 8" xfId="44390"/>
    <cellStyle name="Normal 6 2 27 8 2" xfId="44391"/>
    <cellStyle name="Normal 6 2 27 9" xfId="44392"/>
    <cellStyle name="Normal 6 2 27 9 2" xfId="44393"/>
    <cellStyle name="Normal 6 2 28" xfId="44394"/>
    <cellStyle name="Normal 6 2 28 10" xfId="44395"/>
    <cellStyle name="Normal 6 2 28 10 2" xfId="44396"/>
    <cellStyle name="Normal 6 2 28 11" xfId="44397"/>
    <cellStyle name="Normal 6 2 28 2" xfId="44398"/>
    <cellStyle name="Normal 6 2 28 2 2" xfId="44399"/>
    <cellStyle name="Normal 6 2 28 3" xfId="44400"/>
    <cellStyle name="Normal 6 2 28 3 2" xfId="44401"/>
    <cellStyle name="Normal 6 2 28 4" xfId="44402"/>
    <cellStyle name="Normal 6 2 28 4 2" xfId="44403"/>
    <cellStyle name="Normal 6 2 28 5" xfId="44404"/>
    <cellStyle name="Normal 6 2 28 5 2" xfId="44405"/>
    <cellStyle name="Normal 6 2 28 6" xfId="44406"/>
    <cellStyle name="Normal 6 2 28 6 2" xfId="44407"/>
    <cellStyle name="Normal 6 2 28 7" xfId="44408"/>
    <cellStyle name="Normal 6 2 28 7 2" xfId="44409"/>
    <cellStyle name="Normal 6 2 28 8" xfId="44410"/>
    <cellStyle name="Normal 6 2 28 8 2" xfId="44411"/>
    <cellStyle name="Normal 6 2 28 9" xfId="44412"/>
    <cellStyle name="Normal 6 2 28 9 2" xfId="44413"/>
    <cellStyle name="Normal 6 2 29" xfId="44414"/>
    <cellStyle name="Normal 6 2 29 10" xfId="44415"/>
    <cellStyle name="Normal 6 2 29 10 2" xfId="44416"/>
    <cellStyle name="Normal 6 2 29 11" xfId="44417"/>
    <cellStyle name="Normal 6 2 29 2" xfId="44418"/>
    <cellStyle name="Normal 6 2 29 2 2" xfId="44419"/>
    <cellStyle name="Normal 6 2 29 3" xfId="44420"/>
    <cellStyle name="Normal 6 2 29 3 2" xfId="44421"/>
    <cellStyle name="Normal 6 2 29 4" xfId="44422"/>
    <cellStyle name="Normal 6 2 29 4 2" xfId="44423"/>
    <cellStyle name="Normal 6 2 29 5" xfId="44424"/>
    <cellStyle name="Normal 6 2 29 5 2" xfId="44425"/>
    <cellStyle name="Normal 6 2 29 6" xfId="44426"/>
    <cellStyle name="Normal 6 2 29 6 2" xfId="44427"/>
    <cellStyle name="Normal 6 2 29 7" xfId="44428"/>
    <cellStyle name="Normal 6 2 29 7 2" xfId="44429"/>
    <cellStyle name="Normal 6 2 29 8" xfId="44430"/>
    <cellStyle name="Normal 6 2 29 8 2" xfId="44431"/>
    <cellStyle name="Normal 6 2 29 9" xfId="44432"/>
    <cellStyle name="Normal 6 2 29 9 2" xfId="44433"/>
    <cellStyle name="Normal 6 2 3" xfId="44434"/>
    <cellStyle name="Normal 6 2 3 10" xfId="44435"/>
    <cellStyle name="Normal 6 2 3 10 2" xfId="44436"/>
    <cellStyle name="Normal 6 2 3 11" xfId="44437"/>
    <cellStyle name="Normal 6 2 3 2" xfId="44438"/>
    <cellStyle name="Normal 6 2 3 2 2" xfId="44439"/>
    <cellStyle name="Normal 6 2 3 3" xfId="44440"/>
    <cellStyle name="Normal 6 2 3 3 2" xfId="44441"/>
    <cellStyle name="Normal 6 2 3 4" xfId="44442"/>
    <cellStyle name="Normal 6 2 3 4 2" xfId="44443"/>
    <cellStyle name="Normal 6 2 3 5" xfId="44444"/>
    <cellStyle name="Normal 6 2 3 5 2" xfId="44445"/>
    <cellStyle name="Normal 6 2 3 6" xfId="44446"/>
    <cellStyle name="Normal 6 2 3 6 2" xfId="44447"/>
    <cellStyle name="Normal 6 2 3 7" xfId="44448"/>
    <cellStyle name="Normal 6 2 3 7 2" xfId="44449"/>
    <cellStyle name="Normal 6 2 3 8" xfId="44450"/>
    <cellStyle name="Normal 6 2 3 8 2" xfId="44451"/>
    <cellStyle name="Normal 6 2 3 9" xfId="44452"/>
    <cellStyle name="Normal 6 2 3 9 2" xfId="44453"/>
    <cellStyle name="Normal 6 2 30" xfId="44454"/>
    <cellStyle name="Normal 6 2 30 10" xfId="44455"/>
    <cellStyle name="Normal 6 2 30 10 2" xfId="44456"/>
    <cellStyle name="Normal 6 2 30 11" xfId="44457"/>
    <cellStyle name="Normal 6 2 30 2" xfId="44458"/>
    <cellStyle name="Normal 6 2 30 2 2" xfId="44459"/>
    <cellStyle name="Normal 6 2 30 3" xfId="44460"/>
    <cellStyle name="Normal 6 2 30 3 2" xfId="44461"/>
    <cellStyle name="Normal 6 2 30 4" xfId="44462"/>
    <cellStyle name="Normal 6 2 30 4 2" xfId="44463"/>
    <cellStyle name="Normal 6 2 30 5" xfId="44464"/>
    <cellStyle name="Normal 6 2 30 5 2" xfId="44465"/>
    <cellStyle name="Normal 6 2 30 6" xfId="44466"/>
    <cellStyle name="Normal 6 2 30 6 2" xfId="44467"/>
    <cellStyle name="Normal 6 2 30 7" xfId="44468"/>
    <cellStyle name="Normal 6 2 30 7 2" xfId="44469"/>
    <cellStyle name="Normal 6 2 30 8" xfId="44470"/>
    <cellStyle name="Normal 6 2 30 8 2" xfId="44471"/>
    <cellStyle name="Normal 6 2 30 9" xfId="44472"/>
    <cellStyle name="Normal 6 2 30 9 2" xfId="44473"/>
    <cellStyle name="Normal 6 2 31" xfId="44474"/>
    <cellStyle name="Normal 6 2 31 2" xfId="44475"/>
    <cellStyle name="Normal 6 2 31 2 2" xfId="44476"/>
    <cellStyle name="Normal 6 2 31 3" xfId="44477"/>
    <cellStyle name="Normal 6 2 31 3 2" xfId="44478"/>
    <cellStyle name="Normal 6 2 31 4" xfId="44479"/>
    <cellStyle name="Normal 6 2 31 4 2" xfId="44480"/>
    <cellStyle name="Normal 6 2 31 5" xfId="44481"/>
    <cellStyle name="Normal 6 2 32" xfId="44482"/>
    <cellStyle name="Normal 6 2 32 2" xfId="44483"/>
    <cellStyle name="Normal 6 2 32 2 2" xfId="44484"/>
    <cellStyle name="Normal 6 2 32 3" xfId="44485"/>
    <cellStyle name="Normal 6 2 32 3 2" xfId="44486"/>
    <cellStyle name="Normal 6 2 32 4" xfId="44487"/>
    <cellStyle name="Normal 6 2 32 4 2" xfId="44488"/>
    <cellStyle name="Normal 6 2 32 5" xfId="44489"/>
    <cellStyle name="Normal 6 2 33" xfId="44490"/>
    <cellStyle name="Normal 6 2 33 2" xfId="44491"/>
    <cellStyle name="Normal 6 2 33 2 2" xfId="44492"/>
    <cellStyle name="Normal 6 2 33 3" xfId="44493"/>
    <cellStyle name="Normal 6 2 33 3 2" xfId="44494"/>
    <cellStyle name="Normal 6 2 33 4" xfId="44495"/>
    <cellStyle name="Normal 6 2 33 4 2" xfId="44496"/>
    <cellStyle name="Normal 6 2 33 5" xfId="44497"/>
    <cellStyle name="Normal 6 2 34" xfId="44498"/>
    <cellStyle name="Normal 6 2 34 2" xfId="44499"/>
    <cellStyle name="Normal 6 2 34 2 2" xfId="44500"/>
    <cellStyle name="Normal 6 2 34 3" xfId="44501"/>
    <cellStyle name="Normal 6 2 34 3 2" xfId="44502"/>
    <cellStyle name="Normal 6 2 34 4" xfId="44503"/>
    <cellStyle name="Normal 6 2 34 4 2" xfId="44504"/>
    <cellStyle name="Normal 6 2 34 5" xfId="44505"/>
    <cellStyle name="Normal 6 2 35" xfId="44506"/>
    <cellStyle name="Normal 6 2 35 2" xfId="44507"/>
    <cellStyle name="Normal 6 2 35 2 2" xfId="44508"/>
    <cellStyle name="Normal 6 2 35 3" xfId="44509"/>
    <cellStyle name="Normal 6 2 35 3 2" xfId="44510"/>
    <cellStyle name="Normal 6 2 35 4" xfId="44511"/>
    <cellStyle name="Normal 6 2 35 4 2" xfId="44512"/>
    <cellStyle name="Normal 6 2 35 5" xfId="44513"/>
    <cellStyle name="Normal 6 2 36" xfId="44514"/>
    <cellStyle name="Normal 6 2 36 2" xfId="44515"/>
    <cellStyle name="Normal 6 2 36 2 2" xfId="44516"/>
    <cellStyle name="Normal 6 2 36 3" xfId="44517"/>
    <cellStyle name="Normal 6 2 36 3 2" xfId="44518"/>
    <cellStyle name="Normal 6 2 36 4" xfId="44519"/>
    <cellStyle name="Normal 6 2 36 4 2" xfId="44520"/>
    <cellStyle name="Normal 6 2 36 5" xfId="44521"/>
    <cellStyle name="Normal 6 2 37" xfId="44522"/>
    <cellStyle name="Normal 6 2 37 2" xfId="44523"/>
    <cellStyle name="Normal 6 2 37 2 2" xfId="44524"/>
    <cellStyle name="Normal 6 2 37 3" xfId="44525"/>
    <cellStyle name="Normal 6 2 37 3 2" xfId="44526"/>
    <cellStyle name="Normal 6 2 37 4" xfId="44527"/>
    <cellStyle name="Normal 6 2 37 4 2" xfId="44528"/>
    <cellStyle name="Normal 6 2 37 5" xfId="44529"/>
    <cellStyle name="Normal 6 2 38" xfId="44530"/>
    <cellStyle name="Normal 6 2 38 2" xfId="44531"/>
    <cellStyle name="Normal 6 2 38 2 2" xfId="44532"/>
    <cellStyle name="Normal 6 2 38 3" xfId="44533"/>
    <cellStyle name="Normal 6 2 38 3 2" xfId="44534"/>
    <cellStyle name="Normal 6 2 38 4" xfId="44535"/>
    <cellStyle name="Normal 6 2 38 4 2" xfId="44536"/>
    <cellStyle name="Normal 6 2 38 5" xfId="44537"/>
    <cellStyle name="Normal 6 2 39" xfId="44538"/>
    <cellStyle name="Normal 6 2 39 2" xfId="44539"/>
    <cellStyle name="Normal 6 2 39 2 2" xfId="44540"/>
    <cellStyle name="Normal 6 2 39 3" xfId="44541"/>
    <cellStyle name="Normal 6 2 39 3 2" xfId="44542"/>
    <cellStyle name="Normal 6 2 39 4" xfId="44543"/>
    <cellStyle name="Normal 6 2 39 4 2" xfId="44544"/>
    <cellStyle name="Normal 6 2 39 5" xfId="44545"/>
    <cellStyle name="Normal 6 2 4" xfId="44546"/>
    <cellStyle name="Normal 6 2 4 10" xfId="44547"/>
    <cellStyle name="Normal 6 2 4 10 2" xfId="44548"/>
    <cellStyle name="Normal 6 2 4 11" xfId="44549"/>
    <cellStyle name="Normal 6 2 4 2" xfId="44550"/>
    <cellStyle name="Normal 6 2 4 2 2" xfId="44551"/>
    <cellStyle name="Normal 6 2 4 3" xfId="44552"/>
    <cellStyle name="Normal 6 2 4 3 2" xfId="44553"/>
    <cellStyle name="Normal 6 2 4 4" xfId="44554"/>
    <cellStyle name="Normal 6 2 4 4 2" xfId="44555"/>
    <cellStyle name="Normal 6 2 4 5" xfId="44556"/>
    <cellStyle name="Normal 6 2 4 5 2" xfId="44557"/>
    <cellStyle name="Normal 6 2 4 6" xfId="44558"/>
    <cellStyle name="Normal 6 2 4 6 2" xfId="44559"/>
    <cellStyle name="Normal 6 2 4 7" xfId="44560"/>
    <cellStyle name="Normal 6 2 4 7 2" xfId="44561"/>
    <cellStyle name="Normal 6 2 4 8" xfId="44562"/>
    <cellStyle name="Normal 6 2 4 8 2" xfId="44563"/>
    <cellStyle name="Normal 6 2 4 9" xfId="44564"/>
    <cellStyle name="Normal 6 2 4 9 2" xfId="44565"/>
    <cellStyle name="Normal 6 2 40" xfId="44566"/>
    <cellStyle name="Normal 6 2 40 2" xfId="44567"/>
    <cellStyle name="Normal 6 2 40 2 2" xfId="44568"/>
    <cellStyle name="Normal 6 2 40 3" xfId="44569"/>
    <cellStyle name="Normal 6 2 40 3 2" xfId="44570"/>
    <cellStyle name="Normal 6 2 40 4" xfId="44571"/>
    <cellStyle name="Normal 6 2 40 4 2" xfId="44572"/>
    <cellStyle name="Normal 6 2 40 5" xfId="44573"/>
    <cellStyle name="Normal 6 2 41" xfId="44574"/>
    <cellStyle name="Normal 6 2 41 2" xfId="44575"/>
    <cellStyle name="Normal 6 2 41 2 2" xfId="44576"/>
    <cellStyle name="Normal 6 2 41 3" xfId="44577"/>
    <cellStyle name="Normal 6 2 41 3 2" xfId="44578"/>
    <cellStyle name="Normal 6 2 41 4" xfId="44579"/>
    <cellStyle name="Normal 6 2 41 4 2" xfId="44580"/>
    <cellStyle name="Normal 6 2 41 5" xfId="44581"/>
    <cellStyle name="Normal 6 2 42" xfId="44582"/>
    <cellStyle name="Normal 6 2 42 2" xfId="44583"/>
    <cellStyle name="Normal 6 2 42 2 2" xfId="44584"/>
    <cellStyle name="Normal 6 2 42 3" xfId="44585"/>
    <cellStyle name="Normal 6 2 42 3 2" xfId="44586"/>
    <cellStyle name="Normal 6 2 42 4" xfId="44587"/>
    <cellStyle name="Normal 6 2 42 4 2" xfId="44588"/>
    <cellStyle name="Normal 6 2 42 5" xfId="44589"/>
    <cellStyle name="Normal 6 2 43" xfId="44590"/>
    <cellStyle name="Normal 6 2 43 2" xfId="44591"/>
    <cellStyle name="Normal 6 2 43 2 2" xfId="44592"/>
    <cellStyle name="Normal 6 2 43 3" xfId="44593"/>
    <cellStyle name="Normal 6 2 43 3 2" xfId="44594"/>
    <cellStyle name="Normal 6 2 43 4" xfId="44595"/>
    <cellStyle name="Normal 6 2 43 4 2" xfId="44596"/>
    <cellStyle name="Normal 6 2 43 5" xfId="44597"/>
    <cellStyle name="Normal 6 2 44" xfId="44598"/>
    <cellStyle name="Normal 6 2 44 2" xfId="44599"/>
    <cellStyle name="Normal 6 2 44 2 2" xfId="44600"/>
    <cellStyle name="Normal 6 2 44 3" xfId="44601"/>
    <cellStyle name="Normal 6 2 44 3 2" xfId="44602"/>
    <cellStyle name="Normal 6 2 44 4" xfId="44603"/>
    <cellStyle name="Normal 6 2 44 4 2" xfId="44604"/>
    <cellStyle name="Normal 6 2 44 5" xfId="44605"/>
    <cellStyle name="Normal 6 2 45" xfId="44606"/>
    <cellStyle name="Normal 6 2 45 2" xfId="44607"/>
    <cellStyle name="Normal 6 2 45 2 2" xfId="44608"/>
    <cellStyle name="Normal 6 2 45 3" xfId="44609"/>
    <cellStyle name="Normal 6 2 45 3 2" xfId="44610"/>
    <cellStyle name="Normal 6 2 45 4" xfId="44611"/>
    <cellStyle name="Normal 6 2 45 4 2" xfId="44612"/>
    <cellStyle name="Normal 6 2 45 5" xfId="44613"/>
    <cellStyle name="Normal 6 2 46" xfId="44614"/>
    <cellStyle name="Normal 6 2 46 2" xfId="44615"/>
    <cellStyle name="Normal 6 2 46 2 2" xfId="44616"/>
    <cellStyle name="Normal 6 2 46 3" xfId="44617"/>
    <cellStyle name="Normal 6 2 46 3 2" xfId="44618"/>
    <cellStyle name="Normal 6 2 46 4" xfId="44619"/>
    <cellStyle name="Normal 6 2 46 4 2" xfId="44620"/>
    <cellStyle name="Normal 6 2 46 5" xfId="44621"/>
    <cellStyle name="Normal 6 2 47" xfId="44622"/>
    <cellStyle name="Normal 6 2 47 2" xfId="44623"/>
    <cellStyle name="Normal 6 2 47 2 2" xfId="44624"/>
    <cellStyle name="Normal 6 2 47 3" xfId="44625"/>
    <cellStyle name="Normal 6 2 47 3 2" xfId="44626"/>
    <cellStyle name="Normal 6 2 47 4" xfId="44627"/>
    <cellStyle name="Normal 6 2 47 4 2" xfId="44628"/>
    <cellStyle name="Normal 6 2 47 5" xfId="44629"/>
    <cellStyle name="Normal 6 2 48" xfId="44630"/>
    <cellStyle name="Normal 6 2 48 2" xfId="44631"/>
    <cellStyle name="Normal 6 2 48 2 2" xfId="44632"/>
    <cellStyle name="Normal 6 2 48 3" xfId="44633"/>
    <cellStyle name="Normal 6 2 48 3 2" xfId="44634"/>
    <cellStyle name="Normal 6 2 48 4" xfId="44635"/>
    <cellStyle name="Normal 6 2 48 4 2" xfId="44636"/>
    <cellStyle name="Normal 6 2 48 5" xfId="44637"/>
    <cellStyle name="Normal 6 2 49" xfId="44638"/>
    <cellStyle name="Normal 6 2 49 2" xfId="44639"/>
    <cellStyle name="Normal 6 2 49 2 2" xfId="44640"/>
    <cellStyle name="Normal 6 2 49 3" xfId="44641"/>
    <cellStyle name="Normal 6 2 49 3 2" xfId="44642"/>
    <cellStyle name="Normal 6 2 49 4" xfId="44643"/>
    <cellStyle name="Normal 6 2 49 4 2" xfId="44644"/>
    <cellStyle name="Normal 6 2 49 5" xfId="44645"/>
    <cellStyle name="Normal 6 2 5" xfId="44646"/>
    <cellStyle name="Normal 6 2 5 10" xfId="44647"/>
    <cellStyle name="Normal 6 2 5 10 2" xfId="44648"/>
    <cellStyle name="Normal 6 2 5 11" xfId="44649"/>
    <cellStyle name="Normal 6 2 5 2" xfId="44650"/>
    <cellStyle name="Normal 6 2 5 2 2" xfId="44651"/>
    <cellStyle name="Normal 6 2 5 3" xfId="44652"/>
    <cellStyle name="Normal 6 2 5 3 2" xfId="44653"/>
    <cellStyle name="Normal 6 2 5 4" xfId="44654"/>
    <cellStyle name="Normal 6 2 5 4 2" xfId="44655"/>
    <cellStyle name="Normal 6 2 5 5" xfId="44656"/>
    <cellStyle name="Normal 6 2 5 5 2" xfId="44657"/>
    <cellStyle name="Normal 6 2 5 6" xfId="44658"/>
    <cellStyle name="Normal 6 2 5 6 2" xfId="44659"/>
    <cellStyle name="Normal 6 2 5 7" xfId="44660"/>
    <cellStyle name="Normal 6 2 5 7 2" xfId="44661"/>
    <cellStyle name="Normal 6 2 5 8" xfId="44662"/>
    <cellStyle name="Normal 6 2 5 8 2" xfId="44663"/>
    <cellStyle name="Normal 6 2 5 9" xfId="44664"/>
    <cellStyle name="Normal 6 2 5 9 2" xfId="44665"/>
    <cellStyle name="Normal 6 2 50" xfId="44666"/>
    <cellStyle name="Normal 6 2 50 2" xfId="44667"/>
    <cellStyle name="Normal 6 2 51" xfId="44668"/>
    <cellStyle name="Normal 6 2 51 2" xfId="44669"/>
    <cellStyle name="Normal 6 2 52" xfId="44670"/>
    <cellStyle name="Normal 6 2 52 2" xfId="44671"/>
    <cellStyle name="Normal 6 2 53" xfId="44672"/>
    <cellStyle name="Normal 6 2 53 2" xfId="44673"/>
    <cellStyle name="Normal 6 2 54" xfId="44674"/>
    <cellStyle name="Normal 6 2 54 2" xfId="44675"/>
    <cellStyle name="Normal 6 2 55" xfId="44676"/>
    <cellStyle name="Normal 6 2 55 2" xfId="44677"/>
    <cellStyle name="Normal 6 2 56" xfId="44678"/>
    <cellStyle name="Normal 6 2 56 2" xfId="44679"/>
    <cellStyle name="Normal 6 2 57" xfId="44680"/>
    <cellStyle name="Normal 6 2 57 2" xfId="44681"/>
    <cellStyle name="Normal 6 2 58" xfId="44682"/>
    <cellStyle name="Normal 6 2 58 2" xfId="44683"/>
    <cellStyle name="Normal 6 2 59" xfId="44684"/>
    <cellStyle name="Normal 6 2 59 2" xfId="44685"/>
    <cellStyle name="Normal 6 2 6" xfId="44686"/>
    <cellStyle name="Normal 6 2 6 10" xfId="44687"/>
    <cellStyle name="Normal 6 2 6 10 2" xfId="44688"/>
    <cellStyle name="Normal 6 2 6 11" xfId="44689"/>
    <cellStyle name="Normal 6 2 6 2" xfId="44690"/>
    <cellStyle name="Normal 6 2 6 2 2" xfId="44691"/>
    <cellStyle name="Normal 6 2 6 3" xfId="44692"/>
    <cellStyle name="Normal 6 2 6 3 2" xfId="44693"/>
    <cellStyle name="Normal 6 2 6 4" xfId="44694"/>
    <cellStyle name="Normal 6 2 6 4 2" xfId="44695"/>
    <cellStyle name="Normal 6 2 6 5" xfId="44696"/>
    <cellStyle name="Normal 6 2 6 5 2" xfId="44697"/>
    <cellStyle name="Normal 6 2 6 6" xfId="44698"/>
    <cellStyle name="Normal 6 2 6 6 2" xfId="44699"/>
    <cellStyle name="Normal 6 2 6 7" xfId="44700"/>
    <cellStyle name="Normal 6 2 6 7 2" xfId="44701"/>
    <cellStyle name="Normal 6 2 6 8" xfId="44702"/>
    <cellStyle name="Normal 6 2 6 8 2" xfId="44703"/>
    <cellStyle name="Normal 6 2 6 9" xfId="44704"/>
    <cellStyle name="Normal 6 2 6 9 2" xfId="44705"/>
    <cellStyle name="Normal 6 2 60" xfId="44706"/>
    <cellStyle name="Normal 6 2 60 2" xfId="44707"/>
    <cellStyle name="Normal 6 2 61" xfId="44708"/>
    <cellStyle name="Normal 6 2 61 2" xfId="44709"/>
    <cellStyle name="Normal 6 2 62" xfId="44710"/>
    <cellStyle name="Normal 6 2 62 2" xfId="44711"/>
    <cellStyle name="Normal 6 2 63" xfId="44712"/>
    <cellStyle name="Normal 6 2 63 2" xfId="44713"/>
    <cellStyle name="Normal 6 2 64" xfId="44714"/>
    <cellStyle name="Normal 6 2 64 2" xfId="44715"/>
    <cellStyle name="Normal 6 2 65" xfId="44716"/>
    <cellStyle name="Normal 6 2 65 2" xfId="44717"/>
    <cellStyle name="Normal 6 2 66" xfId="44718"/>
    <cellStyle name="Normal 6 2 66 2" xfId="44719"/>
    <cellStyle name="Normal 6 2 67" xfId="44720"/>
    <cellStyle name="Normal 6 2 67 2" xfId="44721"/>
    <cellStyle name="Normal 6 2 68" xfId="44722"/>
    <cellStyle name="Normal 6 2 68 2" xfId="44723"/>
    <cellStyle name="Normal 6 2 69" xfId="44724"/>
    <cellStyle name="Normal 6 2 69 2" xfId="44725"/>
    <cellStyle name="Normal 6 2 7" xfId="44726"/>
    <cellStyle name="Normal 6 2 7 10" xfId="44727"/>
    <cellStyle name="Normal 6 2 7 10 2" xfId="44728"/>
    <cellStyle name="Normal 6 2 7 11" xfId="44729"/>
    <cellStyle name="Normal 6 2 7 2" xfId="44730"/>
    <cellStyle name="Normal 6 2 7 2 2" xfId="44731"/>
    <cellStyle name="Normal 6 2 7 3" xfId="44732"/>
    <cellStyle name="Normal 6 2 7 3 2" xfId="44733"/>
    <cellStyle name="Normal 6 2 7 4" xfId="44734"/>
    <cellStyle name="Normal 6 2 7 4 2" xfId="44735"/>
    <cellStyle name="Normal 6 2 7 5" xfId="44736"/>
    <cellStyle name="Normal 6 2 7 5 2" xfId="44737"/>
    <cellStyle name="Normal 6 2 7 6" xfId="44738"/>
    <cellStyle name="Normal 6 2 7 6 2" xfId="44739"/>
    <cellStyle name="Normal 6 2 7 7" xfId="44740"/>
    <cellStyle name="Normal 6 2 7 7 2" xfId="44741"/>
    <cellStyle name="Normal 6 2 7 8" xfId="44742"/>
    <cellStyle name="Normal 6 2 7 8 2" xfId="44743"/>
    <cellStyle name="Normal 6 2 7 9" xfId="44744"/>
    <cellStyle name="Normal 6 2 7 9 2" xfId="44745"/>
    <cellStyle name="Normal 6 2 70" xfId="44746"/>
    <cellStyle name="Normal 6 2 70 2" xfId="44747"/>
    <cellStyle name="Normal 6 2 71" xfId="44748"/>
    <cellStyle name="Normal 6 2 71 2" xfId="44749"/>
    <cellStyle name="Normal 6 2 72" xfId="44750"/>
    <cellStyle name="Normal 6 2 72 2" xfId="44751"/>
    <cellStyle name="Normal 6 2 73" xfId="44752"/>
    <cellStyle name="Normal 6 2 73 2" xfId="44753"/>
    <cellStyle name="Normal 6 2 74" xfId="44754"/>
    <cellStyle name="Normal 6 2 75" xfId="44755"/>
    <cellStyle name="Normal 6 2 76" xfId="44756"/>
    <cellStyle name="Normal 6 2 77" xfId="44757"/>
    <cellStyle name="Normal 6 2 8" xfId="44758"/>
    <cellStyle name="Normal 6 2 8 10" xfId="44759"/>
    <cellStyle name="Normal 6 2 8 10 2" xfId="44760"/>
    <cellStyle name="Normal 6 2 8 11" xfId="44761"/>
    <cellStyle name="Normal 6 2 8 2" xfId="44762"/>
    <cellStyle name="Normal 6 2 8 2 2" xfId="44763"/>
    <cellStyle name="Normal 6 2 8 3" xfId="44764"/>
    <cellStyle name="Normal 6 2 8 3 2" xfId="44765"/>
    <cellStyle name="Normal 6 2 8 4" xfId="44766"/>
    <cellStyle name="Normal 6 2 8 4 2" xfId="44767"/>
    <cellStyle name="Normal 6 2 8 5" xfId="44768"/>
    <cellStyle name="Normal 6 2 8 5 2" xfId="44769"/>
    <cellStyle name="Normal 6 2 8 6" xfId="44770"/>
    <cellStyle name="Normal 6 2 8 6 2" xfId="44771"/>
    <cellStyle name="Normal 6 2 8 7" xfId="44772"/>
    <cellStyle name="Normal 6 2 8 7 2" xfId="44773"/>
    <cellStyle name="Normal 6 2 8 8" xfId="44774"/>
    <cellStyle name="Normal 6 2 8 8 2" xfId="44775"/>
    <cellStyle name="Normal 6 2 8 9" xfId="44776"/>
    <cellStyle name="Normal 6 2 8 9 2" xfId="44777"/>
    <cellStyle name="Normal 6 2 9" xfId="44778"/>
    <cellStyle name="Normal 6 2 9 10" xfId="44779"/>
    <cellStyle name="Normal 6 2 9 10 2" xfId="44780"/>
    <cellStyle name="Normal 6 2 9 11" xfId="44781"/>
    <cellStyle name="Normal 6 2 9 2" xfId="44782"/>
    <cellStyle name="Normal 6 2 9 2 2" xfId="44783"/>
    <cellStyle name="Normal 6 2 9 3" xfId="44784"/>
    <cellStyle name="Normal 6 2 9 3 2" xfId="44785"/>
    <cellStyle name="Normal 6 2 9 4" xfId="44786"/>
    <cellStyle name="Normal 6 2 9 4 2" xfId="44787"/>
    <cellStyle name="Normal 6 2 9 5" xfId="44788"/>
    <cellStyle name="Normal 6 2 9 5 2" xfId="44789"/>
    <cellStyle name="Normal 6 2 9 6" xfId="44790"/>
    <cellStyle name="Normal 6 2 9 6 2" xfId="44791"/>
    <cellStyle name="Normal 6 2 9 7" xfId="44792"/>
    <cellStyle name="Normal 6 2 9 7 2" xfId="44793"/>
    <cellStyle name="Normal 6 2 9 8" xfId="44794"/>
    <cellStyle name="Normal 6 2 9 8 2" xfId="44795"/>
    <cellStyle name="Normal 6 2 9 9" xfId="44796"/>
    <cellStyle name="Normal 6 2 9 9 2" xfId="44797"/>
    <cellStyle name="Normal 6 20" xfId="44798"/>
    <cellStyle name="Normal 6 20 10" xfId="44799"/>
    <cellStyle name="Normal 6 20 10 2" xfId="44800"/>
    <cellStyle name="Normal 6 20 11" xfId="44801"/>
    <cellStyle name="Normal 6 20 2" xfId="44802"/>
    <cellStyle name="Normal 6 20 2 2" xfId="44803"/>
    <cellStyle name="Normal 6 20 3" xfId="44804"/>
    <cellStyle name="Normal 6 20 3 2" xfId="44805"/>
    <cellStyle name="Normal 6 20 4" xfId="44806"/>
    <cellStyle name="Normal 6 20 4 2" xfId="44807"/>
    <cellStyle name="Normal 6 20 5" xfId="44808"/>
    <cellStyle name="Normal 6 20 5 2" xfId="44809"/>
    <cellStyle name="Normal 6 20 6" xfId="44810"/>
    <cellStyle name="Normal 6 20 6 2" xfId="44811"/>
    <cellStyle name="Normal 6 20 7" xfId="44812"/>
    <cellStyle name="Normal 6 20 7 2" xfId="44813"/>
    <cellStyle name="Normal 6 20 8" xfId="44814"/>
    <cellStyle name="Normal 6 20 8 2" xfId="44815"/>
    <cellStyle name="Normal 6 20 9" xfId="44816"/>
    <cellStyle name="Normal 6 20 9 2" xfId="44817"/>
    <cellStyle name="Normal 6 21" xfId="44818"/>
    <cellStyle name="Normal 6 21 10" xfId="44819"/>
    <cellStyle name="Normal 6 21 10 2" xfId="44820"/>
    <cellStyle name="Normal 6 21 11" xfId="44821"/>
    <cellStyle name="Normal 6 21 2" xfId="44822"/>
    <cellStyle name="Normal 6 21 2 2" xfId="44823"/>
    <cellStyle name="Normal 6 21 3" xfId="44824"/>
    <cellStyle name="Normal 6 21 3 2" xfId="44825"/>
    <cellStyle name="Normal 6 21 4" xfId="44826"/>
    <cellStyle name="Normal 6 21 4 2" xfId="44827"/>
    <cellStyle name="Normal 6 21 5" xfId="44828"/>
    <cellStyle name="Normal 6 21 5 2" xfId="44829"/>
    <cellStyle name="Normal 6 21 6" xfId="44830"/>
    <cellStyle name="Normal 6 21 6 2" xfId="44831"/>
    <cellStyle name="Normal 6 21 7" xfId="44832"/>
    <cellStyle name="Normal 6 21 7 2" xfId="44833"/>
    <cellStyle name="Normal 6 21 8" xfId="44834"/>
    <cellStyle name="Normal 6 21 8 2" xfId="44835"/>
    <cellStyle name="Normal 6 21 9" xfId="44836"/>
    <cellStyle name="Normal 6 21 9 2" xfId="44837"/>
    <cellStyle name="Normal 6 22" xfId="44838"/>
    <cellStyle name="Normal 6 22 10" xfId="44839"/>
    <cellStyle name="Normal 6 22 10 2" xfId="44840"/>
    <cellStyle name="Normal 6 22 11" xfId="44841"/>
    <cellStyle name="Normal 6 22 2" xfId="44842"/>
    <cellStyle name="Normal 6 22 2 2" xfId="44843"/>
    <cellStyle name="Normal 6 22 3" xfId="44844"/>
    <cellStyle name="Normal 6 22 3 2" xfId="44845"/>
    <cellStyle name="Normal 6 22 4" xfId="44846"/>
    <cellStyle name="Normal 6 22 4 2" xfId="44847"/>
    <cellStyle name="Normal 6 22 5" xfId="44848"/>
    <cellStyle name="Normal 6 22 5 2" xfId="44849"/>
    <cellStyle name="Normal 6 22 6" xfId="44850"/>
    <cellStyle name="Normal 6 22 6 2" xfId="44851"/>
    <cellStyle name="Normal 6 22 7" xfId="44852"/>
    <cellStyle name="Normal 6 22 7 2" xfId="44853"/>
    <cellStyle name="Normal 6 22 8" xfId="44854"/>
    <cellStyle name="Normal 6 22 8 2" xfId="44855"/>
    <cellStyle name="Normal 6 22 9" xfId="44856"/>
    <cellStyle name="Normal 6 22 9 2" xfId="44857"/>
    <cellStyle name="Normal 6 23" xfId="44858"/>
    <cellStyle name="Normal 6 23 10" xfId="44859"/>
    <cellStyle name="Normal 6 23 10 2" xfId="44860"/>
    <cellStyle name="Normal 6 23 11" xfId="44861"/>
    <cellStyle name="Normal 6 23 2" xfId="44862"/>
    <cellStyle name="Normal 6 23 2 2" xfId="44863"/>
    <cellStyle name="Normal 6 23 3" xfId="44864"/>
    <cellStyle name="Normal 6 23 3 2" xfId="44865"/>
    <cellStyle name="Normal 6 23 4" xfId="44866"/>
    <cellStyle name="Normal 6 23 4 2" xfId="44867"/>
    <cellStyle name="Normal 6 23 5" xfId="44868"/>
    <cellStyle name="Normal 6 23 5 2" xfId="44869"/>
    <cellStyle name="Normal 6 23 6" xfId="44870"/>
    <cellStyle name="Normal 6 23 6 2" xfId="44871"/>
    <cellStyle name="Normal 6 23 7" xfId="44872"/>
    <cellStyle name="Normal 6 23 7 2" xfId="44873"/>
    <cellStyle name="Normal 6 23 8" xfId="44874"/>
    <cellStyle name="Normal 6 23 8 2" xfId="44875"/>
    <cellStyle name="Normal 6 23 9" xfId="44876"/>
    <cellStyle name="Normal 6 23 9 2" xfId="44877"/>
    <cellStyle name="Normal 6 24" xfId="44878"/>
    <cellStyle name="Normal 6 24 10" xfId="44879"/>
    <cellStyle name="Normal 6 24 10 2" xfId="44880"/>
    <cellStyle name="Normal 6 24 11" xfId="44881"/>
    <cellStyle name="Normal 6 24 2" xfId="44882"/>
    <cellStyle name="Normal 6 24 2 2" xfId="44883"/>
    <cellStyle name="Normal 6 24 3" xfId="44884"/>
    <cellStyle name="Normal 6 24 3 2" xfId="44885"/>
    <cellStyle name="Normal 6 24 4" xfId="44886"/>
    <cellStyle name="Normal 6 24 4 2" xfId="44887"/>
    <cellStyle name="Normal 6 24 5" xfId="44888"/>
    <cellStyle name="Normal 6 24 5 2" xfId="44889"/>
    <cellStyle name="Normal 6 24 6" xfId="44890"/>
    <cellStyle name="Normal 6 24 6 2" xfId="44891"/>
    <cellStyle name="Normal 6 24 7" xfId="44892"/>
    <cellStyle name="Normal 6 24 7 2" xfId="44893"/>
    <cellStyle name="Normal 6 24 8" xfId="44894"/>
    <cellStyle name="Normal 6 24 8 2" xfId="44895"/>
    <cellStyle name="Normal 6 24 9" xfId="44896"/>
    <cellStyle name="Normal 6 24 9 2" xfId="44897"/>
    <cellStyle name="Normal 6 25" xfId="44898"/>
    <cellStyle name="Normal 6 25 10" xfId="44899"/>
    <cellStyle name="Normal 6 25 10 2" xfId="44900"/>
    <cellStyle name="Normal 6 25 11" xfId="44901"/>
    <cellStyle name="Normal 6 25 2" xfId="44902"/>
    <cellStyle name="Normal 6 25 2 2" xfId="44903"/>
    <cellStyle name="Normal 6 25 3" xfId="44904"/>
    <cellStyle name="Normal 6 25 3 2" xfId="44905"/>
    <cellStyle name="Normal 6 25 4" xfId="44906"/>
    <cellStyle name="Normal 6 25 4 2" xfId="44907"/>
    <cellStyle name="Normal 6 25 5" xfId="44908"/>
    <cellStyle name="Normal 6 25 5 2" xfId="44909"/>
    <cellStyle name="Normal 6 25 6" xfId="44910"/>
    <cellStyle name="Normal 6 25 6 2" xfId="44911"/>
    <cellStyle name="Normal 6 25 7" xfId="44912"/>
    <cellStyle name="Normal 6 25 7 2" xfId="44913"/>
    <cellStyle name="Normal 6 25 8" xfId="44914"/>
    <cellStyle name="Normal 6 25 8 2" xfId="44915"/>
    <cellStyle name="Normal 6 25 9" xfId="44916"/>
    <cellStyle name="Normal 6 25 9 2" xfId="44917"/>
    <cellStyle name="Normal 6 26" xfId="44918"/>
    <cellStyle name="Normal 6 26 10" xfId="44919"/>
    <cellStyle name="Normal 6 26 10 2" xfId="44920"/>
    <cellStyle name="Normal 6 26 11" xfId="44921"/>
    <cellStyle name="Normal 6 26 2" xfId="44922"/>
    <cellStyle name="Normal 6 26 2 2" xfId="44923"/>
    <cellStyle name="Normal 6 26 3" xfId="44924"/>
    <cellStyle name="Normal 6 26 3 2" xfId="44925"/>
    <cellStyle name="Normal 6 26 4" xfId="44926"/>
    <cellStyle name="Normal 6 26 4 2" xfId="44927"/>
    <cellStyle name="Normal 6 26 5" xfId="44928"/>
    <cellStyle name="Normal 6 26 5 2" xfId="44929"/>
    <cellStyle name="Normal 6 26 6" xfId="44930"/>
    <cellStyle name="Normal 6 26 6 2" xfId="44931"/>
    <cellStyle name="Normal 6 26 7" xfId="44932"/>
    <cellStyle name="Normal 6 26 7 2" xfId="44933"/>
    <cellStyle name="Normal 6 26 8" xfId="44934"/>
    <cellStyle name="Normal 6 26 8 2" xfId="44935"/>
    <cellStyle name="Normal 6 26 9" xfId="44936"/>
    <cellStyle name="Normal 6 26 9 2" xfId="44937"/>
    <cellStyle name="Normal 6 27" xfId="44938"/>
    <cellStyle name="Normal 6 27 10" xfId="44939"/>
    <cellStyle name="Normal 6 27 10 2" xfId="44940"/>
    <cellStyle name="Normal 6 27 11" xfId="44941"/>
    <cellStyle name="Normal 6 27 2" xfId="44942"/>
    <cellStyle name="Normal 6 27 2 2" xfId="44943"/>
    <cellStyle name="Normal 6 27 3" xfId="44944"/>
    <cellStyle name="Normal 6 27 3 2" xfId="44945"/>
    <cellStyle name="Normal 6 27 4" xfId="44946"/>
    <cellStyle name="Normal 6 27 4 2" xfId="44947"/>
    <cellStyle name="Normal 6 27 5" xfId="44948"/>
    <cellStyle name="Normal 6 27 5 2" xfId="44949"/>
    <cellStyle name="Normal 6 27 6" xfId="44950"/>
    <cellStyle name="Normal 6 27 6 2" xfId="44951"/>
    <cellStyle name="Normal 6 27 7" xfId="44952"/>
    <cellStyle name="Normal 6 27 7 2" xfId="44953"/>
    <cellStyle name="Normal 6 27 8" xfId="44954"/>
    <cellStyle name="Normal 6 27 8 2" xfId="44955"/>
    <cellStyle name="Normal 6 27 9" xfId="44956"/>
    <cellStyle name="Normal 6 27 9 2" xfId="44957"/>
    <cellStyle name="Normal 6 28" xfId="44958"/>
    <cellStyle name="Normal 6 28 10" xfId="44959"/>
    <cellStyle name="Normal 6 28 10 2" xfId="44960"/>
    <cellStyle name="Normal 6 28 11" xfId="44961"/>
    <cellStyle name="Normal 6 28 2" xfId="44962"/>
    <cellStyle name="Normal 6 28 2 2" xfId="44963"/>
    <cellStyle name="Normal 6 28 3" xfId="44964"/>
    <cellStyle name="Normal 6 28 3 2" xfId="44965"/>
    <cellStyle name="Normal 6 28 4" xfId="44966"/>
    <cellStyle name="Normal 6 28 4 2" xfId="44967"/>
    <cellStyle name="Normal 6 28 5" xfId="44968"/>
    <cellStyle name="Normal 6 28 5 2" xfId="44969"/>
    <cellStyle name="Normal 6 28 6" xfId="44970"/>
    <cellStyle name="Normal 6 28 6 2" xfId="44971"/>
    <cellStyle name="Normal 6 28 7" xfId="44972"/>
    <cellStyle name="Normal 6 28 7 2" xfId="44973"/>
    <cellStyle name="Normal 6 28 8" xfId="44974"/>
    <cellStyle name="Normal 6 28 8 2" xfId="44975"/>
    <cellStyle name="Normal 6 28 9" xfId="44976"/>
    <cellStyle name="Normal 6 28 9 2" xfId="44977"/>
    <cellStyle name="Normal 6 29" xfId="44978"/>
    <cellStyle name="Normal 6 29 10" xfId="44979"/>
    <cellStyle name="Normal 6 29 10 2" xfId="44980"/>
    <cellStyle name="Normal 6 29 11" xfId="44981"/>
    <cellStyle name="Normal 6 29 2" xfId="44982"/>
    <cellStyle name="Normal 6 29 2 2" xfId="44983"/>
    <cellStyle name="Normal 6 29 3" xfId="44984"/>
    <cellStyle name="Normal 6 29 3 2" xfId="44985"/>
    <cellStyle name="Normal 6 29 4" xfId="44986"/>
    <cellStyle name="Normal 6 29 4 2" xfId="44987"/>
    <cellStyle name="Normal 6 29 5" xfId="44988"/>
    <cellStyle name="Normal 6 29 5 2" xfId="44989"/>
    <cellStyle name="Normal 6 29 6" xfId="44990"/>
    <cellStyle name="Normal 6 29 6 2" xfId="44991"/>
    <cellStyle name="Normal 6 29 7" xfId="44992"/>
    <cellStyle name="Normal 6 29 7 2" xfId="44993"/>
    <cellStyle name="Normal 6 29 8" xfId="44994"/>
    <cellStyle name="Normal 6 29 8 2" xfId="44995"/>
    <cellStyle name="Normal 6 29 9" xfId="44996"/>
    <cellStyle name="Normal 6 29 9 2" xfId="44997"/>
    <cellStyle name="Normal 6 3" xfId="90"/>
    <cellStyle name="Normal 6 3 10" xfId="44998"/>
    <cellStyle name="Normal 6 3 10 2" xfId="44999"/>
    <cellStyle name="Normal 6 3 11" xfId="45000"/>
    <cellStyle name="Normal 6 3 2" xfId="45001"/>
    <cellStyle name="Normal 6 3 2 2" xfId="45002"/>
    <cellStyle name="Normal 6 3 3" xfId="45003"/>
    <cellStyle name="Normal 6 3 3 2" xfId="45004"/>
    <cellStyle name="Normal 6 3 4" xfId="45005"/>
    <cellStyle name="Normal 6 3 4 2" xfId="45006"/>
    <cellStyle name="Normal 6 3 5" xfId="45007"/>
    <cellStyle name="Normal 6 3 5 2" xfId="45008"/>
    <cellStyle name="Normal 6 3 6" xfId="45009"/>
    <cellStyle name="Normal 6 3 6 2" xfId="45010"/>
    <cellStyle name="Normal 6 3 7" xfId="45011"/>
    <cellStyle name="Normal 6 3 7 2" xfId="45012"/>
    <cellStyle name="Normal 6 3 8" xfId="45013"/>
    <cellStyle name="Normal 6 3 8 2" xfId="45014"/>
    <cellStyle name="Normal 6 3 9" xfId="45015"/>
    <cellStyle name="Normal 6 3 9 2" xfId="45016"/>
    <cellStyle name="Normal 6 30" xfId="45017"/>
    <cellStyle name="Normal 6 30 10" xfId="45018"/>
    <cellStyle name="Normal 6 30 10 2" xfId="45019"/>
    <cellStyle name="Normal 6 30 11" xfId="45020"/>
    <cellStyle name="Normal 6 30 2" xfId="45021"/>
    <cellStyle name="Normal 6 30 2 2" xfId="45022"/>
    <cellStyle name="Normal 6 30 3" xfId="45023"/>
    <cellStyle name="Normal 6 30 3 2" xfId="45024"/>
    <cellStyle name="Normal 6 30 4" xfId="45025"/>
    <cellStyle name="Normal 6 30 4 2" xfId="45026"/>
    <cellStyle name="Normal 6 30 5" xfId="45027"/>
    <cellStyle name="Normal 6 30 5 2" xfId="45028"/>
    <cellStyle name="Normal 6 30 6" xfId="45029"/>
    <cellStyle name="Normal 6 30 6 2" xfId="45030"/>
    <cellStyle name="Normal 6 30 7" xfId="45031"/>
    <cellStyle name="Normal 6 30 7 2" xfId="45032"/>
    <cellStyle name="Normal 6 30 8" xfId="45033"/>
    <cellStyle name="Normal 6 30 8 2" xfId="45034"/>
    <cellStyle name="Normal 6 30 9" xfId="45035"/>
    <cellStyle name="Normal 6 30 9 2" xfId="45036"/>
    <cellStyle name="Normal 6 31" xfId="45037"/>
    <cellStyle name="Normal 6 31 10" xfId="45038"/>
    <cellStyle name="Normal 6 31 10 2" xfId="45039"/>
    <cellStyle name="Normal 6 31 11" xfId="45040"/>
    <cellStyle name="Normal 6 31 2" xfId="45041"/>
    <cellStyle name="Normal 6 31 2 2" xfId="45042"/>
    <cellStyle name="Normal 6 31 3" xfId="45043"/>
    <cellStyle name="Normal 6 31 3 2" xfId="45044"/>
    <cellStyle name="Normal 6 31 4" xfId="45045"/>
    <cellStyle name="Normal 6 31 4 2" xfId="45046"/>
    <cellStyle name="Normal 6 31 5" xfId="45047"/>
    <cellStyle name="Normal 6 31 5 2" xfId="45048"/>
    <cellStyle name="Normal 6 31 6" xfId="45049"/>
    <cellStyle name="Normal 6 31 6 2" xfId="45050"/>
    <cellStyle name="Normal 6 31 7" xfId="45051"/>
    <cellStyle name="Normal 6 31 7 2" xfId="45052"/>
    <cellStyle name="Normal 6 31 8" xfId="45053"/>
    <cellStyle name="Normal 6 31 8 2" xfId="45054"/>
    <cellStyle name="Normal 6 31 9" xfId="45055"/>
    <cellStyle name="Normal 6 31 9 2" xfId="45056"/>
    <cellStyle name="Normal 6 32" xfId="45057"/>
    <cellStyle name="Normal 6 32 2" xfId="45058"/>
    <cellStyle name="Normal 6 32 2 2" xfId="45059"/>
    <cellStyle name="Normal 6 32 3" xfId="45060"/>
    <cellStyle name="Normal 6 32 3 2" xfId="45061"/>
    <cellStyle name="Normal 6 32 4" xfId="45062"/>
    <cellStyle name="Normal 6 32 4 2" xfId="45063"/>
    <cellStyle name="Normal 6 32 5" xfId="45064"/>
    <cellStyle name="Normal 6 33" xfId="45065"/>
    <cellStyle name="Normal 6 33 2" xfId="45066"/>
    <cellStyle name="Normal 6 33 2 2" xfId="45067"/>
    <cellStyle name="Normal 6 33 3" xfId="45068"/>
    <cellStyle name="Normal 6 33 3 2" xfId="45069"/>
    <cellStyle name="Normal 6 33 4" xfId="45070"/>
    <cellStyle name="Normal 6 33 4 2" xfId="45071"/>
    <cellStyle name="Normal 6 33 5" xfId="45072"/>
    <cellStyle name="Normal 6 34" xfId="45073"/>
    <cellStyle name="Normal 6 34 2" xfId="45074"/>
    <cellStyle name="Normal 6 34 2 2" xfId="45075"/>
    <cellStyle name="Normal 6 34 3" xfId="45076"/>
    <cellStyle name="Normal 6 34 3 2" xfId="45077"/>
    <cellStyle name="Normal 6 34 4" xfId="45078"/>
    <cellStyle name="Normal 6 34 4 2" xfId="45079"/>
    <cellStyle name="Normal 6 34 5" xfId="45080"/>
    <cellStyle name="Normal 6 35" xfId="45081"/>
    <cellStyle name="Normal 6 35 2" xfId="45082"/>
    <cellStyle name="Normal 6 35 2 2" xfId="45083"/>
    <cellStyle name="Normal 6 35 3" xfId="45084"/>
    <cellStyle name="Normal 6 35 3 2" xfId="45085"/>
    <cellStyle name="Normal 6 35 4" xfId="45086"/>
    <cellStyle name="Normal 6 35 4 2" xfId="45087"/>
    <cellStyle name="Normal 6 35 5" xfId="45088"/>
    <cellStyle name="Normal 6 36" xfId="45089"/>
    <cellStyle name="Normal 6 36 2" xfId="45090"/>
    <cellStyle name="Normal 6 36 2 2" xfId="45091"/>
    <cellStyle name="Normal 6 36 3" xfId="45092"/>
    <cellStyle name="Normal 6 36 3 2" xfId="45093"/>
    <cellStyle name="Normal 6 36 4" xfId="45094"/>
    <cellStyle name="Normal 6 36 4 2" xfId="45095"/>
    <cellStyle name="Normal 6 36 5" xfId="45096"/>
    <cellStyle name="Normal 6 37" xfId="45097"/>
    <cellStyle name="Normal 6 37 2" xfId="45098"/>
    <cellStyle name="Normal 6 37 2 2" xfId="45099"/>
    <cellStyle name="Normal 6 37 3" xfId="45100"/>
    <cellStyle name="Normal 6 37 3 2" xfId="45101"/>
    <cellStyle name="Normal 6 37 4" xfId="45102"/>
    <cellStyle name="Normal 6 37 4 2" xfId="45103"/>
    <cellStyle name="Normal 6 37 5" xfId="45104"/>
    <cellStyle name="Normal 6 38" xfId="45105"/>
    <cellStyle name="Normal 6 38 2" xfId="45106"/>
    <cellStyle name="Normal 6 38 2 2" xfId="45107"/>
    <cellStyle name="Normal 6 38 3" xfId="45108"/>
    <cellStyle name="Normal 6 38 3 2" xfId="45109"/>
    <cellStyle name="Normal 6 38 4" xfId="45110"/>
    <cellStyle name="Normal 6 38 4 2" xfId="45111"/>
    <cellStyle name="Normal 6 38 5" xfId="45112"/>
    <cellStyle name="Normal 6 39" xfId="45113"/>
    <cellStyle name="Normal 6 39 2" xfId="45114"/>
    <cellStyle name="Normal 6 39 2 2" xfId="45115"/>
    <cellStyle name="Normal 6 39 3" xfId="45116"/>
    <cellStyle name="Normal 6 39 3 2" xfId="45117"/>
    <cellStyle name="Normal 6 39 4" xfId="45118"/>
    <cellStyle name="Normal 6 39 4 2" xfId="45119"/>
    <cellStyle name="Normal 6 39 5" xfId="45120"/>
    <cellStyle name="Normal 6 4" xfId="45121"/>
    <cellStyle name="Normal 6 4 10" xfId="45122"/>
    <cellStyle name="Normal 6 4 10 2" xfId="45123"/>
    <cellStyle name="Normal 6 4 11" xfId="45124"/>
    <cellStyle name="Normal 6 4 2" xfId="45125"/>
    <cellStyle name="Normal 6 4 2 2" xfId="45126"/>
    <cellStyle name="Normal 6 4 3" xfId="45127"/>
    <cellStyle name="Normal 6 4 3 2" xfId="45128"/>
    <cellStyle name="Normal 6 4 4" xfId="45129"/>
    <cellStyle name="Normal 6 4 4 2" xfId="45130"/>
    <cellStyle name="Normal 6 4 5" xfId="45131"/>
    <cellStyle name="Normal 6 4 5 2" xfId="45132"/>
    <cellStyle name="Normal 6 4 6" xfId="45133"/>
    <cellStyle name="Normal 6 4 6 2" xfId="45134"/>
    <cellStyle name="Normal 6 4 7" xfId="45135"/>
    <cellStyle name="Normal 6 4 7 2" xfId="45136"/>
    <cellStyle name="Normal 6 4 8" xfId="45137"/>
    <cellStyle name="Normal 6 4 8 2" xfId="45138"/>
    <cellStyle name="Normal 6 4 9" xfId="45139"/>
    <cellStyle name="Normal 6 4 9 2" xfId="45140"/>
    <cellStyle name="Normal 6 40" xfId="45141"/>
    <cellStyle name="Normal 6 40 2" xfId="45142"/>
    <cellStyle name="Normal 6 40 2 2" xfId="45143"/>
    <cellStyle name="Normal 6 40 3" xfId="45144"/>
    <cellStyle name="Normal 6 40 3 2" xfId="45145"/>
    <cellStyle name="Normal 6 40 4" xfId="45146"/>
    <cellStyle name="Normal 6 40 4 2" xfId="45147"/>
    <cellStyle name="Normal 6 40 5" xfId="45148"/>
    <cellStyle name="Normal 6 41" xfId="45149"/>
    <cellStyle name="Normal 6 41 2" xfId="45150"/>
    <cellStyle name="Normal 6 41 2 2" xfId="45151"/>
    <cellStyle name="Normal 6 41 3" xfId="45152"/>
    <cellStyle name="Normal 6 41 3 2" xfId="45153"/>
    <cellStyle name="Normal 6 41 4" xfId="45154"/>
    <cellStyle name="Normal 6 41 4 2" xfId="45155"/>
    <cellStyle name="Normal 6 41 5" xfId="45156"/>
    <cellStyle name="Normal 6 42" xfId="45157"/>
    <cellStyle name="Normal 6 42 2" xfId="45158"/>
    <cellStyle name="Normal 6 42 2 2" xfId="45159"/>
    <cellStyle name="Normal 6 42 3" xfId="45160"/>
    <cellStyle name="Normal 6 42 3 2" xfId="45161"/>
    <cellStyle name="Normal 6 42 4" xfId="45162"/>
    <cellStyle name="Normal 6 42 4 2" xfId="45163"/>
    <cellStyle name="Normal 6 42 5" xfId="45164"/>
    <cellStyle name="Normal 6 43" xfId="45165"/>
    <cellStyle name="Normal 6 43 2" xfId="45166"/>
    <cellStyle name="Normal 6 43 2 2" xfId="45167"/>
    <cellStyle name="Normal 6 43 3" xfId="45168"/>
    <cellStyle name="Normal 6 43 3 2" xfId="45169"/>
    <cellStyle name="Normal 6 43 4" xfId="45170"/>
    <cellStyle name="Normal 6 43 4 2" xfId="45171"/>
    <cellStyle name="Normal 6 43 5" xfId="45172"/>
    <cellStyle name="Normal 6 44" xfId="45173"/>
    <cellStyle name="Normal 6 44 2" xfId="45174"/>
    <cellStyle name="Normal 6 44 2 2" xfId="45175"/>
    <cellStyle name="Normal 6 44 3" xfId="45176"/>
    <cellStyle name="Normal 6 44 3 2" xfId="45177"/>
    <cellStyle name="Normal 6 44 4" xfId="45178"/>
    <cellStyle name="Normal 6 44 4 2" xfId="45179"/>
    <cellStyle name="Normal 6 44 5" xfId="45180"/>
    <cellStyle name="Normal 6 45" xfId="45181"/>
    <cellStyle name="Normal 6 45 2" xfId="45182"/>
    <cellStyle name="Normal 6 45 2 2" xfId="45183"/>
    <cellStyle name="Normal 6 45 3" xfId="45184"/>
    <cellStyle name="Normal 6 45 3 2" xfId="45185"/>
    <cellStyle name="Normal 6 45 4" xfId="45186"/>
    <cellStyle name="Normal 6 45 4 2" xfId="45187"/>
    <cellStyle name="Normal 6 45 5" xfId="45188"/>
    <cellStyle name="Normal 6 46" xfId="45189"/>
    <cellStyle name="Normal 6 46 2" xfId="45190"/>
    <cellStyle name="Normal 6 46 2 2" xfId="45191"/>
    <cellStyle name="Normal 6 46 3" xfId="45192"/>
    <cellStyle name="Normal 6 46 3 2" xfId="45193"/>
    <cellStyle name="Normal 6 46 4" xfId="45194"/>
    <cellStyle name="Normal 6 46 4 2" xfId="45195"/>
    <cellStyle name="Normal 6 46 5" xfId="45196"/>
    <cellStyle name="Normal 6 47" xfId="45197"/>
    <cellStyle name="Normal 6 47 2" xfId="45198"/>
    <cellStyle name="Normal 6 47 2 2" xfId="45199"/>
    <cellStyle name="Normal 6 47 3" xfId="45200"/>
    <cellStyle name="Normal 6 47 3 2" xfId="45201"/>
    <cellStyle name="Normal 6 47 4" xfId="45202"/>
    <cellStyle name="Normal 6 47 4 2" xfId="45203"/>
    <cellStyle name="Normal 6 47 5" xfId="45204"/>
    <cellStyle name="Normal 6 48" xfId="45205"/>
    <cellStyle name="Normal 6 48 2" xfId="45206"/>
    <cellStyle name="Normal 6 48 2 2" xfId="45207"/>
    <cellStyle name="Normal 6 48 3" xfId="45208"/>
    <cellStyle name="Normal 6 48 3 2" xfId="45209"/>
    <cellStyle name="Normal 6 48 4" xfId="45210"/>
    <cellStyle name="Normal 6 48 4 2" xfId="45211"/>
    <cellStyle name="Normal 6 48 5" xfId="45212"/>
    <cellStyle name="Normal 6 49" xfId="45213"/>
    <cellStyle name="Normal 6 49 2" xfId="45214"/>
    <cellStyle name="Normal 6 49 2 2" xfId="45215"/>
    <cellStyle name="Normal 6 49 3" xfId="45216"/>
    <cellStyle name="Normal 6 49 3 2" xfId="45217"/>
    <cellStyle name="Normal 6 49 4" xfId="45218"/>
    <cellStyle name="Normal 6 49 4 2" xfId="45219"/>
    <cellStyle name="Normal 6 49 5" xfId="45220"/>
    <cellStyle name="Normal 6 5" xfId="45221"/>
    <cellStyle name="Normal 6 5 10" xfId="45222"/>
    <cellStyle name="Normal 6 5 10 2" xfId="45223"/>
    <cellStyle name="Normal 6 5 11" xfId="45224"/>
    <cellStyle name="Normal 6 5 2" xfId="45225"/>
    <cellStyle name="Normal 6 5 2 2" xfId="45226"/>
    <cellStyle name="Normal 6 5 3" xfId="45227"/>
    <cellStyle name="Normal 6 5 3 2" xfId="45228"/>
    <cellStyle name="Normal 6 5 4" xfId="45229"/>
    <cellStyle name="Normal 6 5 4 2" xfId="45230"/>
    <cellStyle name="Normal 6 5 5" xfId="45231"/>
    <cellStyle name="Normal 6 5 5 2" xfId="45232"/>
    <cellStyle name="Normal 6 5 6" xfId="45233"/>
    <cellStyle name="Normal 6 5 6 2" xfId="45234"/>
    <cellStyle name="Normal 6 5 7" xfId="45235"/>
    <cellStyle name="Normal 6 5 7 2" xfId="45236"/>
    <cellStyle name="Normal 6 5 8" xfId="45237"/>
    <cellStyle name="Normal 6 5 8 2" xfId="45238"/>
    <cellStyle name="Normal 6 5 9" xfId="45239"/>
    <cellStyle name="Normal 6 5 9 2" xfId="45240"/>
    <cellStyle name="Normal 6 50" xfId="45241"/>
    <cellStyle name="Normal 6 50 2" xfId="45242"/>
    <cellStyle name="Normal 6 50 2 2" xfId="45243"/>
    <cellStyle name="Normal 6 50 3" xfId="45244"/>
    <cellStyle name="Normal 6 50 3 2" xfId="45245"/>
    <cellStyle name="Normal 6 50 4" xfId="45246"/>
    <cellStyle name="Normal 6 50 4 2" xfId="45247"/>
    <cellStyle name="Normal 6 50 5" xfId="45248"/>
    <cellStyle name="Normal 6 51" xfId="45249"/>
    <cellStyle name="Normal 6 51 2" xfId="45250"/>
    <cellStyle name="Normal 6 52" xfId="45251"/>
    <cellStyle name="Normal 6 52 2" xfId="45252"/>
    <cellStyle name="Normal 6 53" xfId="45253"/>
    <cellStyle name="Normal 6 53 2" xfId="45254"/>
    <cellStyle name="Normal 6 54" xfId="45255"/>
    <cellStyle name="Normal 6 54 2" xfId="45256"/>
    <cellStyle name="Normal 6 55" xfId="45257"/>
    <cellStyle name="Normal 6 55 2" xfId="45258"/>
    <cellStyle name="Normal 6 56" xfId="45259"/>
    <cellStyle name="Normal 6 56 2" xfId="45260"/>
    <cellStyle name="Normal 6 57" xfId="45261"/>
    <cellStyle name="Normal 6 57 2" xfId="45262"/>
    <cellStyle name="Normal 6 58" xfId="45263"/>
    <cellStyle name="Normal 6 58 2" xfId="45264"/>
    <cellStyle name="Normal 6 59" xfId="45265"/>
    <cellStyle name="Normal 6 59 2" xfId="45266"/>
    <cellStyle name="Normal 6 6" xfId="45267"/>
    <cellStyle name="Normal 6 6 10" xfId="45268"/>
    <cellStyle name="Normal 6 6 10 2" xfId="45269"/>
    <cellStyle name="Normal 6 6 11" xfId="45270"/>
    <cellStyle name="Normal 6 6 2" xfId="45271"/>
    <cellStyle name="Normal 6 6 2 2" xfId="45272"/>
    <cellStyle name="Normal 6 6 3" xfId="45273"/>
    <cellStyle name="Normal 6 6 3 2" xfId="45274"/>
    <cellStyle name="Normal 6 6 4" xfId="45275"/>
    <cellStyle name="Normal 6 6 4 2" xfId="45276"/>
    <cellStyle name="Normal 6 6 5" xfId="45277"/>
    <cellStyle name="Normal 6 6 5 2" xfId="45278"/>
    <cellStyle name="Normal 6 6 6" xfId="45279"/>
    <cellStyle name="Normal 6 6 6 2" xfId="45280"/>
    <cellStyle name="Normal 6 6 7" xfId="45281"/>
    <cellStyle name="Normal 6 6 7 2" xfId="45282"/>
    <cellStyle name="Normal 6 6 8" xfId="45283"/>
    <cellStyle name="Normal 6 6 8 2" xfId="45284"/>
    <cellStyle name="Normal 6 6 9" xfId="45285"/>
    <cellStyle name="Normal 6 6 9 2" xfId="45286"/>
    <cellStyle name="Normal 6 60" xfId="45287"/>
    <cellStyle name="Normal 6 60 2" xfId="45288"/>
    <cellStyle name="Normal 6 61" xfId="45289"/>
    <cellStyle name="Normal 6 61 2" xfId="45290"/>
    <cellStyle name="Normal 6 62" xfId="45291"/>
    <cellStyle name="Normal 6 62 2" xfId="45292"/>
    <cellStyle name="Normal 6 63" xfId="45293"/>
    <cellStyle name="Normal 6 63 2" xfId="45294"/>
    <cellStyle name="Normal 6 64" xfId="45295"/>
    <cellStyle name="Normal 6 64 2" xfId="45296"/>
    <cellStyle name="Normal 6 65" xfId="45297"/>
    <cellStyle name="Normal 6 65 2" xfId="45298"/>
    <cellStyle name="Normal 6 66" xfId="45299"/>
    <cellStyle name="Normal 6 66 2" xfId="45300"/>
    <cellStyle name="Normal 6 67" xfId="45301"/>
    <cellStyle name="Normal 6 67 2" xfId="45302"/>
    <cellStyle name="Normal 6 68" xfId="45303"/>
    <cellStyle name="Normal 6 68 2" xfId="45304"/>
    <cellStyle name="Normal 6 69" xfId="45305"/>
    <cellStyle name="Normal 6 69 2" xfId="45306"/>
    <cellStyle name="Normal 6 7" xfId="45307"/>
    <cellStyle name="Normal 6 7 10" xfId="45308"/>
    <cellStyle name="Normal 6 7 10 2" xfId="45309"/>
    <cellStyle name="Normal 6 7 11" xfId="45310"/>
    <cellStyle name="Normal 6 7 2" xfId="45311"/>
    <cellStyle name="Normal 6 7 2 2" xfId="45312"/>
    <cellStyle name="Normal 6 7 3" xfId="45313"/>
    <cellStyle name="Normal 6 7 3 2" xfId="45314"/>
    <cellStyle name="Normal 6 7 4" xfId="45315"/>
    <cellStyle name="Normal 6 7 4 2" xfId="45316"/>
    <cellStyle name="Normal 6 7 5" xfId="45317"/>
    <cellStyle name="Normal 6 7 5 2" xfId="45318"/>
    <cellStyle name="Normal 6 7 6" xfId="45319"/>
    <cellStyle name="Normal 6 7 6 2" xfId="45320"/>
    <cellStyle name="Normal 6 7 7" xfId="45321"/>
    <cellStyle name="Normal 6 7 7 2" xfId="45322"/>
    <cellStyle name="Normal 6 7 8" xfId="45323"/>
    <cellStyle name="Normal 6 7 8 2" xfId="45324"/>
    <cellStyle name="Normal 6 7 9" xfId="45325"/>
    <cellStyle name="Normal 6 7 9 2" xfId="45326"/>
    <cellStyle name="Normal 6 70" xfId="45327"/>
    <cellStyle name="Normal 6 70 2" xfId="45328"/>
    <cellStyle name="Normal 6 71" xfId="45329"/>
    <cellStyle name="Normal 6 71 2" xfId="45330"/>
    <cellStyle name="Normal 6 72" xfId="45331"/>
    <cellStyle name="Normal 6 72 2" xfId="45332"/>
    <cellStyle name="Normal 6 73" xfId="45333"/>
    <cellStyle name="Normal 6 73 2" xfId="45334"/>
    <cellStyle name="Normal 6 74" xfId="45335"/>
    <cellStyle name="Normal 6 74 2" xfId="45336"/>
    <cellStyle name="Normal 6 75" xfId="45337"/>
    <cellStyle name="Normal 6 76" xfId="45338"/>
    <cellStyle name="Normal 6 77" xfId="45339"/>
    <cellStyle name="Normal 6 78" xfId="45340"/>
    <cellStyle name="Normal 6 79" xfId="45341"/>
    <cellStyle name="Normal 6 8" xfId="45342"/>
    <cellStyle name="Normal 6 8 10" xfId="45343"/>
    <cellStyle name="Normal 6 8 10 2" xfId="45344"/>
    <cellStyle name="Normal 6 8 11" xfId="45345"/>
    <cellStyle name="Normal 6 8 2" xfId="45346"/>
    <cellStyle name="Normal 6 8 2 2" xfId="45347"/>
    <cellStyle name="Normal 6 8 3" xfId="45348"/>
    <cellStyle name="Normal 6 8 3 2" xfId="45349"/>
    <cellStyle name="Normal 6 8 4" xfId="45350"/>
    <cellStyle name="Normal 6 8 4 2" xfId="45351"/>
    <cellStyle name="Normal 6 8 5" xfId="45352"/>
    <cellStyle name="Normal 6 8 5 2" xfId="45353"/>
    <cellStyle name="Normal 6 8 6" xfId="45354"/>
    <cellStyle name="Normal 6 8 6 2" xfId="45355"/>
    <cellStyle name="Normal 6 8 7" xfId="45356"/>
    <cellStyle name="Normal 6 8 7 2" xfId="45357"/>
    <cellStyle name="Normal 6 8 8" xfId="45358"/>
    <cellStyle name="Normal 6 8 8 2" xfId="45359"/>
    <cellStyle name="Normal 6 8 9" xfId="45360"/>
    <cellStyle name="Normal 6 8 9 2" xfId="45361"/>
    <cellStyle name="Normal 6 9" xfId="45362"/>
    <cellStyle name="Normal 6 9 10" xfId="45363"/>
    <cellStyle name="Normal 6 9 10 2" xfId="45364"/>
    <cellStyle name="Normal 6 9 11" xfId="45365"/>
    <cellStyle name="Normal 6 9 2" xfId="45366"/>
    <cellStyle name="Normal 6 9 2 2" xfId="45367"/>
    <cellStyle name="Normal 6 9 3" xfId="45368"/>
    <cellStyle name="Normal 6 9 3 2" xfId="45369"/>
    <cellStyle name="Normal 6 9 4" xfId="45370"/>
    <cellStyle name="Normal 6 9 4 2" xfId="45371"/>
    <cellStyle name="Normal 6 9 5" xfId="45372"/>
    <cellStyle name="Normal 6 9 5 2" xfId="45373"/>
    <cellStyle name="Normal 6 9 6" xfId="45374"/>
    <cellStyle name="Normal 6 9 6 2" xfId="45375"/>
    <cellStyle name="Normal 6 9 7" xfId="45376"/>
    <cellStyle name="Normal 6 9 7 2" xfId="45377"/>
    <cellStyle name="Normal 6 9 8" xfId="45378"/>
    <cellStyle name="Normal 6 9 8 2" xfId="45379"/>
    <cellStyle name="Normal 6 9 9" xfId="45380"/>
    <cellStyle name="Normal 6 9 9 2" xfId="45381"/>
    <cellStyle name="Normal 60" xfId="45382"/>
    <cellStyle name="Normal 60 2" xfId="45383"/>
    <cellStyle name="Normal 60 3" xfId="45384"/>
    <cellStyle name="Normal 60 4" xfId="45385"/>
    <cellStyle name="Normal 61" xfId="45386"/>
    <cellStyle name="Normal 61 2" xfId="45387"/>
    <cellStyle name="Normal 61 3" xfId="45388"/>
    <cellStyle name="Normal 61 4" xfId="45389"/>
    <cellStyle name="Normal 62" xfId="45390"/>
    <cellStyle name="Normal 63" xfId="45391"/>
    <cellStyle name="Normal 64" xfId="45392"/>
    <cellStyle name="Normal 64 2" xfId="45393"/>
    <cellStyle name="Normal 64 3" xfId="45394"/>
    <cellStyle name="Normal 64 4" xfId="45395"/>
    <cellStyle name="Normal 65" xfId="45396"/>
    <cellStyle name="Normal 65 2" xfId="45397"/>
    <cellStyle name="Normal 65 3" xfId="45398"/>
    <cellStyle name="Normal 65 4" xfId="45399"/>
    <cellStyle name="Normal 66" xfId="45400"/>
    <cellStyle name="Normal 67" xfId="45401"/>
    <cellStyle name="Normal 68" xfId="45402"/>
    <cellStyle name="Normal 69" xfId="45403"/>
    <cellStyle name="Normal 7" xfId="91"/>
    <cellStyle name="Normal 7 10" xfId="45404"/>
    <cellStyle name="Normal 7 10 10" xfId="45405"/>
    <cellStyle name="Normal 7 10 10 2" xfId="45406"/>
    <cellStyle name="Normal 7 10 11" xfId="45407"/>
    <cellStyle name="Normal 7 10 2" xfId="45408"/>
    <cellStyle name="Normal 7 10 2 2" xfId="45409"/>
    <cellStyle name="Normal 7 10 3" xfId="45410"/>
    <cellStyle name="Normal 7 10 3 2" xfId="45411"/>
    <cellStyle name="Normal 7 10 4" xfId="45412"/>
    <cellStyle name="Normal 7 10 4 2" xfId="45413"/>
    <cellStyle name="Normal 7 10 5" xfId="45414"/>
    <cellStyle name="Normal 7 10 5 2" xfId="45415"/>
    <cellStyle name="Normal 7 10 6" xfId="45416"/>
    <cellStyle name="Normal 7 10 6 2" xfId="45417"/>
    <cellStyle name="Normal 7 10 7" xfId="45418"/>
    <cellStyle name="Normal 7 10 7 2" xfId="45419"/>
    <cellStyle name="Normal 7 10 8" xfId="45420"/>
    <cellStyle name="Normal 7 10 8 2" xfId="45421"/>
    <cellStyle name="Normal 7 10 9" xfId="45422"/>
    <cellStyle name="Normal 7 10 9 2" xfId="45423"/>
    <cellStyle name="Normal 7 11" xfId="45424"/>
    <cellStyle name="Normal 7 11 10" xfId="45425"/>
    <cellStyle name="Normal 7 11 10 2" xfId="45426"/>
    <cellStyle name="Normal 7 11 11" xfId="45427"/>
    <cellStyle name="Normal 7 11 2" xfId="45428"/>
    <cellStyle name="Normal 7 11 2 2" xfId="45429"/>
    <cellStyle name="Normal 7 11 3" xfId="45430"/>
    <cellStyle name="Normal 7 11 3 2" xfId="45431"/>
    <cellStyle name="Normal 7 11 4" xfId="45432"/>
    <cellStyle name="Normal 7 11 4 2" xfId="45433"/>
    <cellStyle name="Normal 7 11 5" xfId="45434"/>
    <cellStyle name="Normal 7 11 5 2" xfId="45435"/>
    <cellStyle name="Normal 7 11 6" xfId="45436"/>
    <cellStyle name="Normal 7 11 6 2" xfId="45437"/>
    <cellStyle name="Normal 7 11 7" xfId="45438"/>
    <cellStyle name="Normal 7 11 7 2" xfId="45439"/>
    <cellStyle name="Normal 7 11 8" xfId="45440"/>
    <cellStyle name="Normal 7 11 8 2" xfId="45441"/>
    <cellStyle name="Normal 7 11 9" xfId="45442"/>
    <cellStyle name="Normal 7 11 9 2" xfId="45443"/>
    <cellStyle name="Normal 7 12" xfId="45444"/>
    <cellStyle name="Normal 7 12 10" xfId="45445"/>
    <cellStyle name="Normal 7 12 10 2" xfId="45446"/>
    <cellStyle name="Normal 7 12 11" xfId="45447"/>
    <cellStyle name="Normal 7 12 2" xfId="45448"/>
    <cellStyle name="Normal 7 12 2 2" xfId="45449"/>
    <cellStyle name="Normal 7 12 3" xfId="45450"/>
    <cellStyle name="Normal 7 12 3 2" xfId="45451"/>
    <cellStyle name="Normal 7 12 4" xfId="45452"/>
    <cellStyle name="Normal 7 12 4 2" xfId="45453"/>
    <cellStyle name="Normal 7 12 5" xfId="45454"/>
    <cellStyle name="Normal 7 12 5 2" xfId="45455"/>
    <cellStyle name="Normal 7 12 6" xfId="45456"/>
    <cellStyle name="Normal 7 12 6 2" xfId="45457"/>
    <cellStyle name="Normal 7 12 7" xfId="45458"/>
    <cellStyle name="Normal 7 12 7 2" xfId="45459"/>
    <cellStyle name="Normal 7 12 8" xfId="45460"/>
    <cellStyle name="Normal 7 12 8 2" xfId="45461"/>
    <cellStyle name="Normal 7 12 9" xfId="45462"/>
    <cellStyle name="Normal 7 12 9 2" xfId="45463"/>
    <cellStyle name="Normal 7 13" xfId="45464"/>
    <cellStyle name="Normal 7 13 10" xfId="45465"/>
    <cellStyle name="Normal 7 13 10 2" xfId="45466"/>
    <cellStyle name="Normal 7 13 11" xfId="45467"/>
    <cellStyle name="Normal 7 13 2" xfId="45468"/>
    <cellStyle name="Normal 7 13 2 2" xfId="45469"/>
    <cellStyle name="Normal 7 13 3" xfId="45470"/>
    <cellStyle name="Normal 7 13 3 2" xfId="45471"/>
    <cellStyle name="Normal 7 13 4" xfId="45472"/>
    <cellStyle name="Normal 7 13 4 2" xfId="45473"/>
    <cellStyle name="Normal 7 13 5" xfId="45474"/>
    <cellStyle name="Normal 7 13 5 2" xfId="45475"/>
    <cellStyle name="Normal 7 13 6" xfId="45476"/>
    <cellStyle name="Normal 7 13 6 2" xfId="45477"/>
    <cellStyle name="Normal 7 13 7" xfId="45478"/>
    <cellStyle name="Normal 7 13 7 2" xfId="45479"/>
    <cellStyle name="Normal 7 13 8" xfId="45480"/>
    <cellStyle name="Normal 7 13 8 2" xfId="45481"/>
    <cellStyle name="Normal 7 13 9" xfId="45482"/>
    <cellStyle name="Normal 7 13 9 2" xfId="45483"/>
    <cellStyle name="Normal 7 14" xfId="45484"/>
    <cellStyle name="Normal 7 14 10" xfId="45485"/>
    <cellStyle name="Normal 7 14 10 2" xfId="45486"/>
    <cellStyle name="Normal 7 14 11" xfId="45487"/>
    <cellStyle name="Normal 7 14 2" xfId="45488"/>
    <cellStyle name="Normal 7 14 2 2" xfId="45489"/>
    <cellStyle name="Normal 7 14 3" xfId="45490"/>
    <cellStyle name="Normal 7 14 3 2" xfId="45491"/>
    <cellStyle name="Normal 7 14 4" xfId="45492"/>
    <cellStyle name="Normal 7 14 4 2" xfId="45493"/>
    <cellStyle name="Normal 7 14 5" xfId="45494"/>
    <cellStyle name="Normal 7 14 5 2" xfId="45495"/>
    <cellStyle name="Normal 7 14 6" xfId="45496"/>
    <cellStyle name="Normal 7 14 6 2" xfId="45497"/>
    <cellStyle name="Normal 7 14 7" xfId="45498"/>
    <cellStyle name="Normal 7 14 7 2" xfId="45499"/>
    <cellStyle name="Normal 7 14 8" xfId="45500"/>
    <cellStyle name="Normal 7 14 8 2" xfId="45501"/>
    <cellStyle name="Normal 7 14 9" xfId="45502"/>
    <cellStyle name="Normal 7 14 9 2" xfId="45503"/>
    <cellStyle name="Normal 7 15" xfId="45504"/>
    <cellStyle name="Normal 7 15 10" xfId="45505"/>
    <cellStyle name="Normal 7 15 10 2" xfId="45506"/>
    <cellStyle name="Normal 7 15 11" xfId="45507"/>
    <cellStyle name="Normal 7 15 2" xfId="45508"/>
    <cellStyle name="Normal 7 15 2 2" xfId="45509"/>
    <cellStyle name="Normal 7 15 3" xfId="45510"/>
    <cellStyle name="Normal 7 15 3 2" xfId="45511"/>
    <cellStyle name="Normal 7 15 4" xfId="45512"/>
    <cellStyle name="Normal 7 15 4 2" xfId="45513"/>
    <cellStyle name="Normal 7 15 5" xfId="45514"/>
    <cellStyle name="Normal 7 15 5 2" xfId="45515"/>
    <cellStyle name="Normal 7 15 6" xfId="45516"/>
    <cellStyle name="Normal 7 15 6 2" xfId="45517"/>
    <cellStyle name="Normal 7 15 7" xfId="45518"/>
    <cellStyle name="Normal 7 15 7 2" xfId="45519"/>
    <cellStyle name="Normal 7 15 8" xfId="45520"/>
    <cellStyle name="Normal 7 15 8 2" xfId="45521"/>
    <cellStyle name="Normal 7 15 9" xfId="45522"/>
    <cellStyle name="Normal 7 15 9 2" xfId="45523"/>
    <cellStyle name="Normal 7 16" xfId="45524"/>
    <cellStyle name="Normal 7 16 10" xfId="45525"/>
    <cellStyle name="Normal 7 16 10 2" xfId="45526"/>
    <cellStyle name="Normal 7 16 11" xfId="45527"/>
    <cellStyle name="Normal 7 16 2" xfId="45528"/>
    <cellStyle name="Normal 7 16 2 2" xfId="45529"/>
    <cellStyle name="Normal 7 16 3" xfId="45530"/>
    <cellStyle name="Normal 7 16 3 2" xfId="45531"/>
    <cellStyle name="Normal 7 16 4" xfId="45532"/>
    <cellStyle name="Normal 7 16 4 2" xfId="45533"/>
    <cellStyle name="Normal 7 16 5" xfId="45534"/>
    <cellStyle name="Normal 7 16 5 2" xfId="45535"/>
    <cellStyle name="Normal 7 16 6" xfId="45536"/>
    <cellStyle name="Normal 7 16 6 2" xfId="45537"/>
    <cellStyle name="Normal 7 16 7" xfId="45538"/>
    <cellStyle name="Normal 7 16 7 2" xfId="45539"/>
    <cellStyle name="Normal 7 16 8" xfId="45540"/>
    <cellStyle name="Normal 7 16 8 2" xfId="45541"/>
    <cellStyle name="Normal 7 16 9" xfId="45542"/>
    <cellStyle name="Normal 7 16 9 2" xfId="45543"/>
    <cellStyle name="Normal 7 17" xfId="45544"/>
    <cellStyle name="Normal 7 17 10" xfId="45545"/>
    <cellStyle name="Normal 7 17 10 2" xfId="45546"/>
    <cellStyle name="Normal 7 17 11" xfId="45547"/>
    <cellStyle name="Normal 7 17 2" xfId="45548"/>
    <cellStyle name="Normal 7 17 2 2" xfId="45549"/>
    <cellStyle name="Normal 7 17 3" xfId="45550"/>
    <cellStyle name="Normal 7 17 3 2" xfId="45551"/>
    <cellStyle name="Normal 7 17 4" xfId="45552"/>
    <cellStyle name="Normal 7 17 4 2" xfId="45553"/>
    <cellStyle name="Normal 7 17 5" xfId="45554"/>
    <cellStyle name="Normal 7 17 5 2" xfId="45555"/>
    <cellStyle name="Normal 7 17 6" xfId="45556"/>
    <cellStyle name="Normal 7 17 6 2" xfId="45557"/>
    <cellStyle name="Normal 7 17 7" xfId="45558"/>
    <cellStyle name="Normal 7 17 7 2" xfId="45559"/>
    <cellStyle name="Normal 7 17 8" xfId="45560"/>
    <cellStyle name="Normal 7 17 8 2" xfId="45561"/>
    <cellStyle name="Normal 7 17 9" xfId="45562"/>
    <cellStyle name="Normal 7 17 9 2" xfId="45563"/>
    <cellStyle name="Normal 7 18" xfId="45564"/>
    <cellStyle name="Normal 7 18 10" xfId="45565"/>
    <cellStyle name="Normal 7 18 10 2" xfId="45566"/>
    <cellStyle name="Normal 7 18 11" xfId="45567"/>
    <cellStyle name="Normal 7 18 2" xfId="45568"/>
    <cellStyle name="Normal 7 18 2 2" xfId="45569"/>
    <cellStyle name="Normal 7 18 3" xfId="45570"/>
    <cellStyle name="Normal 7 18 3 2" xfId="45571"/>
    <cellStyle name="Normal 7 18 4" xfId="45572"/>
    <cellStyle name="Normal 7 18 4 2" xfId="45573"/>
    <cellStyle name="Normal 7 18 5" xfId="45574"/>
    <cellStyle name="Normal 7 18 5 2" xfId="45575"/>
    <cellStyle name="Normal 7 18 6" xfId="45576"/>
    <cellStyle name="Normal 7 18 6 2" xfId="45577"/>
    <cellStyle name="Normal 7 18 7" xfId="45578"/>
    <cellStyle name="Normal 7 18 7 2" xfId="45579"/>
    <cellStyle name="Normal 7 18 8" xfId="45580"/>
    <cellStyle name="Normal 7 18 8 2" xfId="45581"/>
    <cellStyle name="Normal 7 18 9" xfId="45582"/>
    <cellStyle name="Normal 7 18 9 2" xfId="45583"/>
    <cellStyle name="Normal 7 19" xfId="45584"/>
    <cellStyle name="Normal 7 19 10" xfId="45585"/>
    <cellStyle name="Normal 7 19 10 2" xfId="45586"/>
    <cellStyle name="Normal 7 19 11" xfId="45587"/>
    <cellStyle name="Normal 7 19 2" xfId="45588"/>
    <cellStyle name="Normal 7 19 2 2" xfId="45589"/>
    <cellStyle name="Normal 7 19 3" xfId="45590"/>
    <cellStyle name="Normal 7 19 3 2" xfId="45591"/>
    <cellStyle name="Normal 7 19 4" xfId="45592"/>
    <cellStyle name="Normal 7 19 4 2" xfId="45593"/>
    <cellStyle name="Normal 7 19 5" xfId="45594"/>
    <cellStyle name="Normal 7 19 5 2" xfId="45595"/>
    <cellStyle name="Normal 7 19 6" xfId="45596"/>
    <cellStyle name="Normal 7 19 6 2" xfId="45597"/>
    <cellStyle name="Normal 7 19 7" xfId="45598"/>
    <cellStyle name="Normal 7 19 7 2" xfId="45599"/>
    <cellStyle name="Normal 7 19 8" xfId="45600"/>
    <cellStyle name="Normal 7 19 8 2" xfId="45601"/>
    <cellStyle name="Normal 7 19 9" xfId="45602"/>
    <cellStyle name="Normal 7 19 9 2" xfId="45603"/>
    <cellStyle name="Normal 7 2" xfId="45604"/>
    <cellStyle name="Normal 7 2 10" xfId="45605"/>
    <cellStyle name="Normal 7 2 10 10" xfId="45606"/>
    <cellStyle name="Normal 7 2 10 10 2" xfId="45607"/>
    <cellStyle name="Normal 7 2 10 11" xfId="45608"/>
    <cellStyle name="Normal 7 2 10 2" xfId="45609"/>
    <cellStyle name="Normal 7 2 10 2 2" xfId="45610"/>
    <cellStyle name="Normal 7 2 10 3" xfId="45611"/>
    <cellStyle name="Normal 7 2 10 3 2" xfId="45612"/>
    <cellStyle name="Normal 7 2 10 4" xfId="45613"/>
    <cellStyle name="Normal 7 2 10 4 2" xfId="45614"/>
    <cellStyle name="Normal 7 2 10 5" xfId="45615"/>
    <cellStyle name="Normal 7 2 10 5 2" xfId="45616"/>
    <cellStyle name="Normal 7 2 10 6" xfId="45617"/>
    <cellStyle name="Normal 7 2 10 6 2" xfId="45618"/>
    <cellStyle name="Normal 7 2 10 7" xfId="45619"/>
    <cellStyle name="Normal 7 2 10 7 2" xfId="45620"/>
    <cellStyle name="Normal 7 2 10 8" xfId="45621"/>
    <cellStyle name="Normal 7 2 10 8 2" xfId="45622"/>
    <cellStyle name="Normal 7 2 10 9" xfId="45623"/>
    <cellStyle name="Normal 7 2 10 9 2" xfId="45624"/>
    <cellStyle name="Normal 7 2 11" xfId="45625"/>
    <cellStyle name="Normal 7 2 11 10" xfId="45626"/>
    <cellStyle name="Normal 7 2 11 10 2" xfId="45627"/>
    <cellStyle name="Normal 7 2 11 11" xfId="45628"/>
    <cellStyle name="Normal 7 2 11 2" xfId="45629"/>
    <cellStyle name="Normal 7 2 11 2 2" xfId="45630"/>
    <cellStyle name="Normal 7 2 11 3" xfId="45631"/>
    <cellStyle name="Normal 7 2 11 3 2" xfId="45632"/>
    <cellStyle name="Normal 7 2 11 4" xfId="45633"/>
    <cellStyle name="Normal 7 2 11 4 2" xfId="45634"/>
    <cellStyle name="Normal 7 2 11 5" xfId="45635"/>
    <cellStyle name="Normal 7 2 11 5 2" xfId="45636"/>
    <cellStyle name="Normal 7 2 11 6" xfId="45637"/>
    <cellStyle name="Normal 7 2 11 6 2" xfId="45638"/>
    <cellStyle name="Normal 7 2 11 7" xfId="45639"/>
    <cellStyle name="Normal 7 2 11 7 2" xfId="45640"/>
    <cellStyle name="Normal 7 2 11 8" xfId="45641"/>
    <cellStyle name="Normal 7 2 11 8 2" xfId="45642"/>
    <cellStyle name="Normal 7 2 11 9" xfId="45643"/>
    <cellStyle name="Normal 7 2 11 9 2" xfId="45644"/>
    <cellStyle name="Normal 7 2 12" xfId="45645"/>
    <cellStyle name="Normal 7 2 12 10" xfId="45646"/>
    <cellStyle name="Normal 7 2 12 10 2" xfId="45647"/>
    <cellStyle name="Normal 7 2 12 11" xfId="45648"/>
    <cellStyle name="Normal 7 2 12 2" xfId="45649"/>
    <cellStyle name="Normal 7 2 12 2 2" xfId="45650"/>
    <cellStyle name="Normal 7 2 12 3" xfId="45651"/>
    <cellStyle name="Normal 7 2 12 3 2" xfId="45652"/>
    <cellStyle name="Normal 7 2 12 4" xfId="45653"/>
    <cellStyle name="Normal 7 2 12 4 2" xfId="45654"/>
    <cellStyle name="Normal 7 2 12 5" xfId="45655"/>
    <cellStyle name="Normal 7 2 12 5 2" xfId="45656"/>
    <cellStyle name="Normal 7 2 12 6" xfId="45657"/>
    <cellStyle name="Normal 7 2 12 6 2" xfId="45658"/>
    <cellStyle name="Normal 7 2 12 7" xfId="45659"/>
    <cellStyle name="Normal 7 2 12 7 2" xfId="45660"/>
    <cellStyle name="Normal 7 2 12 8" xfId="45661"/>
    <cellStyle name="Normal 7 2 12 8 2" xfId="45662"/>
    <cellStyle name="Normal 7 2 12 9" xfId="45663"/>
    <cellStyle name="Normal 7 2 12 9 2" xfId="45664"/>
    <cellStyle name="Normal 7 2 13" xfId="45665"/>
    <cellStyle name="Normal 7 2 13 10" xfId="45666"/>
    <cellStyle name="Normal 7 2 13 10 2" xfId="45667"/>
    <cellStyle name="Normal 7 2 13 11" xfId="45668"/>
    <cellStyle name="Normal 7 2 13 2" xfId="45669"/>
    <cellStyle name="Normal 7 2 13 2 2" xfId="45670"/>
    <cellStyle name="Normal 7 2 13 3" xfId="45671"/>
    <cellStyle name="Normal 7 2 13 3 2" xfId="45672"/>
    <cellStyle name="Normal 7 2 13 4" xfId="45673"/>
    <cellStyle name="Normal 7 2 13 4 2" xfId="45674"/>
    <cellStyle name="Normal 7 2 13 5" xfId="45675"/>
    <cellStyle name="Normal 7 2 13 5 2" xfId="45676"/>
    <cellStyle name="Normal 7 2 13 6" xfId="45677"/>
    <cellStyle name="Normal 7 2 13 6 2" xfId="45678"/>
    <cellStyle name="Normal 7 2 13 7" xfId="45679"/>
    <cellStyle name="Normal 7 2 13 7 2" xfId="45680"/>
    <cellStyle name="Normal 7 2 13 8" xfId="45681"/>
    <cellStyle name="Normal 7 2 13 8 2" xfId="45682"/>
    <cellStyle name="Normal 7 2 13 9" xfId="45683"/>
    <cellStyle name="Normal 7 2 13 9 2" xfId="45684"/>
    <cellStyle name="Normal 7 2 14" xfId="45685"/>
    <cellStyle name="Normal 7 2 14 10" xfId="45686"/>
    <cellStyle name="Normal 7 2 14 10 2" xfId="45687"/>
    <cellStyle name="Normal 7 2 14 11" xfId="45688"/>
    <cellStyle name="Normal 7 2 14 2" xfId="45689"/>
    <cellStyle name="Normal 7 2 14 2 2" xfId="45690"/>
    <cellStyle name="Normal 7 2 14 3" xfId="45691"/>
    <cellStyle name="Normal 7 2 14 3 2" xfId="45692"/>
    <cellStyle name="Normal 7 2 14 4" xfId="45693"/>
    <cellStyle name="Normal 7 2 14 4 2" xfId="45694"/>
    <cellStyle name="Normal 7 2 14 5" xfId="45695"/>
    <cellStyle name="Normal 7 2 14 5 2" xfId="45696"/>
    <cellStyle name="Normal 7 2 14 6" xfId="45697"/>
    <cellStyle name="Normal 7 2 14 6 2" xfId="45698"/>
    <cellStyle name="Normal 7 2 14 7" xfId="45699"/>
    <cellStyle name="Normal 7 2 14 7 2" xfId="45700"/>
    <cellStyle name="Normal 7 2 14 8" xfId="45701"/>
    <cellStyle name="Normal 7 2 14 8 2" xfId="45702"/>
    <cellStyle name="Normal 7 2 14 9" xfId="45703"/>
    <cellStyle name="Normal 7 2 14 9 2" xfId="45704"/>
    <cellStyle name="Normal 7 2 15" xfId="45705"/>
    <cellStyle name="Normal 7 2 15 10" xfId="45706"/>
    <cellStyle name="Normal 7 2 15 10 2" xfId="45707"/>
    <cellStyle name="Normal 7 2 15 11" xfId="45708"/>
    <cellStyle name="Normal 7 2 15 2" xfId="45709"/>
    <cellStyle name="Normal 7 2 15 2 2" xfId="45710"/>
    <cellStyle name="Normal 7 2 15 3" xfId="45711"/>
    <cellStyle name="Normal 7 2 15 3 2" xfId="45712"/>
    <cellStyle name="Normal 7 2 15 4" xfId="45713"/>
    <cellStyle name="Normal 7 2 15 4 2" xfId="45714"/>
    <cellStyle name="Normal 7 2 15 5" xfId="45715"/>
    <cellStyle name="Normal 7 2 15 5 2" xfId="45716"/>
    <cellStyle name="Normal 7 2 15 6" xfId="45717"/>
    <cellStyle name="Normal 7 2 15 6 2" xfId="45718"/>
    <cellStyle name="Normal 7 2 15 7" xfId="45719"/>
    <cellStyle name="Normal 7 2 15 7 2" xfId="45720"/>
    <cellStyle name="Normal 7 2 15 8" xfId="45721"/>
    <cellStyle name="Normal 7 2 15 8 2" xfId="45722"/>
    <cellStyle name="Normal 7 2 15 9" xfId="45723"/>
    <cellStyle name="Normal 7 2 15 9 2" xfId="45724"/>
    <cellStyle name="Normal 7 2 16" xfId="45725"/>
    <cellStyle name="Normal 7 2 16 10" xfId="45726"/>
    <cellStyle name="Normal 7 2 16 10 2" xfId="45727"/>
    <cellStyle name="Normal 7 2 16 11" xfId="45728"/>
    <cellStyle name="Normal 7 2 16 2" xfId="45729"/>
    <cellStyle name="Normal 7 2 16 2 2" xfId="45730"/>
    <cellStyle name="Normal 7 2 16 3" xfId="45731"/>
    <cellStyle name="Normal 7 2 16 3 2" xfId="45732"/>
    <cellStyle name="Normal 7 2 16 4" xfId="45733"/>
    <cellStyle name="Normal 7 2 16 4 2" xfId="45734"/>
    <cellStyle name="Normal 7 2 16 5" xfId="45735"/>
    <cellStyle name="Normal 7 2 16 5 2" xfId="45736"/>
    <cellStyle name="Normal 7 2 16 6" xfId="45737"/>
    <cellStyle name="Normal 7 2 16 6 2" xfId="45738"/>
    <cellStyle name="Normal 7 2 16 7" xfId="45739"/>
    <cellStyle name="Normal 7 2 16 7 2" xfId="45740"/>
    <cellStyle name="Normal 7 2 16 8" xfId="45741"/>
    <cellStyle name="Normal 7 2 16 8 2" xfId="45742"/>
    <cellStyle name="Normal 7 2 16 9" xfId="45743"/>
    <cellStyle name="Normal 7 2 16 9 2" xfId="45744"/>
    <cellStyle name="Normal 7 2 17" xfId="45745"/>
    <cellStyle name="Normal 7 2 17 10" xfId="45746"/>
    <cellStyle name="Normal 7 2 17 10 2" xfId="45747"/>
    <cellStyle name="Normal 7 2 17 11" xfId="45748"/>
    <cellStyle name="Normal 7 2 17 2" xfId="45749"/>
    <cellStyle name="Normal 7 2 17 2 2" xfId="45750"/>
    <cellStyle name="Normal 7 2 17 3" xfId="45751"/>
    <cellStyle name="Normal 7 2 17 3 2" xfId="45752"/>
    <cellStyle name="Normal 7 2 17 4" xfId="45753"/>
    <cellStyle name="Normal 7 2 17 4 2" xfId="45754"/>
    <cellStyle name="Normal 7 2 17 5" xfId="45755"/>
    <cellStyle name="Normal 7 2 17 5 2" xfId="45756"/>
    <cellStyle name="Normal 7 2 17 6" xfId="45757"/>
    <cellStyle name="Normal 7 2 17 6 2" xfId="45758"/>
    <cellStyle name="Normal 7 2 17 7" xfId="45759"/>
    <cellStyle name="Normal 7 2 17 7 2" xfId="45760"/>
    <cellStyle name="Normal 7 2 17 8" xfId="45761"/>
    <cellStyle name="Normal 7 2 17 8 2" xfId="45762"/>
    <cellStyle name="Normal 7 2 17 9" xfId="45763"/>
    <cellStyle name="Normal 7 2 17 9 2" xfId="45764"/>
    <cellStyle name="Normal 7 2 18" xfId="45765"/>
    <cellStyle name="Normal 7 2 18 10" xfId="45766"/>
    <cellStyle name="Normal 7 2 18 10 2" xfId="45767"/>
    <cellStyle name="Normal 7 2 18 11" xfId="45768"/>
    <cellStyle name="Normal 7 2 18 2" xfId="45769"/>
    <cellStyle name="Normal 7 2 18 2 2" xfId="45770"/>
    <cellStyle name="Normal 7 2 18 3" xfId="45771"/>
    <cellStyle name="Normal 7 2 18 3 2" xfId="45772"/>
    <cellStyle name="Normal 7 2 18 4" xfId="45773"/>
    <cellStyle name="Normal 7 2 18 4 2" xfId="45774"/>
    <cellStyle name="Normal 7 2 18 5" xfId="45775"/>
    <cellStyle name="Normal 7 2 18 5 2" xfId="45776"/>
    <cellStyle name="Normal 7 2 18 6" xfId="45777"/>
    <cellStyle name="Normal 7 2 18 6 2" xfId="45778"/>
    <cellStyle name="Normal 7 2 18 7" xfId="45779"/>
    <cellStyle name="Normal 7 2 18 7 2" xfId="45780"/>
    <cellStyle name="Normal 7 2 18 8" xfId="45781"/>
    <cellStyle name="Normal 7 2 18 8 2" xfId="45782"/>
    <cellStyle name="Normal 7 2 18 9" xfId="45783"/>
    <cellStyle name="Normal 7 2 18 9 2" xfId="45784"/>
    <cellStyle name="Normal 7 2 19" xfId="45785"/>
    <cellStyle name="Normal 7 2 19 10" xfId="45786"/>
    <cellStyle name="Normal 7 2 19 10 2" xfId="45787"/>
    <cellStyle name="Normal 7 2 19 11" xfId="45788"/>
    <cellStyle name="Normal 7 2 19 2" xfId="45789"/>
    <cellStyle name="Normal 7 2 19 2 2" xfId="45790"/>
    <cellStyle name="Normal 7 2 19 3" xfId="45791"/>
    <cellStyle name="Normal 7 2 19 3 2" xfId="45792"/>
    <cellStyle name="Normal 7 2 19 4" xfId="45793"/>
    <cellStyle name="Normal 7 2 19 4 2" xfId="45794"/>
    <cellStyle name="Normal 7 2 19 5" xfId="45795"/>
    <cellStyle name="Normal 7 2 19 5 2" xfId="45796"/>
    <cellStyle name="Normal 7 2 19 6" xfId="45797"/>
    <cellStyle name="Normal 7 2 19 6 2" xfId="45798"/>
    <cellStyle name="Normal 7 2 19 7" xfId="45799"/>
    <cellStyle name="Normal 7 2 19 7 2" xfId="45800"/>
    <cellStyle name="Normal 7 2 19 8" xfId="45801"/>
    <cellStyle name="Normal 7 2 19 8 2" xfId="45802"/>
    <cellStyle name="Normal 7 2 19 9" xfId="45803"/>
    <cellStyle name="Normal 7 2 19 9 2" xfId="45804"/>
    <cellStyle name="Normal 7 2 2" xfId="45805"/>
    <cellStyle name="Normal 7 2 2 10" xfId="45806"/>
    <cellStyle name="Normal 7 2 2 10 2" xfId="45807"/>
    <cellStyle name="Normal 7 2 2 11" xfId="45808"/>
    <cellStyle name="Normal 7 2 2 2" xfId="45809"/>
    <cellStyle name="Normal 7 2 2 2 2" xfId="45810"/>
    <cellStyle name="Normal 7 2 2 3" xfId="45811"/>
    <cellStyle name="Normal 7 2 2 3 2" xfId="45812"/>
    <cellStyle name="Normal 7 2 2 4" xfId="45813"/>
    <cellStyle name="Normal 7 2 2 4 2" xfId="45814"/>
    <cellStyle name="Normal 7 2 2 5" xfId="45815"/>
    <cellStyle name="Normal 7 2 2 5 2" xfId="45816"/>
    <cellStyle name="Normal 7 2 2 6" xfId="45817"/>
    <cellStyle name="Normal 7 2 2 6 2" xfId="45818"/>
    <cellStyle name="Normal 7 2 2 7" xfId="45819"/>
    <cellStyle name="Normal 7 2 2 7 2" xfId="45820"/>
    <cellStyle name="Normal 7 2 2 8" xfId="45821"/>
    <cellStyle name="Normal 7 2 2 8 2" xfId="45822"/>
    <cellStyle name="Normal 7 2 2 9" xfId="45823"/>
    <cellStyle name="Normal 7 2 2 9 2" xfId="45824"/>
    <cellStyle name="Normal 7 2 20" xfId="45825"/>
    <cellStyle name="Normal 7 2 20 10" xfId="45826"/>
    <cellStyle name="Normal 7 2 20 10 2" xfId="45827"/>
    <cellStyle name="Normal 7 2 20 11" xfId="45828"/>
    <cellStyle name="Normal 7 2 20 2" xfId="45829"/>
    <cellStyle name="Normal 7 2 20 2 2" xfId="45830"/>
    <cellStyle name="Normal 7 2 20 3" xfId="45831"/>
    <cellStyle name="Normal 7 2 20 3 2" xfId="45832"/>
    <cellStyle name="Normal 7 2 20 4" xfId="45833"/>
    <cellStyle name="Normal 7 2 20 4 2" xfId="45834"/>
    <cellStyle name="Normal 7 2 20 5" xfId="45835"/>
    <cellStyle name="Normal 7 2 20 5 2" xfId="45836"/>
    <cellStyle name="Normal 7 2 20 6" xfId="45837"/>
    <cellStyle name="Normal 7 2 20 6 2" xfId="45838"/>
    <cellStyle name="Normal 7 2 20 7" xfId="45839"/>
    <cellStyle name="Normal 7 2 20 7 2" xfId="45840"/>
    <cellStyle name="Normal 7 2 20 8" xfId="45841"/>
    <cellStyle name="Normal 7 2 20 8 2" xfId="45842"/>
    <cellStyle name="Normal 7 2 20 9" xfId="45843"/>
    <cellStyle name="Normal 7 2 20 9 2" xfId="45844"/>
    <cellStyle name="Normal 7 2 21" xfId="45845"/>
    <cellStyle name="Normal 7 2 21 10" xfId="45846"/>
    <cellStyle name="Normal 7 2 21 10 2" xfId="45847"/>
    <cellStyle name="Normal 7 2 21 11" xfId="45848"/>
    <cellStyle name="Normal 7 2 21 2" xfId="45849"/>
    <cellStyle name="Normal 7 2 21 2 2" xfId="45850"/>
    <cellStyle name="Normal 7 2 21 3" xfId="45851"/>
    <cellStyle name="Normal 7 2 21 3 2" xfId="45852"/>
    <cellStyle name="Normal 7 2 21 4" xfId="45853"/>
    <cellStyle name="Normal 7 2 21 4 2" xfId="45854"/>
    <cellStyle name="Normal 7 2 21 5" xfId="45855"/>
    <cellStyle name="Normal 7 2 21 5 2" xfId="45856"/>
    <cellStyle name="Normal 7 2 21 6" xfId="45857"/>
    <cellStyle name="Normal 7 2 21 6 2" xfId="45858"/>
    <cellStyle name="Normal 7 2 21 7" xfId="45859"/>
    <cellStyle name="Normal 7 2 21 7 2" xfId="45860"/>
    <cellStyle name="Normal 7 2 21 8" xfId="45861"/>
    <cellStyle name="Normal 7 2 21 8 2" xfId="45862"/>
    <cellStyle name="Normal 7 2 21 9" xfId="45863"/>
    <cellStyle name="Normal 7 2 21 9 2" xfId="45864"/>
    <cellStyle name="Normal 7 2 22" xfId="45865"/>
    <cellStyle name="Normal 7 2 22 10" xfId="45866"/>
    <cellStyle name="Normal 7 2 22 10 2" xfId="45867"/>
    <cellStyle name="Normal 7 2 22 11" xfId="45868"/>
    <cellStyle name="Normal 7 2 22 2" xfId="45869"/>
    <cellStyle name="Normal 7 2 22 2 2" xfId="45870"/>
    <cellStyle name="Normal 7 2 22 3" xfId="45871"/>
    <cellStyle name="Normal 7 2 22 3 2" xfId="45872"/>
    <cellStyle name="Normal 7 2 22 4" xfId="45873"/>
    <cellStyle name="Normal 7 2 22 4 2" xfId="45874"/>
    <cellStyle name="Normal 7 2 22 5" xfId="45875"/>
    <cellStyle name="Normal 7 2 22 5 2" xfId="45876"/>
    <cellStyle name="Normal 7 2 22 6" xfId="45877"/>
    <cellStyle name="Normal 7 2 22 6 2" xfId="45878"/>
    <cellStyle name="Normal 7 2 22 7" xfId="45879"/>
    <cellStyle name="Normal 7 2 22 7 2" xfId="45880"/>
    <cellStyle name="Normal 7 2 22 8" xfId="45881"/>
    <cellStyle name="Normal 7 2 22 8 2" xfId="45882"/>
    <cellStyle name="Normal 7 2 22 9" xfId="45883"/>
    <cellStyle name="Normal 7 2 22 9 2" xfId="45884"/>
    <cellStyle name="Normal 7 2 23" xfId="45885"/>
    <cellStyle name="Normal 7 2 23 10" xfId="45886"/>
    <cellStyle name="Normal 7 2 23 10 2" xfId="45887"/>
    <cellStyle name="Normal 7 2 23 11" xfId="45888"/>
    <cellStyle name="Normal 7 2 23 2" xfId="45889"/>
    <cellStyle name="Normal 7 2 23 2 2" xfId="45890"/>
    <cellStyle name="Normal 7 2 23 3" xfId="45891"/>
    <cellStyle name="Normal 7 2 23 3 2" xfId="45892"/>
    <cellStyle name="Normal 7 2 23 4" xfId="45893"/>
    <cellStyle name="Normal 7 2 23 4 2" xfId="45894"/>
    <cellStyle name="Normal 7 2 23 5" xfId="45895"/>
    <cellStyle name="Normal 7 2 23 5 2" xfId="45896"/>
    <cellStyle name="Normal 7 2 23 6" xfId="45897"/>
    <cellStyle name="Normal 7 2 23 6 2" xfId="45898"/>
    <cellStyle name="Normal 7 2 23 7" xfId="45899"/>
    <cellStyle name="Normal 7 2 23 7 2" xfId="45900"/>
    <cellStyle name="Normal 7 2 23 8" xfId="45901"/>
    <cellStyle name="Normal 7 2 23 8 2" xfId="45902"/>
    <cellStyle name="Normal 7 2 23 9" xfId="45903"/>
    <cellStyle name="Normal 7 2 23 9 2" xfId="45904"/>
    <cellStyle name="Normal 7 2 24" xfId="45905"/>
    <cellStyle name="Normal 7 2 24 10" xfId="45906"/>
    <cellStyle name="Normal 7 2 24 10 2" xfId="45907"/>
    <cellStyle name="Normal 7 2 24 11" xfId="45908"/>
    <cellStyle name="Normal 7 2 24 2" xfId="45909"/>
    <cellStyle name="Normal 7 2 24 2 2" xfId="45910"/>
    <cellStyle name="Normal 7 2 24 3" xfId="45911"/>
    <cellStyle name="Normal 7 2 24 3 2" xfId="45912"/>
    <cellStyle name="Normal 7 2 24 4" xfId="45913"/>
    <cellStyle name="Normal 7 2 24 4 2" xfId="45914"/>
    <cellStyle name="Normal 7 2 24 5" xfId="45915"/>
    <cellStyle name="Normal 7 2 24 5 2" xfId="45916"/>
    <cellStyle name="Normal 7 2 24 6" xfId="45917"/>
    <cellStyle name="Normal 7 2 24 6 2" xfId="45918"/>
    <cellStyle name="Normal 7 2 24 7" xfId="45919"/>
    <cellStyle name="Normal 7 2 24 7 2" xfId="45920"/>
    <cellStyle name="Normal 7 2 24 8" xfId="45921"/>
    <cellStyle name="Normal 7 2 24 8 2" xfId="45922"/>
    <cellStyle name="Normal 7 2 24 9" xfId="45923"/>
    <cellStyle name="Normal 7 2 24 9 2" xfId="45924"/>
    <cellStyle name="Normal 7 2 25" xfId="45925"/>
    <cellStyle name="Normal 7 2 25 10" xfId="45926"/>
    <cellStyle name="Normal 7 2 25 10 2" xfId="45927"/>
    <cellStyle name="Normal 7 2 25 11" xfId="45928"/>
    <cellStyle name="Normal 7 2 25 2" xfId="45929"/>
    <cellStyle name="Normal 7 2 25 2 2" xfId="45930"/>
    <cellStyle name="Normal 7 2 25 3" xfId="45931"/>
    <cellStyle name="Normal 7 2 25 3 2" xfId="45932"/>
    <cellStyle name="Normal 7 2 25 4" xfId="45933"/>
    <cellStyle name="Normal 7 2 25 4 2" xfId="45934"/>
    <cellStyle name="Normal 7 2 25 5" xfId="45935"/>
    <cellStyle name="Normal 7 2 25 5 2" xfId="45936"/>
    <cellStyle name="Normal 7 2 25 6" xfId="45937"/>
    <cellStyle name="Normal 7 2 25 6 2" xfId="45938"/>
    <cellStyle name="Normal 7 2 25 7" xfId="45939"/>
    <cellStyle name="Normal 7 2 25 7 2" xfId="45940"/>
    <cellStyle name="Normal 7 2 25 8" xfId="45941"/>
    <cellStyle name="Normal 7 2 25 8 2" xfId="45942"/>
    <cellStyle name="Normal 7 2 25 9" xfId="45943"/>
    <cellStyle name="Normal 7 2 25 9 2" xfId="45944"/>
    <cellStyle name="Normal 7 2 26" xfId="45945"/>
    <cellStyle name="Normal 7 2 26 10" xfId="45946"/>
    <cellStyle name="Normal 7 2 26 10 2" xfId="45947"/>
    <cellStyle name="Normal 7 2 26 11" xfId="45948"/>
    <cellStyle name="Normal 7 2 26 2" xfId="45949"/>
    <cellStyle name="Normal 7 2 26 2 2" xfId="45950"/>
    <cellStyle name="Normal 7 2 26 3" xfId="45951"/>
    <cellStyle name="Normal 7 2 26 3 2" xfId="45952"/>
    <cellStyle name="Normal 7 2 26 4" xfId="45953"/>
    <cellStyle name="Normal 7 2 26 4 2" xfId="45954"/>
    <cellStyle name="Normal 7 2 26 5" xfId="45955"/>
    <cellStyle name="Normal 7 2 26 5 2" xfId="45956"/>
    <cellStyle name="Normal 7 2 26 6" xfId="45957"/>
    <cellStyle name="Normal 7 2 26 6 2" xfId="45958"/>
    <cellStyle name="Normal 7 2 26 7" xfId="45959"/>
    <cellStyle name="Normal 7 2 26 7 2" xfId="45960"/>
    <cellStyle name="Normal 7 2 26 8" xfId="45961"/>
    <cellStyle name="Normal 7 2 26 8 2" xfId="45962"/>
    <cellStyle name="Normal 7 2 26 9" xfId="45963"/>
    <cellStyle name="Normal 7 2 26 9 2" xfId="45964"/>
    <cellStyle name="Normal 7 2 27" xfId="45965"/>
    <cellStyle name="Normal 7 2 27 10" xfId="45966"/>
    <cellStyle name="Normal 7 2 27 10 2" xfId="45967"/>
    <cellStyle name="Normal 7 2 27 11" xfId="45968"/>
    <cellStyle name="Normal 7 2 27 2" xfId="45969"/>
    <cellStyle name="Normal 7 2 27 2 2" xfId="45970"/>
    <cellStyle name="Normal 7 2 27 3" xfId="45971"/>
    <cellStyle name="Normal 7 2 27 3 2" xfId="45972"/>
    <cellStyle name="Normal 7 2 27 4" xfId="45973"/>
    <cellStyle name="Normal 7 2 27 4 2" xfId="45974"/>
    <cellStyle name="Normal 7 2 27 5" xfId="45975"/>
    <cellStyle name="Normal 7 2 27 5 2" xfId="45976"/>
    <cellStyle name="Normal 7 2 27 6" xfId="45977"/>
    <cellStyle name="Normal 7 2 27 6 2" xfId="45978"/>
    <cellStyle name="Normal 7 2 27 7" xfId="45979"/>
    <cellStyle name="Normal 7 2 27 7 2" xfId="45980"/>
    <cellStyle name="Normal 7 2 27 8" xfId="45981"/>
    <cellStyle name="Normal 7 2 27 8 2" xfId="45982"/>
    <cellStyle name="Normal 7 2 27 9" xfId="45983"/>
    <cellStyle name="Normal 7 2 27 9 2" xfId="45984"/>
    <cellStyle name="Normal 7 2 28" xfId="45985"/>
    <cellStyle name="Normal 7 2 28 10" xfId="45986"/>
    <cellStyle name="Normal 7 2 28 10 2" xfId="45987"/>
    <cellStyle name="Normal 7 2 28 11" xfId="45988"/>
    <cellStyle name="Normal 7 2 28 2" xfId="45989"/>
    <cellStyle name="Normal 7 2 28 2 2" xfId="45990"/>
    <cellStyle name="Normal 7 2 28 3" xfId="45991"/>
    <cellStyle name="Normal 7 2 28 3 2" xfId="45992"/>
    <cellStyle name="Normal 7 2 28 4" xfId="45993"/>
    <cellStyle name="Normal 7 2 28 4 2" xfId="45994"/>
    <cellStyle name="Normal 7 2 28 5" xfId="45995"/>
    <cellStyle name="Normal 7 2 28 5 2" xfId="45996"/>
    <cellStyle name="Normal 7 2 28 6" xfId="45997"/>
    <cellStyle name="Normal 7 2 28 6 2" xfId="45998"/>
    <cellStyle name="Normal 7 2 28 7" xfId="45999"/>
    <cellStyle name="Normal 7 2 28 7 2" xfId="46000"/>
    <cellStyle name="Normal 7 2 28 8" xfId="46001"/>
    <cellStyle name="Normal 7 2 28 8 2" xfId="46002"/>
    <cellStyle name="Normal 7 2 28 9" xfId="46003"/>
    <cellStyle name="Normal 7 2 28 9 2" xfId="46004"/>
    <cellStyle name="Normal 7 2 29" xfId="46005"/>
    <cellStyle name="Normal 7 2 29 10" xfId="46006"/>
    <cellStyle name="Normal 7 2 29 10 2" xfId="46007"/>
    <cellStyle name="Normal 7 2 29 11" xfId="46008"/>
    <cellStyle name="Normal 7 2 29 2" xfId="46009"/>
    <cellStyle name="Normal 7 2 29 2 2" xfId="46010"/>
    <cellStyle name="Normal 7 2 29 3" xfId="46011"/>
    <cellStyle name="Normal 7 2 29 3 2" xfId="46012"/>
    <cellStyle name="Normal 7 2 29 4" xfId="46013"/>
    <cellStyle name="Normal 7 2 29 4 2" xfId="46014"/>
    <cellStyle name="Normal 7 2 29 5" xfId="46015"/>
    <cellStyle name="Normal 7 2 29 5 2" xfId="46016"/>
    <cellStyle name="Normal 7 2 29 6" xfId="46017"/>
    <cellStyle name="Normal 7 2 29 6 2" xfId="46018"/>
    <cellStyle name="Normal 7 2 29 7" xfId="46019"/>
    <cellStyle name="Normal 7 2 29 7 2" xfId="46020"/>
    <cellStyle name="Normal 7 2 29 8" xfId="46021"/>
    <cellStyle name="Normal 7 2 29 8 2" xfId="46022"/>
    <cellStyle name="Normal 7 2 29 9" xfId="46023"/>
    <cellStyle name="Normal 7 2 29 9 2" xfId="46024"/>
    <cellStyle name="Normal 7 2 3" xfId="46025"/>
    <cellStyle name="Normal 7 2 3 10" xfId="46026"/>
    <cellStyle name="Normal 7 2 3 10 2" xfId="46027"/>
    <cellStyle name="Normal 7 2 3 11" xfId="46028"/>
    <cellStyle name="Normal 7 2 3 2" xfId="46029"/>
    <cellStyle name="Normal 7 2 3 2 2" xfId="46030"/>
    <cellStyle name="Normal 7 2 3 3" xfId="46031"/>
    <cellStyle name="Normal 7 2 3 3 2" xfId="46032"/>
    <cellStyle name="Normal 7 2 3 4" xfId="46033"/>
    <cellStyle name="Normal 7 2 3 4 2" xfId="46034"/>
    <cellStyle name="Normal 7 2 3 5" xfId="46035"/>
    <cellStyle name="Normal 7 2 3 5 2" xfId="46036"/>
    <cellStyle name="Normal 7 2 3 6" xfId="46037"/>
    <cellStyle name="Normal 7 2 3 6 2" xfId="46038"/>
    <cellStyle name="Normal 7 2 3 7" xfId="46039"/>
    <cellStyle name="Normal 7 2 3 7 2" xfId="46040"/>
    <cellStyle name="Normal 7 2 3 8" xfId="46041"/>
    <cellStyle name="Normal 7 2 3 8 2" xfId="46042"/>
    <cellStyle name="Normal 7 2 3 9" xfId="46043"/>
    <cellStyle name="Normal 7 2 3 9 2" xfId="46044"/>
    <cellStyle name="Normal 7 2 30" xfId="46045"/>
    <cellStyle name="Normal 7 2 30 10" xfId="46046"/>
    <cellStyle name="Normal 7 2 30 10 2" xfId="46047"/>
    <cellStyle name="Normal 7 2 30 11" xfId="46048"/>
    <cellStyle name="Normal 7 2 30 2" xfId="46049"/>
    <cellStyle name="Normal 7 2 30 2 2" xfId="46050"/>
    <cellStyle name="Normal 7 2 30 3" xfId="46051"/>
    <cellStyle name="Normal 7 2 30 3 2" xfId="46052"/>
    <cellStyle name="Normal 7 2 30 4" xfId="46053"/>
    <cellStyle name="Normal 7 2 30 4 2" xfId="46054"/>
    <cellStyle name="Normal 7 2 30 5" xfId="46055"/>
    <cellStyle name="Normal 7 2 30 5 2" xfId="46056"/>
    <cellStyle name="Normal 7 2 30 6" xfId="46057"/>
    <cellStyle name="Normal 7 2 30 6 2" xfId="46058"/>
    <cellStyle name="Normal 7 2 30 7" xfId="46059"/>
    <cellStyle name="Normal 7 2 30 7 2" xfId="46060"/>
    <cellStyle name="Normal 7 2 30 8" xfId="46061"/>
    <cellStyle name="Normal 7 2 30 8 2" xfId="46062"/>
    <cellStyle name="Normal 7 2 30 9" xfId="46063"/>
    <cellStyle name="Normal 7 2 30 9 2" xfId="46064"/>
    <cellStyle name="Normal 7 2 31" xfId="46065"/>
    <cellStyle name="Normal 7 2 31 2" xfId="46066"/>
    <cellStyle name="Normal 7 2 31 2 2" xfId="46067"/>
    <cellStyle name="Normal 7 2 31 3" xfId="46068"/>
    <cellStyle name="Normal 7 2 31 3 2" xfId="46069"/>
    <cellStyle name="Normal 7 2 31 4" xfId="46070"/>
    <cellStyle name="Normal 7 2 31 4 2" xfId="46071"/>
    <cellStyle name="Normal 7 2 31 5" xfId="46072"/>
    <cellStyle name="Normal 7 2 32" xfId="46073"/>
    <cellStyle name="Normal 7 2 32 2" xfId="46074"/>
    <cellStyle name="Normal 7 2 32 2 2" xfId="46075"/>
    <cellStyle name="Normal 7 2 32 3" xfId="46076"/>
    <cellStyle name="Normal 7 2 32 3 2" xfId="46077"/>
    <cellStyle name="Normal 7 2 32 4" xfId="46078"/>
    <cellStyle name="Normal 7 2 32 4 2" xfId="46079"/>
    <cellStyle name="Normal 7 2 32 5" xfId="46080"/>
    <cellStyle name="Normal 7 2 33" xfId="46081"/>
    <cellStyle name="Normal 7 2 33 2" xfId="46082"/>
    <cellStyle name="Normal 7 2 33 2 2" xfId="46083"/>
    <cellStyle name="Normal 7 2 33 3" xfId="46084"/>
    <cellStyle name="Normal 7 2 33 3 2" xfId="46085"/>
    <cellStyle name="Normal 7 2 33 4" xfId="46086"/>
    <cellStyle name="Normal 7 2 33 4 2" xfId="46087"/>
    <cellStyle name="Normal 7 2 33 5" xfId="46088"/>
    <cellStyle name="Normal 7 2 34" xfId="46089"/>
    <cellStyle name="Normal 7 2 34 2" xfId="46090"/>
    <cellStyle name="Normal 7 2 34 2 2" xfId="46091"/>
    <cellStyle name="Normal 7 2 34 3" xfId="46092"/>
    <cellStyle name="Normal 7 2 34 3 2" xfId="46093"/>
    <cellStyle name="Normal 7 2 34 4" xfId="46094"/>
    <cellStyle name="Normal 7 2 34 4 2" xfId="46095"/>
    <cellStyle name="Normal 7 2 34 5" xfId="46096"/>
    <cellStyle name="Normal 7 2 35" xfId="46097"/>
    <cellStyle name="Normal 7 2 35 2" xfId="46098"/>
    <cellStyle name="Normal 7 2 35 2 2" xfId="46099"/>
    <cellStyle name="Normal 7 2 35 3" xfId="46100"/>
    <cellStyle name="Normal 7 2 35 3 2" xfId="46101"/>
    <cellStyle name="Normal 7 2 35 4" xfId="46102"/>
    <cellStyle name="Normal 7 2 35 4 2" xfId="46103"/>
    <cellStyle name="Normal 7 2 35 5" xfId="46104"/>
    <cellStyle name="Normal 7 2 36" xfId="46105"/>
    <cellStyle name="Normal 7 2 36 2" xfId="46106"/>
    <cellStyle name="Normal 7 2 36 2 2" xfId="46107"/>
    <cellStyle name="Normal 7 2 36 3" xfId="46108"/>
    <cellStyle name="Normal 7 2 36 3 2" xfId="46109"/>
    <cellStyle name="Normal 7 2 36 4" xfId="46110"/>
    <cellStyle name="Normal 7 2 36 4 2" xfId="46111"/>
    <cellStyle name="Normal 7 2 36 5" xfId="46112"/>
    <cellStyle name="Normal 7 2 37" xfId="46113"/>
    <cellStyle name="Normal 7 2 37 2" xfId="46114"/>
    <cellStyle name="Normal 7 2 37 2 2" xfId="46115"/>
    <cellStyle name="Normal 7 2 37 3" xfId="46116"/>
    <cellStyle name="Normal 7 2 37 3 2" xfId="46117"/>
    <cellStyle name="Normal 7 2 37 4" xfId="46118"/>
    <cellStyle name="Normal 7 2 37 4 2" xfId="46119"/>
    <cellStyle name="Normal 7 2 37 5" xfId="46120"/>
    <cellStyle name="Normal 7 2 38" xfId="46121"/>
    <cellStyle name="Normal 7 2 38 2" xfId="46122"/>
    <cellStyle name="Normal 7 2 38 2 2" xfId="46123"/>
    <cellStyle name="Normal 7 2 38 3" xfId="46124"/>
    <cellStyle name="Normal 7 2 38 3 2" xfId="46125"/>
    <cellStyle name="Normal 7 2 38 4" xfId="46126"/>
    <cellStyle name="Normal 7 2 38 4 2" xfId="46127"/>
    <cellStyle name="Normal 7 2 38 5" xfId="46128"/>
    <cellStyle name="Normal 7 2 39" xfId="46129"/>
    <cellStyle name="Normal 7 2 39 2" xfId="46130"/>
    <cellStyle name="Normal 7 2 39 2 2" xfId="46131"/>
    <cellStyle name="Normal 7 2 39 3" xfId="46132"/>
    <cellStyle name="Normal 7 2 39 3 2" xfId="46133"/>
    <cellStyle name="Normal 7 2 39 4" xfId="46134"/>
    <cellStyle name="Normal 7 2 39 4 2" xfId="46135"/>
    <cellStyle name="Normal 7 2 39 5" xfId="46136"/>
    <cellStyle name="Normal 7 2 4" xfId="46137"/>
    <cellStyle name="Normal 7 2 4 10" xfId="46138"/>
    <cellStyle name="Normal 7 2 4 10 2" xfId="46139"/>
    <cellStyle name="Normal 7 2 4 11" xfId="46140"/>
    <cellStyle name="Normal 7 2 4 2" xfId="46141"/>
    <cellStyle name="Normal 7 2 4 2 2" xfId="46142"/>
    <cellStyle name="Normal 7 2 4 3" xfId="46143"/>
    <cellStyle name="Normal 7 2 4 3 2" xfId="46144"/>
    <cellStyle name="Normal 7 2 4 4" xfId="46145"/>
    <cellStyle name="Normal 7 2 4 4 2" xfId="46146"/>
    <cellStyle name="Normal 7 2 4 5" xfId="46147"/>
    <cellStyle name="Normal 7 2 4 5 2" xfId="46148"/>
    <cellStyle name="Normal 7 2 4 6" xfId="46149"/>
    <cellStyle name="Normal 7 2 4 6 2" xfId="46150"/>
    <cellStyle name="Normal 7 2 4 7" xfId="46151"/>
    <cellStyle name="Normal 7 2 4 7 2" xfId="46152"/>
    <cellStyle name="Normal 7 2 4 8" xfId="46153"/>
    <cellStyle name="Normal 7 2 4 8 2" xfId="46154"/>
    <cellStyle name="Normal 7 2 4 9" xfId="46155"/>
    <cellStyle name="Normal 7 2 4 9 2" xfId="46156"/>
    <cellStyle name="Normal 7 2 40" xfId="46157"/>
    <cellStyle name="Normal 7 2 40 2" xfId="46158"/>
    <cellStyle name="Normal 7 2 40 2 2" xfId="46159"/>
    <cellStyle name="Normal 7 2 40 3" xfId="46160"/>
    <cellStyle name="Normal 7 2 40 3 2" xfId="46161"/>
    <cellStyle name="Normal 7 2 40 4" xfId="46162"/>
    <cellStyle name="Normal 7 2 40 4 2" xfId="46163"/>
    <cellStyle name="Normal 7 2 40 5" xfId="46164"/>
    <cellStyle name="Normal 7 2 41" xfId="46165"/>
    <cellStyle name="Normal 7 2 41 2" xfId="46166"/>
    <cellStyle name="Normal 7 2 41 2 2" xfId="46167"/>
    <cellStyle name="Normal 7 2 41 3" xfId="46168"/>
    <cellStyle name="Normal 7 2 41 3 2" xfId="46169"/>
    <cellStyle name="Normal 7 2 41 4" xfId="46170"/>
    <cellStyle name="Normal 7 2 41 4 2" xfId="46171"/>
    <cellStyle name="Normal 7 2 41 5" xfId="46172"/>
    <cellStyle name="Normal 7 2 42" xfId="46173"/>
    <cellStyle name="Normal 7 2 42 2" xfId="46174"/>
    <cellStyle name="Normal 7 2 42 2 2" xfId="46175"/>
    <cellStyle name="Normal 7 2 42 3" xfId="46176"/>
    <cellStyle name="Normal 7 2 42 3 2" xfId="46177"/>
    <cellStyle name="Normal 7 2 42 4" xfId="46178"/>
    <cellStyle name="Normal 7 2 42 4 2" xfId="46179"/>
    <cellStyle name="Normal 7 2 42 5" xfId="46180"/>
    <cellStyle name="Normal 7 2 43" xfId="46181"/>
    <cellStyle name="Normal 7 2 43 2" xfId="46182"/>
    <cellStyle name="Normal 7 2 43 2 2" xfId="46183"/>
    <cellStyle name="Normal 7 2 43 3" xfId="46184"/>
    <cellStyle name="Normal 7 2 43 3 2" xfId="46185"/>
    <cellStyle name="Normal 7 2 43 4" xfId="46186"/>
    <cellStyle name="Normal 7 2 43 4 2" xfId="46187"/>
    <cellStyle name="Normal 7 2 43 5" xfId="46188"/>
    <cellStyle name="Normal 7 2 44" xfId="46189"/>
    <cellStyle name="Normal 7 2 44 2" xfId="46190"/>
    <cellStyle name="Normal 7 2 44 2 2" xfId="46191"/>
    <cellStyle name="Normal 7 2 44 3" xfId="46192"/>
    <cellStyle name="Normal 7 2 44 3 2" xfId="46193"/>
    <cellStyle name="Normal 7 2 44 4" xfId="46194"/>
    <cellStyle name="Normal 7 2 44 4 2" xfId="46195"/>
    <cellStyle name="Normal 7 2 44 5" xfId="46196"/>
    <cellStyle name="Normal 7 2 45" xfId="46197"/>
    <cellStyle name="Normal 7 2 45 2" xfId="46198"/>
    <cellStyle name="Normal 7 2 45 2 2" xfId="46199"/>
    <cellStyle name="Normal 7 2 45 3" xfId="46200"/>
    <cellStyle name="Normal 7 2 45 3 2" xfId="46201"/>
    <cellStyle name="Normal 7 2 45 4" xfId="46202"/>
    <cellStyle name="Normal 7 2 45 4 2" xfId="46203"/>
    <cellStyle name="Normal 7 2 45 5" xfId="46204"/>
    <cellStyle name="Normal 7 2 46" xfId="46205"/>
    <cellStyle name="Normal 7 2 46 2" xfId="46206"/>
    <cellStyle name="Normal 7 2 46 2 2" xfId="46207"/>
    <cellStyle name="Normal 7 2 46 3" xfId="46208"/>
    <cellStyle name="Normal 7 2 46 3 2" xfId="46209"/>
    <cellStyle name="Normal 7 2 46 4" xfId="46210"/>
    <cellStyle name="Normal 7 2 46 4 2" xfId="46211"/>
    <cellStyle name="Normal 7 2 46 5" xfId="46212"/>
    <cellStyle name="Normal 7 2 47" xfId="46213"/>
    <cellStyle name="Normal 7 2 47 2" xfId="46214"/>
    <cellStyle name="Normal 7 2 47 2 2" xfId="46215"/>
    <cellStyle name="Normal 7 2 47 3" xfId="46216"/>
    <cellStyle name="Normal 7 2 47 3 2" xfId="46217"/>
    <cellStyle name="Normal 7 2 47 4" xfId="46218"/>
    <cellStyle name="Normal 7 2 47 4 2" xfId="46219"/>
    <cellStyle name="Normal 7 2 47 5" xfId="46220"/>
    <cellStyle name="Normal 7 2 48" xfId="46221"/>
    <cellStyle name="Normal 7 2 48 2" xfId="46222"/>
    <cellStyle name="Normal 7 2 48 2 2" xfId="46223"/>
    <cellStyle name="Normal 7 2 48 3" xfId="46224"/>
    <cellStyle name="Normal 7 2 48 3 2" xfId="46225"/>
    <cellStyle name="Normal 7 2 48 4" xfId="46226"/>
    <cellStyle name="Normal 7 2 48 4 2" xfId="46227"/>
    <cellStyle name="Normal 7 2 48 5" xfId="46228"/>
    <cellStyle name="Normal 7 2 49" xfId="46229"/>
    <cellStyle name="Normal 7 2 49 2" xfId="46230"/>
    <cellStyle name="Normal 7 2 49 2 2" xfId="46231"/>
    <cellStyle name="Normal 7 2 49 3" xfId="46232"/>
    <cellStyle name="Normal 7 2 49 3 2" xfId="46233"/>
    <cellStyle name="Normal 7 2 49 4" xfId="46234"/>
    <cellStyle name="Normal 7 2 49 4 2" xfId="46235"/>
    <cellStyle name="Normal 7 2 49 5" xfId="46236"/>
    <cellStyle name="Normal 7 2 5" xfId="46237"/>
    <cellStyle name="Normal 7 2 5 10" xfId="46238"/>
    <cellStyle name="Normal 7 2 5 10 2" xfId="46239"/>
    <cellStyle name="Normal 7 2 5 11" xfId="46240"/>
    <cellStyle name="Normal 7 2 5 2" xfId="46241"/>
    <cellStyle name="Normal 7 2 5 2 2" xfId="46242"/>
    <cellStyle name="Normal 7 2 5 3" xfId="46243"/>
    <cellStyle name="Normal 7 2 5 3 2" xfId="46244"/>
    <cellStyle name="Normal 7 2 5 4" xfId="46245"/>
    <cellStyle name="Normal 7 2 5 4 2" xfId="46246"/>
    <cellStyle name="Normal 7 2 5 5" xfId="46247"/>
    <cellStyle name="Normal 7 2 5 5 2" xfId="46248"/>
    <cellStyle name="Normal 7 2 5 6" xfId="46249"/>
    <cellStyle name="Normal 7 2 5 6 2" xfId="46250"/>
    <cellStyle name="Normal 7 2 5 7" xfId="46251"/>
    <cellStyle name="Normal 7 2 5 7 2" xfId="46252"/>
    <cellStyle name="Normal 7 2 5 8" xfId="46253"/>
    <cellStyle name="Normal 7 2 5 8 2" xfId="46254"/>
    <cellStyle name="Normal 7 2 5 9" xfId="46255"/>
    <cellStyle name="Normal 7 2 5 9 2" xfId="46256"/>
    <cellStyle name="Normal 7 2 50" xfId="46257"/>
    <cellStyle name="Normal 7 2 50 2" xfId="46258"/>
    <cellStyle name="Normal 7 2 51" xfId="46259"/>
    <cellStyle name="Normal 7 2 51 2" xfId="46260"/>
    <cellStyle name="Normal 7 2 52" xfId="46261"/>
    <cellStyle name="Normal 7 2 52 2" xfId="46262"/>
    <cellStyle name="Normal 7 2 53" xfId="46263"/>
    <cellStyle name="Normal 7 2 53 2" xfId="46264"/>
    <cellStyle name="Normal 7 2 54" xfId="46265"/>
    <cellStyle name="Normal 7 2 54 2" xfId="46266"/>
    <cellStyle name="Normal 7 2 55" xfId="46267"/>
    <cellStyle name="Normal 7 2 55 2" xfId="46268"/>
    <cellStyle name="Normal 7 2 56" xfId="46269"/>
    <cellStyle name="Normal 7 2 56 2" xfId="46270"/>
    <cellStyle name="Normal 7 2 57" xfId="46271"/>
    <cellStyle name="Normal 7 2 57 2" xfId="46272"/>
    <cellStyle name="Normal 7 2 58" xfId="46273"/>
    <cellStyle name="Normal 7 2 58 2" xfId="46274"/>
    <cellStyle name="Normal 7 2 59" xfId="46275"/>
    <cellStyle name="Normal 7 2 59 2" xfId="46276"/>
    <cellStyle name="Normal 7 2 6" xfId="46277"/>
    <cellStyle name="Normal 7 2 6 10" xfId="46278"/>
    <cellStyle name="Normal 7 2 6 10 2" xfId="46279"/>
    <cellStyle name="Normal 7 2 6 11" xfId="46280"/>
    <cellStyle name="Normal 7 2 6 2" xfId="46281"/>
    <cellStyle name="Normal 7 2 6 2 2" xfId="46282"/>
    <cellStyle name="Normal 7 2 6 3" xfId="46283"/>
    <cellStyle name="Normal 7 2 6 3 2" xfId="46284"/>
    <cellStyle name="Normal 7 2 6 4" xfId="46285"/>
    <cellStyle name="Normal 7 2 6 4 2" xfId="46286"/>
    <cellStyle name="Normal 7 2 6 5" xfId="46287"/>
    <cellStyle name="Normal 7 2 6 5 2" xfId="46288"/>
    <cellStyle name="Normal 7 2 6 6" xfId="46289"/>
    <cellStyle name="Normal 7 2 6 6 2" xfId="46290"/>
    <cellStyle name="Normal 7 2 6 7" xfId="46291"/>
    <cellStyle name="Normal 7 2 6 7 2" xfId="46292"/>
    <cellStyle name="Normal 7 2 6 8" xfId="46293"/>
    <cellStyle name="Normal 7 2 6 8 2" xfId="46294"/>
    <cellStyle name="Normal 7 2 6 9" xfId="46295"/>
    <cellStyle name="Normal 7 2 6 9 2" xfId="46296"/>
    <cellStyle name="Normal 7 2 60" xfId="46297"/>
    <cellStyle name="Normal 7 2 60 2" xfId="46298"/>
    <cellStyle name="Normal 7 2 61" xfId="46299"/>
    <cellStyle name="Normal 7 2 61 2" xfId="46300"/>
    <cellStyle name="Normal 7 2 62" xfId="46301"/>
    <cellStyle name="Normal 7 2 62 2" xfId="46302"/>
    <cellStyle name="Normal 7 2 63" xfId="46303"/>
    <cellStyle name="Normal 7 2 63 2" xfId="46304"/>
    <cellStyle name="Normal 7 2 64" xfId="46305"/>
    <cellStyle name="Normal 7 2 64 2" xfId="46306"/>
    <cellStyle name="Normal 7 2 65" xfId="46307"/>
    <cellStyle name="Normal 7 2 65 2" xfId="46308"/>
    <cellStyle name="Normal 7 2 66" xfId="46309"/>
    <cellStyle name="Normal 7 2 66 2" xfId="46310"/>
    <cellStyle name="Normal 7 2 67" xfId="46311"/>
    <cellStyle name="Normal 7 2 67 2" xfId="46312"/>
    <cellStyle name="Normal 7 2 68" xfId="46313"/>
    <cellStyle name="Normal 7 2 68 2" xfId="46314"/>
    <cellStyle name="Normal 7 2 69" xfId="46315"/>
    <cellStyle name="Normal 7 2 69 2" xfId="46316"/>
    <cellStyle name="Normal 7 2 7" xfId="46317"/>
    <cellStyle name="Normal 7 2 7 10" xfId="46318"/>
    <cellStyle name="Normal 7 2 7 10 2" xfId="46319"/>
    <cellStyle name="Normal 7 2 7 11" xfId="46320"/>
    <cellStyle name="Normal 7 2 7 2" xfId="46321"/>
    <cellStyle name="Normal 7 2 7 2 2" xfId="46322"/>
    <cellStyle name="Normal 7 2 7 3" xfId="46323"/>
    <cellStyle name="Normal 7 2 7 3 2" xfId="46324"/>
    <cellStyle name="Normal 7 2 7 4" xfId="46325"/>
    <cellStyle name="Normal 7 2 7 4 2" xfId="46326"/>
    <cellStyle name="Normal 7 2 7 5" xfId="46327"/>
    <cellStyle name="Normal 7 2 7 5 2" xfId="46328"/>
    <cellStyle name="Normal 7 2 7 6" xfId="46329"/>
    <cellStyle name="Normal 7 2 7 6 2" xfId="46330"/>
    <cellStyle name="Normal 7 2 7 7" xfId="46331"/>
    <cellStyle name="Normal 7 2 7 7 2" xfId="46332"/>
    <cellStyle name="Normal 7 2 7 8" xfId="46333"/>
    <cellStyle name="Normal 7 2 7 8 2" xfId="46334"/>
    <cellStyle name="Normal 7 2 7 9" xfId="46335"/>
    <cellStyle name="Normal 7 2 7 9 2" xfId="46336"/>
    <cellStyle name="Normal 7 2 70" xfId="46337"/>
    <cellStyle name="Normal 7 2 70 2" xfId="46338"/>
    <cellStyle name="Normal 7 2 71" xfId="46339"/>
    <cellStyle name="Normal 7 2 71 2" xfId="46340"/>
    <cellStyle name="Normal 7 2 72" xfId="46341"/>
    <cellStyle name="Normal 7 2 72 2" xfId="46342"/>
    <cellStyle name="Normal 7 2 73" xfId="46343"/>
    <cellStyle name="Normal 7 2 73 2" xfId="46344"/>
    <cellStyle name="Normal 7 2 74" xfId="46345"/>
    <cellStyle name="Normal 7 2 75" xfId="46346"/>
    <cellStyle name="Normal 7 2 76" xfId="46347"/>
    <cellStyle name="Normal 7 2 77" xfId="46348"/>
    <cellStyle name="Normal 7 2 8" xfId="46349"/>
    <cellStyle name="Normal 7 2 8 10" xfId="46350"/>
    <cellStyle name="Normal 7 2 8 10 2" xfId="46351"/>
    <cellStyle name="Normal 7 2 8 11" xfId="46352"/>
    <cellStyle name="Normal 7 2 8 2" xfId="46353"/>
    <cellStyle name="Normal 7 2 8 2 2" xfId="46354"/>
    <cellStyle name="Normal 7 2 8 3" xfId="46355"/>
    <cellStyle name="Normal 7 2 8 3 2" xfId="46356"/>
    <cellStyle name="Normal 7 2 8 4" xfId="46357"/>
    <cellStyle name="Normal 7 2 8 4 2" xfId="46358"/>
    <cellStyle name="Normal 7 2 8 5" xfId="46359"/>
    <cellStyle name="Normal 7 2 8 5 2" xfId="46360"/>
    <cellStyle name="Normal 7 2 8 6" xfId="46361"/>
    <cellStyle name="Normal 7 2 8 6 2" xfId="46362"/>
    <cellStyle name="Normal 7 2 8 7" xfId="46363"/>
    <cellStyle name="Normal 7 2 8 7 2" xfId="46364"/>
    <cellStyle name="Normal 7 2 8 8" xfId="46365"/>
    <cellStyle name="Normal 7 2 8 8 2" xfId="46366"/>
    <cellStyle name="Normal 7 2 8 9" xfId="46367"/>
    <cellStyle name="Normal 7 2 8 9 2" xfId="46368"/>
    <cellStyle name="Normal 7 2 9" xfId="46369"/>
    <cellStyle name="Normal 7 2 9 10" xfId="46370"/>
    <cellStyle name="Normal 7 2 9 10 2" xfId="46371"/>
    <cellStyle name="Normal 7 2 9 11" xfId="46372"/>
    <cellStyle name="Normal 7 2 9 2" xfId="46373"/>
    <cellStyle name="Normal 7 2 9 2 2" xfId="46374"/>
    <cellStyle name="Normal 7 2 9 3" xfId="46375"/>
    <cellStyle name="Normal 7 2 9 3 2" xfId="46376"/>
    <cellStyle name="Normal 7 2 9 4" xfId="46377"/>
    <cellStyle name="Normal 7 2 9 4 2" xfId="46378"/>
    <cellStyle name="Normal 7 2 9 5" xfId="46379"/>
    <cellStyle name="Normal 7 2 9 5 2" xfId="46380"/>
    <cellStyle name="Normal 7 2 9 6" xfId="46381"/>
    <cellStyle name="Normal 7 2 9 6 2" xfId="46382"/>
    <cellStyle name="Normal 7 2 9 7" xfId="46383"/>
    <cellStyle name="Normal 7 2 9 7 2" xfId="46384"/>
    <cellStyle name="Normal 7 2 9 8" xfId="46385"/>
    <cellStyle name="Normal 7 2 9 8 2" xfId="46386"/>
    <cellStyle name="Normal 7 2 9 9" xfId="46387"/>
    <cellStyle name="Normal 7 2 9 9 2" xfId="46388"/>
    <cellStyle name="Normal 7 20" xfId="46389"/>
    <cellStyle name="Normal 7 20 10" xfId="46390"/>
    <cellStyle name="Normal 7 20 10 2" xfId="46391"/>
    <cellStyle name="Normal 7 20 11" xfId="46392"/>
    <cellStyle name="Normal 7 20 2" xfId="46393"/>
    <cellStyle name="Normal 7 20 2 2" xfId="46394"/>
    <cellStyle name="Normal 7 20 3" xfId="46395"/>
    <cellStyle name="Normal 7 20 3 2" xfId="46396"/>
    <cellStyle name="Normal 7 20 4" xfId="46397"/>
    <cellStyle name="Normal 7 20 4 2" xfId="46398"/>
    <cellStyle name="Normal 7 20 5" xfId="46399"/>
    <cellStyle name="Normal 7 20 5 2" xfId="46400"/>
    <cellStyle name="Normal 7 20 6" xfId="46401"/>
    <cellStyle name="Normal 7 20 6 2" xfId="46402"/>
    <cellStyle name="Normal 7 20 7" xfId="46403"/>
    <cellStyle name="Normal 7 20 7 2" xfId="46404"/>
    <cellStyle name="Normal 7 20 8" xfId="46405"/>
    <cellStyle name="Normal 7 20 8 2" xfId="46406"/>
    <cellStyle name="Normal 7 20 9" xfId="46407"/>
    <cellStyle name="Normal 7 20 9 2" xfId="46408"/>
    <cellStyle name="Normal 7 21" xfId="46409"/>
    <cellStyle name="Normal 7 21 10" xfId="46410"/>
    <cellStyle name="Normal 7 21 10 2" xfId="46411"/>
    <cellStyle name="Normal 7 21 11" xfId="46412"/>
    <cellStyle name="Normal 7 21 2" xfId="46413"/>
    <cellStyle name="Normal 7 21 2 2" xfId="46414"/>
    <cellStyle name="Normal 7 21 3" xfId="46415"/>
    <cellStyle name="Normal 7 21 3 2" xfId="46416"/>
    <cellStyle name="Normal 7 21 4" xfId="46417"/>
    <cellStyle name="Normal 7 21 4 2" xfId="46418"/>
    <cellStyle name="Normal 7 21 5" xfId="46419"/>
    <cellStyle name="Normal 7 21 5 2" xfId="46420"/>
    <cellStyle name="Normal 7 21 6" xfId="46421"/>
    <cellStyle name="Normal 7 21 6 2" xfId="46422"/>
    <cellStyle name="Normal 7 21 7" xfId="46423"/>
    <cellStyle name="Normal 7 21 7 2" xfId="46424"/>
    <cellStyle name="Normal 7 21 8" xfId="46425"/>
    <cellStyle name="Normal 7 21 8 2" xfId="46426"/>
    <cellStyle name="Normal 7 21 9" xfId="46427"/>
    <cellStyle name="Normal 7 21 9 2" xfId="46428"/>
    <cellStyle name="Normal 7 22" xfId="46429"/>
    <cellStyle name="Normal 7 22 10" xfId="46430"/>
    <cellStyle name="Normal 7 22 10 2" xfId="46431"/>
    <cellStyle name="Normal 7 22 11" xfId="46432"/>
    <cellStyle name="Normal 7 22 2" xfId="46433"/>
    <cellStyle name="Normal 7 22 2 2" xfId="46434"/>
    <cellStyle name="Normal 7 22 3" xfId="46435"/>
    <cellStyle name="Normal 7 22 3 2" xfId="46436"/>
    <cellStyle name="Normal 7 22 4" xfId="46437"/>
    <cellStyle name="Normal 7 22 4 2" xfId="46438"/>
    <cellStyle name="Normal 7 22 5" xfId="46439"/>
    <cellStyle name="Normal 7 22 5 2" xfId="46440"/>
    <cellStyle name="Normal 7 22 6" xfId="46441"/>
    <cellStyle name="Normal 7 22 6 2" xfId="46442"/>
    <cellStyle name="Normal 7 22 7" xfId="46443"/>
    <cellStyle name="Normal 7 22 7 2" xfId="46444"/>
    <cellStyle name="Normal 7 22 8" xfId="46445"/>
    <cellStyle name="Normal 7 22 8 2" xfId="46446"/>
    <cellStyle name="Normal 7 22 9" xfId="46447"/>
    <cellStyle name="Normal 7 22 9 2" xfId="46448"/>
    <cellStyle name="Normal 7 23" xfId="46449"/>
    <cellStyle name="Normal 7 23 10" xfId="46450"/>
    <cellStyle name="Normal 7 23 10 2" xfId="46451"/>
    <cellStyle name="Normal 7 23 11" xfId="46452"/>
    <cellStyle name="Normal 7 23 2" xfId="46453"/>
    <cellStyle name="Normal 7 23 2 2" xfId="46454"/>
    <cellStyle name="Normal 7 23 3" xfId="46455"/>
    <cellStyle name="Normal 7 23 3 2" xfId="46456"/>
    <cellStyle name="Normal 7 23 4" xfId="46457"/>
    <cellStyle name="Normal 7 23 4 2" xfId="46458"/>
    <cellStyle name="Normal 7 23 5" xfId="46459"/>
    <cellStyle name="Normal 7 23 5 2" xfId="46460"/>
    <cellStyle name="Normal 7 23 6" xfId="46461"/>
    <cellStyle name="Normal 7 23 6 2" xfId="46462"/>
    <cellStyle name="Normal 7 23 7" xfId="46463"/>
    <cellStyle name="Normal 7 23 7 2" xfId="46464"/>
    <cellStyle name="Normal 7 23 8" xfId="46465"/>
    <cellStyle name="Normal 7 23 8 2" xfId="46466"/>
    <cellStyle name="Normal 7 23 9" xfId="46467"/>
    <cellStyle name="Normal 7 23 9 2" xfId="46468"/>
    <cellStyle name="Normal 7 24" xfId="46469"/>
    <cellStyle name="Normal 7 24 10" xfId="46470"/>
    <cellStyle name="Normal 7 24 10 2" xfId="46471"/>
    <cellStyle name="Normal 7 24 11" xfId="46472"/>
    <cellStyle name="Normal 7 24 2" xfId="46473"/>
    <cellStyle name="Normal 7 24 2 2" xfId="46474"/>
    <cellStyle name="Normal 7 24 3" xfId="46475"/>
    <cellStyle name="Normal 7 24 3 2" xfId="46476"/>
    <cellStyle name="Normal 7 24 4" xfId="46477"/>
    <cellStyle name="Normal 7 24 4 2" xfId="46478"/>
    <cellStyle name="Normal 7 24 5" xfId="46479"/>
    <cellStyle name="Normal 7 24 5 2" xfId="46480"/>
    <cellStyle name="Normal 7 24 6" xfId="46481"/>
    <cellStyle name="Normal 7 24 6 2" xfId="46482"/>
    <cellStyle name="Normal 7 24 7" xfId="46483"/>
    <cellStyle name="Normal 7 24 7 2" xfId="46484"/>
    <cellStyle name="Normal 7 24 8" xfId="46485"/>
    <cellStyle name="Normal 7 24 8 2" xfId="46486"/>
    <cellStyle name="Normal 7 24 9" xfId="46487"/>
    <cellStyle name="Normal 7 24 9 2" xfId="46488"/>
    <cellStyle name="Normal 7 25" xfId="46489"/>
    <cellStyle name="Normal 7 25 10" xfId="46490"/>
    <cellStyle name="Normal 7 25 10 2" xfId="46491"/>
    <cellStyle name="Normal 7 25 11" xfId="46492"/>
    <cellStyle name="Normal 7 25 2" xfId="46493"/>
    <cellStyle name="Normal 7 25 2 2" xfId="46494"/>
    <cellStyle name="Normal 7 25 3" xfId="46495"/>
    <cellStyle name="Normal 7 25 3 2" xfId="46496"/>
    <cellStyle name="Normal 7 25 4" xfId="46497"/>
    <cellStyle name="Normal 7 25 4 2" xfId="46498"/>
    <cellStyle name="Normal 7 25 5" xfId="46499"/>
    <cellStyle name="Normal 7 25 5 2" xfId="46500"/>
    <cellStyle name="Normal 7 25 6" xfId="46501"/>
    <cellStyle name="Normal 7 25 6 2" xfId="46502"/>
    <cellStyle name="Normal 7 25 7" xfId="46503"/>
    <cellStyle name="Normal 7 25 7 2" xfId="46504"/>
    <cellStyle name="Normal 7 25 8" xfId="46505"/>
    <cellStyle name="Normal 7 25 8 2" xfId="46506"/>
    <cellStyle name="Normal 7 25 9" xfId="46507"/>
    <cellStyle name="Normal 7 25 9 2" xfId="46508"/>
    <cellStyle name="Normal 7 26" xfId="46509"/>
    <cellStyle name="Normal 7 26 10" xfId="46510"/>
    <cellStyle name="Normal 7 26 10 2" xfId="46511"/>
    <cellStyle name="Normal 7 26 11" xfId="46512"/>
    <cellStyle name="Normal 7 26 2" xfId="46513"/>
    <cellStyle name="Normal 7 26 2 2" xfId="46514"/>
    <cellStyle name="Normal 7 26 3" xfId="46515"/>
    <cellStyle name="Normal 7 26 3 2" xfId="46516"/>
    <cellStyle name="Normal 7 26 4" xfId="46517"/>
    <cellStyle name="Normal 7 26 4 2" xfId="46518"/>
    <cellStyle name="Normal 7 26 5" xfId="46519"/>
    <cellStyle name="Normal 7 26 5 2" xfId="46520"/>
    <cellStyle name="Normal 7 26 6" xfId="46521"/>
    <cellStyle name="Normal 7 26 6 2" xfId="46522"/>
    <cellStyle name="Normal 7 26 7" xfId="46523"/>
    <cellStyle name="Normal 7 26 7 2" xfId="46524"/>
    <cellStyle name="Normal 7 26 8" xfId="46525"/>
    <cellStyle name="Normal 7 26 8 2" xfId="46526"/>
    <cellStyle name="Normal 7 26 9" xfId="46527"/>
    <cellStyle name="Normal 7 26 9 2" xfId="46528"/>
    <cellStyle name="Normal 7 27" xfId="46529"/>
    <cellStyle name="Normal 7 27 10" xfId="46530"/>
    <cellStyle name="Normal 7 27 10 2" xfId="46531"/>
    <cellStyle name="Normal 7 27 11" xfId="46532"/>
    <cellStyle name="Normal 7 27 2" xfId="46533"/>
    <cellStyle name="Normal 7 27 2 2" xfId="46534"/>
    <cellStyle name="Normal 7 27 3" xfId="46535"/>
    <cellStyle name="Normal 7 27 3 2" xfId="46536"/>
    <cellStyle name="Normal 7 27 4" xfId="46537"/>
    <cellStyle name="Normal 7 27 4 2" xfId="46538"/>
    <cellStyle name="Normal 7 27 5" xfId="46539"/>
    <cellStyle name="Normal 7 27 5 2" xfId="46540"/>
    <cellStyle name="Normal 7 27 6" xfId="46541"/>
    <cellStyle name="Normal 7 27 6 2" xfId="46542"/>
    <cellStyle name="Normal 7 27 7" xfId="46543"/>
    <cellStyle name="Normal 7 27 7 2" xfId="46544"/>
    <cellStyle name="Normal 7 27 8" xfId="46545"/>
    <cellStyle name="Normal 7 27 8 2" xfId="46546"/>
    <cellStyle name="Normal 7 27 9" xfId="46547"/>
    <cellStyle name="Normal 7 27 9 2" xfId="46548"/>
    <cellStyle name="Normal 7 28" xfId="46549"/>
    <cellStyle name="Normal 7 28 10" xfId="46550"/>
    <cellStyle name="Normal 7 28 10 2" xfId="46551"/>
    <cellStyle name="Normal 7 28 11" xfId="46552"/>
    <cellStyle name="Normal 7 28 2" xfId="46553"/>
    <cellStyle name="Normal 7 28 2 2" xfId="46554"/>
    <cellStyle name="Normal 7 28 3" xfId="46555"/>
    <cellStyle name="Normal 7 28 3 2" xfId="46556"/>
    <cellStyle name="Normal 7 28 4" xfId="46557"/>
    <cellStyle name="Normal 7 28 4 2" xfId="46558"/>
    <cellStyle name="Normal 7 28 5" xfId="46559"/>
    <cellStyle name="Normal 7 28 5 2" xfId="46560"/>
    <cellStyle name="Normal 7 28 6" xfId="46561"/>
    <cellStyle name="Normal 7 28 6 2" xfId="46562"/>
    <cellStyle name="Normal 7 28 7" xfId="46563"/>
    <cellStyle name="Normal 7 28 7 2" xfId="46564"/>
    <cellStyle name="Normal 7 28 8" xfId="46565"/>
    <cellStyle name="Normal 7 28 8 2" xfId="46566"/>
    <cellStyle name="Normal 7 28 9" xfId="46567"/>
    <cellStyle name="Normal 7 28 9 2" xfId="46568"/>
    <cellStyle name="Normal 7 29" xfId="46569"/>
    <cellStyle name="Normal 7 29 10" xfId="46570"/>
    <cellStyle name="Normal 7 29 10 2" xfId="46571"/>
    <cellStyle name="Normal 7 29 11" xfId="46572"/>
    <cellStyle name="Normal 7 29 2" xfId="46573"/>
    <cellStyle name="Normal 7 29 2 2" xfId="46574"/>
    <cellStyle name="Normal 7 29 3" xfId="46575"/>
    <cellStyle name="Normal 7 29 3 2" xfId="46576"/>
    <cellStyle name="Normal 7 29 4" xfId="46577"/>
    <cellStyle name="Normal 7 29 4 2" xfId="46578"/>
    <cellStyle name="Normal 7 29 5" xfId="46579"/>
    <cellStyle name="Normal 7 29 5 2" xfId="46580"/>
    <cellStyle name="Normal 7 29 6" xfId="46581"/>
    <cellStyle name="Normal 7 29 6 2" xfId="46582"/>
    <cellStyle name="Normal 7 29 7" xfId="46583"/>
    <cellStyle name="Normal 7 29 7 2" xfId="46584"/>
    <cellStyle name="Normal 7 29 8" xfId="46585"/>
    <cellStyle name="Normal 7 29 8 2" xfId="46586"/>
    <cellStyle name="Normal 7 29 9" xfId="46587"/>
    <cellStyle name="Normal 7 29 9 2" xfId="46588"/>
    <cellStyle name="Normal 7 3" xfId="46589"/>
    <cellStyle name="Normal 7 3 10" xfId="46590"/>
    <cellStyle name="Normal 7 3 10 2" xfId="46591"/>
    <cellStyle name="Normal 7 3 11" xfId="46592"/>
    <cellStyle name="Normal 7 3 2" xfId="46593"/>
    <cellStyle name="Normal 7 3 2 2" xfId="46594"/>
    <cellStyle name="Normal 7 3 3" xfId="46595"/>
    <cellStyle name="Normal 7 3 3 2" xfId="46596"/>
    <cellStyle name="Normal 7 3 4" xfId="46597"/>
    <cellStyle name="Normal 7 3 4 2" xfId="46598"/>
    <cellStyle name="Normal 7 3 5" xfId="46599"/>
    <cellStyle name="Normal 7 3 5 2" xfId="46600"/>
    <cellStyle name="Normal 7 3 6" xfId="46601"/>
    <cellStyle name="Normal 7 3 6 2" xfId="46602"/>
    <cellStyle name="Normal 7 3 7" xfId="46603"/>
    <cellStyle name="Normal 7 3 7 2" xfId="46604"/>
    <cellStyle name="Normal 7 3 8" xfId="46605"/>
    <cellStyle name="Normal 7 3 8 2" xfId="46606"/>
    <cellStyle name="Normal 7 3 9" xfId="46607"/>
    <cellStyle name="Normal 7 3 9 2" xfId="46608"/>
    <cellStyle name="Normal 7 30" xfId="46609"/>
    <cellStyle name="Normal 7 30 10" xfId="46610"/>
    <cellStyle name="Normal 7 30 10 2" xfId="46611"/>
    <cellStyle name="Normal 7 30 11" xfId="46612"/>
    <cellStyle name="Normal 7 30 2" xfId="46613"/>
    <cellStyle name="Normal 7 30 2 2" xfId="46614"/>
    <cellStyle name="Normal 7 30 3" xfId="46615"/>
    <cellStyle name="Normal 7 30 3 2" xfId="46616"/>
    <cellStyle name="Normal 7 30 4" xfId="46617"/>
    <cellStyle name="Normal 7 30 4 2" xfId="46618"/>
    <cellStyle name="Normal 7 30 5" xfId="46619"/>
    <cellStyle name="Normal 7 30 5 2" xfId="46620"/>
    <cellStyle name="Normal 7 30 6" xfId="46621"/>
    <cellStyle name="Normal 7 30 6 2" xfId="46622"/>
    <cellStyle name="Normal 7 30 7" xfId="46623"/>
    <cellStyle name="Normal 7 30 7 2" xfId="46624"/>
    <cellStyle name="Normal 7 30 8" xfId="46625"/>
    <cellStyle name="Normal 7 30 8 2" xfId="46626"/>
    <cellStyle name="Normal 7 30 9" xfId="46627"/>
    <cellStyle name="Normal 7 30 9 2" xfId="46628"/>
    <cellStyle name="Normal 7 31" xfId="46629"/>
    <cellStyle name="Normal 7 31 10" xfId="46630"/>
    <cellStyle name="Normal 7 31 10 2" xfId="46631"/>
    <cellStyle name="Normal 7 31 11" xfId="46632"/>
    <cellStyle name="Normal 7 31 2" xfId="46633"/>
    <cellStyle name="Normal 7 31 2 2" xfId="46634"/>
    <cellStyle name="Normal 7 31 3" xfId="46635"/>
    <cellStyle name="Normal 7 31 3 2" xfId="46636"/>
    <cellStyle name="Normal 7 31 4" xfId="46637"/>
    <cellStyle name="Normal 7 31 4 2" xfId="46638"/>
    <cellStyle name="Normal 7 31 5" xfId="46639"/>
    <cellStyle name="Normal 7 31 5 2" xfId="46640"/>
    <cellStyle name="Normal 7 31 6" xfId="46641"/>
    <cellStyle name="Normal 7 31 6 2" xfId="46642"/>
    <cellStyle name="Normal 7 31 7" xfId="46643"/>
    <cellStyle name="Normal 7 31 7 2" xfId="46644"/>
    <cellStyle name="Normal 7 31 8" xfId="46645"/>
    <cellStyle name="Normal 7 31 8 2" xfId="46646"/>
    <cellStyle name="Normal 7 31 9" xfId="46647"/>
    <cellStyle name="Normal 7 31 9 2" xfId="46648"/>
    <cellStyle name="Normal 7 32" xfId="46649"/>
    <cellStyle name="Normal 7 32 2" xfId="46650"/>
    <cellStyle name="Normal 7 32 2 2" xfId="46651"/>
    <cellStyle name="Normal 7 32 3" xfId="46652"/>
    <cellStyle name="Normal 7 32 3 2" xfId="46653"/>
    <cellStyle name="Normal 7 32 4" xfId="46654"/>
    <cellStyle name="Normal 7 32 4 2" xfId="46655"/>
    <cellStyle name="Normal 7 32 5" xfId="46656"/>
    <cellStyle name="Normal 7 33" xfId="46657"/>
    <cellStyle name="Normal 7 33 2" xfId="46658"/>
    <cellStyle name="Normal 7 33 2 2" xfId="46659"/>
    <cellStyle name="Normal 7 33 3" xfId="46660"/>
    <cellStyle name="Normal 7 33 3 2" xfId="46661"/>
    <cellStyle name="Normal 7 33 4" xfId="46662"/>
    <cellStyle name="Normal 7 33 4 2" xfId="46663"/>
    <cellStyle name="Normal 7 33 5" xfId="46664"/>
    <cellStyle name="Normal 7 34" xfId="46665"/>
    <cellStyle name="Normal 7 34 2" xfId="46666"/>
    <cellStyle name="Normal 7 34 2 2" xfId="46667"/>
    <cellStyle name="Normal 7 34 3" xfId="46668"/>
    <cellStyle name="Normal 7 34 3 2" xfId="46669"/>
    <cellStyle name="Normal 7 34 4" xfId="46670"/>
    <cellStyle name="Normal 7 34 4 2" xfId="46671"/>
    <cellStyle name="Normal 7 34 5" xfId="46672"/>
    <cellStyle name="Normal 7 35" xfId="46673"/>
    <cellStyle name="Normal 7 35 2" xfId="46674"/>
    <cellStyle name="Normal 7 35 2 2" xfId="46675"/>
    <cellStyle name="Normal 7 35 3" xfId="46676"/>
    <cellStyle name="Normal 7 35 3 2" xfId="46677"/>
    <cellStyle name="Normal 7 35 4" xfId="46678"/>
    <cellStyle name="Normal 7 35 4 2" xfId="46679"/>
    <cellStyle name="Normal 7 35 5" xfId="46680"/>
    <cellStyle name="Normal 7 36" xfId="46681"/>
    <cellStyle name="Normal 7 36 2" xfId="46682"/>
    <cellStyle name="Normal 7 36 2 2" xfId="46683"/>
    <cellStyle name="Normal 7 36 3" xfId="46684"/>
    <cellStyle name="Normal 7 36 3 2" xfId="46685"/>
    <cellStyle name="Normal 7 36 4" xfId="46686"/>
    <cellStyle name="Normal 7 36 4 2" xfId="46687"/>
    <cellStyle name="Normal 7 36 5" xfId="46688"/>
    <cellStyle name="Normal 7 37" xfId="46689"/>
    <cellStyle name="Normal 7 37 2" xfId="46690"/>
    <cellStyle name="Normal 7 37 2 2" xfId="46691"/>
    <cellStyle name="Normal 7 37 3" xfId="46692"/>
    <cellStyle name="Normal 7 37 3 2" xfId="46693"/>
    <cellStyle name="Normal 7 37 4" xfId="46694"/>
    <cellStyle name="Normal 7 37 4 2" xfId="46695"/>
    <cellStyle name="Normal 7 37 5" xfId="46696"/>
    <cellStyle name="Normal 7 38" xfId="46697"/>
    <cellStyle name="Normal 7 38 2" xfId="46698"/>
    <cellStyle name="Normal 7 38 2 2" xfId="46699"/>
    <cellStyle name="Normal 7 38 3" xfId="46700"/>
    <cellStyle name="Normal 7 38 3 2" xfId="46701"/>
    <cellStyle name="Normal 7 38 4" xfId="46702"/>
    <cellStyle name="Normal 7 38 4 2" xfId="46703"/>
    <cellStyle name="Normal 7 38 5" xfId="46704"/>
    <cellStyle name="Normal 7 39" xfId="46705"/>
    <cellStyle name="Normal 7 39 2" xfId="46706"/>
    <cellStyle name="Normal 7 39 2 2" xfId="46707"/>
    <cellStyle name="Normal 7 39 3" xfId="46708"/>
    <cellStyle name="Normal 7 39 3 2" xfId="46709"/>
    <cellStyle name="Normal 7 39 4" xfId="46710"/>
    <cellStyle name="Normal 7 39 4 2" xfId="46711"/>
    <cellStyle name="Normal 7 39 5" xfId="46712"/>
    <cellStyle name="Normal 7 4" xfId="46713"/>
    <cellStyle name="Normal 7 4 10" xfId="46714"/>
    <cellStyle name="Normal 7 4 10 2" xfId="46715"/>
    <cellStyle name="Normal 7 4 11" xfId="46716"/>
    <cellStyle name="Normal 7 4 2" xfId="46717"/>
    <cellStyle name="Normal 7 4 2 2" xfId="46718"/>
    <cellStyle name="Normal 7 4 3" xfId="46719"/>
    <cellStyle name="Normal 7 4 3 2" xfId="46720"/>
    <cellStyle name="Normal 7 4 4" xfId="46721"/>
    <cellStyle name="Normal 7 4 4 2" xfId="46722"/>
    <cellStyle name="Normal 7 4 5" xfId="46723"/>
    <cellStyle name="Normal 7 4 5 2" xfId="46724"/>
    <cellStyle name="Normal 7 4 6" xfId="46725"/>
    <cellStyle name="Normal 7 4 6 2" xfId="46726"/>
    <cellStyle name="Normal 7 4 7" xfId="46727"/>
    <cellStyle name="Normal 7 4 7 2" xfId="46728"/>
    <cellStyle name="Normal 7 4 8" xfId="46729"/>
    <cellStyle name="Normal 7 4 8 2" xfId="46730"/>
    <cellStyle name="Normal 7 4 9" xfId="46731"/>
    <cellStyle name="Normal 7 4 9 2" xfId="46732"/>
    <cellStyle name="Normal 7 40" xfId="46733"/>
    <cellStyle name="Normal 7 40 2" xfId="46734"/>
    <cellStyle name="Normal 7 40 2 2" xfId="46735"/>
    <cellStyle name="Normal 7 40 3" xfId="46736"/>
    <cellStyle name="Normal 7 40 3 2" xfId="46737"/>
    <cellStyle name="Normal 7 40 4" xfId="46738"/>
    <cellStyle name="Normal 7 40 4 2" xfId="46739"/>
    <cellStyle name="Normal 7 40 5" xfId="46740"/>
    <cellStyle name="Normal 7 41" xfId="46741"/>
    <cellStyle name="Normal 7 41 2" xfId="46742"/>
    <cellStyle name="Normal 7 41 2 2" xfId="46743"/>
    <cellStyle name="Normal 7 41 3" xfId="46744"/>
    <cellStyle name="Normal 7 41 3 2" xfId="46745"/>
    <cellStyle name="Normal 7 41 4" xfId="46746"/>
    <cellStyle name="Normal 7 41 4 2" xfId="46747"/>
    <cellStyle name="Normal 7 41 5" xfId="46748"/>
    <cellStyle name="Normal 7 42" xfId="46749"/>
    <cellStyle name="Normal 7 42 2" xfId="46750"/>
    <cellStyle name="Normal 7 42 2 2" xfId="46751"/>
    <cellStyle name="Normal 7 42 3" xfId="46752"/>
    <cellStyle name="Normal 7 42 3 2" xfId="46753"/>
    <cellStyle name="Normal 7 42 4" xfId="46754"/>
    <cellStyle name="Normal 7 42 4 2" xfId="46755"/>
    <cellStyle name="Normal 7 42 5" xfId="46756"/>
    <cellStyle name="Normal 7 43" xfId="46757"/>
    <cellStyle name="Normal 7 43 2" xfId="46758"/>
    <cellStyle name="Normal 7 43 2 2" xfId="46759"/>
    <cellStyle name="Normal 7 43 3" xfId="46760"/>
    <cellStyle name="Normal 7 43 3 2" xfId="46761"/>
    <cellStyle name="Normal 7 43 4" xfId="46762"/>
    <cellStyle name="Normal 7 43 4 2" xfId="46763"/>
    <cellStyle name="Normal 7 43 5" xfId="46764"/>
    <cellStyle name="Normal 7 44" xfId="46765"/>
    <cellStyle name="Normal 7 44 2" xfId="46766"/>
    <cellStyle name="Normal 7 44 2 2" xfId="46767"/>
    <cellStyle name="Normal 7 44 3" xfId="46768"/>
    <cellStyle name="Normal 7 44 3 2" xfId="46769"/>
    <cellStyle name="Normal 7 44 4" xfId="46770"/>
    <cellStyle name="Normal 7 44 4 2" xfId="46771"/>
    <cellStyle name="Normal 7 44 5" xfId="46772"/>
    <cellStyle name="Normal 7 45" xfId="46773"/>
    <cellStyle name="Normal 7 45 2" xfId="46774"/>
    <cellStyle name="Normal 7 45 2 2" xfId="46775"/>
    <cellStyle name="Normal 7 45 3" xfId="46776"/>
    <cellStyle name="Normal 7 45 3 2" xfId="46777"/>
    <cellStyle name="Normal 7 45 4" xfId="46778"/>
    <cellStyle name="Normal 7 45 4 2" xfId="46779"/>
    <cellStyle name="Normal 7 45 5" xfId="46780"/>
    <cellStyle name="Normal 7 46" xfId="46781"/>
    <cellStyle name="Normal 7 46 2" xfId="46782"/>
    <cellStyle name="Normal 7 46 2 2" xfId="46783"/>
    <cellStyle name="Normal 7 46 3" xfId="46784"/>
    <cellStyle name="Normal 7 46 3 2" xfId="46785"/>
    <cellStyle name="Normal 7 46 4" xfId="46786"/>
    <cellStyle name="Normal 7 46 4 2" xfId="46787"/>
    <cellStyle name="Normal 7 46 5" xfId="46788"/>
    <cellStyle name="Normal 7 47" xfId="46789"/>
    <cellStyle name="Normal 7 47 2" xfId="46790"/>
    <cellStyle name="Normal 7 47 2 2" xfId="46791"/>
    <cellStyle name="Normal 7 47 3" xfId="46792"/>
    <cellStyle name="Normal 7 47 3 2" xfId="46793"/>
    <cellStyle name="Normal 7 47 4" xfId="46794"/>
    <cellStyle name="Normal 7 47 4 2" xfId="46795"/>
    <cellStyle name="Normal 7 47 5" xfId="46796"/>
    <cellStyle name="Normal 7 48" xfId="46797"/>
    <cellStyle name="Normal 7 48 2" xfId="46798"/>
    <cellStyle name="Normal 7 48 2 2" xfId="46799"/>
    <cellStyle name="Normal 7 48 3" xfId="46800"/>
    <cellStyle name="Normal 7 48 3 2" xfId="46801"/>
    <cellStyle name="Normal 7 48 4" xfId="46802"/>
    <cellStyle name="Normal 7 48 4 2" xfId="46803"/>
    <cellStyle name="Normal 7 48 5" xfId="46804"/>
    <cellStyle name="Normal 7 49" xfId="46805"/>
    <cellStyle name="Normal 7 49 2" xfId="46806"/>
    <cellStyle name="Normal 7 49 2 2" xfId="46807"/>
    <cellStyle name="Normal 7 49 3" xfId="46808"/>
    <cellStyle name="Normal 7 49 3 2" xfId="46809"/>
    <cellStyle name="Normal 7 49 4" xfId="46810"/>
    <cellStyle name="Normal 7 49 4 2" xfId="46811"/>
    <cellStyle name="Normal 7 49 5" xfId="46812"/>
    <cellStyle name="Normal 7 5" xfId="46813"/>
    <cellStyle name="Normal 7 5 10" xfId="46814"/>
    <cellStyle name="Normal 7 5 10 2" xfId="46815"/>
    <cellStyle name="Normal 7 5 11" xfId="46816"/>
    <cellStyle name="Normal 7 5 2" xfId="46817"/>
    <cellStyle name="Normal 7 5 2 2" xfId="46818"/>
    <cellStyle name="Normal 7 5 3" xfId="46819"/>
    <cellStyle name="Normal 7 5 3 2" xfId="46820"/>
    <cellStyle name="Normal 7 5 4" xfId="46821"/>
    <cellStyle name="Normal 7 5 4 2" xfId="46822"/>
    <cellStyle name="Normal 7 5 5" xfId="46823"/>
    <cellStyle name="Normal 7 5 5 2" xfId="46824"/>
    <cellStyle name="Normal 7 5 6" xfId="46825"/>
    <cellStyle name="Normal 7 5 6 2" xfId="46826"/>
    <cellStyle name="Normal 7 5 7" xfId="46827"/>
    <cellStyle name="Normal 7 5 7 2" xfId="46828"/>
    <cellStyle name="Normal 7 5 8" xfId="46829"/>
    <cellStyle name="Normal 7 5 8 2" xfId="46830"/>
    <cellStyle name="Normal 7 5 9" xfId="46831"/>
    <cellStyle name="Normal 7 5 9 2" xfId="46832"/>
    <cellStyle name="Normal 7 50" xfId="46833"/>
    <cellStyle name="Normal 7 50 2" xfId="46834"/>
    <cellStyle name="Normal 7 50 2 2" xfId="46835"/>
    <cellStyle name="Normal 7 50 3" xfId="46836"/>
    <cellStyle name="Normal 7 50 3 2" xfId="46837"/>
    <cellStyle name="Normal 7 50 4" xfId="46838"/>
    <cellStyle name="Normal 7 50 4 2" xfId="46839"/>
    <cellStyle name="Normal 7 50 5" xfId="46840"/>
    <cellStyle name="Normal 7 51" xfId="46841"/>
    <cellStyle name="Normal 7 51 2" xfId="46842"/>
    <cellStyle name="Normal 7 52" xfId="46843"/>
    <cellStyle name="Normal 7 52 2" xfId="46844"/>
    <cellStyle name="Normal 7 53" xfId="46845"/>
    <cellStyle name="Normal 7 53 2" xfId="46846"/>
    <cellStyle name="Normal 7 54" xfId="46847"/>
    <cellStyle name="Normal 7 54 2" xfId="46848"/>
    <cellStyle name="Normal 7 55" xfId="46849"/>
    <cellStyle name="Normal 7 55 2" xfId="46850"/>
    <cellStyle name="Normal 7 56" xfId="46851"/>
    <cellStyle name="Normal 7 56 2" xfId="46852"/>
    <cellStyle name="Normal 7 57" xfId="46853"/>
    <cellStyle name="Normal 7 57 2" xfId="46854"/>
    <cellStyle name="Normal 7 58" xfId="46855"/>
    <cellStyle name="Normal 7 58 2" xfId="46856"/>
    <cellStyle name="Normal 7 59" xfId="46857"/>
    <cellStyle name="Normal 7 59 2" xfId="46858"/>
    <cellStyle name="Normal 7 6" xfId="46859"/>
    <cellStyle name="Normal 7 6 10" xfId="46860"/>
    <cellStyle name="Normal 7 6 10 2" xfId="46861"/>
    <cellStyle name="Normal 7 6 11" xfId="46862"/>
    <cellStyle name="Normal 7 6 2" xfId="46863"/>
    <cellStyle name="Normal 7 6 2 2" xfId="46864"/>
    <cellStyle name="Normal 7 6 3" xfId="46865"/>
    <cellStyle name="Normal 7 6 3 2" xfId="46866"/>
    <cellStyle name="Normal 7 6 4" xfId="46867"/>
    <cellStyle name="Normal 7 6 4 2" xfId="46868"/>
    <cellStyle name="Normal 7 6 5" xfId="46869"/>
    <cellStyle name="Normal 7 6 5 2" xfId="46870"/>
    <cellStyle name="Normal 7 6 6" xfId="46871"/>
    <cellStyle name="Normal 7 6 6 2" xfId="46872"/>
    <cellStyle name="Normal 7 6 7" xfId="46873"/>
    <cellStyle name="Normal 7 6 7 2" xfId="46874"/>
    <cellStyle name="Normal 7 6 8" xfId="46875"/>
    <cellStyle name="Normal 7 6 8 2" xfId="46876"/>
    <cellStyle name="Normal 7 6 9" xfId="46877"/>
    <cellStyle name="Normal 7 6 9 2" xfId="46878"/>
    <cellStyle name="Normal 7 60" xfId="46879"/>
    <cellStyle name="Normal 7 60 2" xfId="46880"/>
    <cellStyle name="Normal 7 61" xfId="46881"/>
    <cellStyle name="Normal 7 61 2" xfId="46882"/>
    <cellStyle name="Normal 7 62" xfId="46883"/>
    <cellStyle name="Normal 7 62 2" xfId="46884"/>
    <cellStyle name="Normal 7 63" xfId="46885"/>
    <cellStyle name="Normal 7 63 2" xfId="46886"/>
    <cellStyle name="Normal 7 64" xfId="46887"/>
    <cellStyle name="Normal 7 64 2" xfId="46888"/>
    <cellStyle name="Normal 7 65" xfId="46889"/>
    <cellStyle name="Normal 7 65 2" xfId="46890"/>
    <cellStyle name="Normal 7 66" xfId="46891"/>
    <cellStyle name="Normal 7 66 2" xfId="46892"/>
    <cellStyle name="Normal 7 67" xfId="46893"/>
    <cellStyle name="Normal 7 67 2" xfId="46894"/>
    <cellStyle name="Normal 7 68" xfId="46895"/>
    <cellStyle name="Normal 7 68 2" xfId="46896"/>
    <cellStyle name="Normal 7 69" xfId="46897"/>
    <cellStyle name="Normal 7 69 2" xfId="46898"/>
    <cellStyle name="Normal 7 7" xfId="46899"/>
    <cellStyle name="Normal 7 7 10" xfId="46900"/>
    <cellStyle name="Normal 7 7 10 2" xfId="46901"/>
    <cellStyle name="Normal 7 7 11" xfId="46902"/>
    <cellStyle name="Normal 7 7 2" xfId="46903"/>
    <cellStyle name="Normal 7 7 2 2" xfId="46904"/>
    <cellStyle name="Normal 7 7 3" xfId="46905"/>
    <cellStyle name="Normal 7 7 3 2" xfId="46906"/>
    <cellStyle name="Normal 7 7 4" xfId="46907"/>
    <cellStyle name="Normal 7 7 4 2" xfId="46908"/>
    <cellStyle name="Normal 7 7 5" xfId="46909"/>
    <cellStyle name="Normal 7 7 5 2" xfId="46910"/>
    <cellStyle name="Normal 7 7 6" xfId="46911"/>
    <cellStyle name="Normal 7 7 6 2" xfId="46912"/>
    <cellStyle name="Normal 7 7 7" xfId="46913"/>
    <cellStyle name="Normal 7 7 7 2" xfId="46914"/>
    <cellStyle name="Normal 7 7 8" xfId="46915"/>
    <cellStyle name="Normal 7 7 8 2" xfId="46916"/>
    <cellStyle name="Normal 7 7 9" xfId="46917"/>
    <cellStyle name="Normal 7 7 9 2" xfId="46918"/>
    <cellStyle name="Normal 7 70" xfId="46919"/>
    <cellStyle name="Normal 7 70 2" xfId="46920"/>
    <cellStyle name="Normal 7 71" xfId="46921"/>
    <cellStyle name="Normal 7 71 2" xfId="46922"/>
    <cellStyle name="Normal 7 72" xfId="46923"/>
    <cellStyle name="Normal 7 72 2" xfId="46924"/>
    <cellStyle name="Normal 7 73" xfId="46925"/>
    <cellStyle name="Normal 7 73 2" xfId="46926"/>
    <cellStyle name="Normal 7 74" xfId="46927"/>
    <cellStyle name="Normal 7 74 2" xfId="46928"/>
    <cellStyle name="Normal 7 75" xfId="46929"/>
    <cellStyle name="Normal 7 76" xfId="46930"/>
    <cellStyle name="Normal 7 77" xfId="46931"/>
    <cellStyle name="Normal 7 78" xfId="46932"/>
    <cellStyle name="Normal 7 8" xfId="46933"/>
    <cellStyle name="Normal 7 8 10" xfId="46934"/>
    <cellStyle name="Normal 7 8 10 2" xfId="46935"/>
    <cellStyle name="Normal 7 8 11" xfId="46936"/>
    <cellStyle name="Normal 7 8 2" xfId="46937"/>
    <cellStyle name="Normal 7 8 2 2" xfId="46938"/>
    <cellStyle name="Normal 7 8 3" xfId="46939"/>
    <cellStyle name="Normal 7 8 3 2" xfId="46940"/>
    <cellStyle name="Normal 7 8 4" xfId="46941"/>
    <cellStyle name="Normal 7 8 4 2" xfId="46942"/>
    <cellStyle name="Normal 7 8 5" xfId="46943"/>
    <cellStyle name="Normal 7 8 5 2" xfId="46944"/>
    <cellStyle name="Normal 7 8 6" xfId="46945"/>
    <cellStyle name="Normal 7 8 6 2" xfId="46946"/>
    <cellStyle name="Normal 7 8 7" xfId="46947"/>
    <cellStyle name="Normal 7 8 7 2" xfId="46948"/>
    <cellStyle name="Normal 7 8 8" xfId="46949"/>
    <cellStyle name="Normal 7 8 8 2" xfId="46950"/>
    <cellStyle name="Normal 7 8 9" xfId="46951"/>
    <cellStyle name="Normal 7 8 9 2" xfId="46952"/>
    <cellStyle name="Normal 7 9" xfId="46953"/>
    <cellStyle name="Normal 7 9 10" xfId="46954"/>
    <cellStyle name="Normal 7 9 10 2" xfId="46955"/>
    <cellStyle name="Normal 7 9 11" xfId="46956"/>
    <cellStyle name="Normal 7 9 2" xfId="46957"/>
    <cellStyle name="Normal 7 9 2 2" xfId="46958"/>
    <cellStyle name="Normal 7 9 3" xfId="46959"/>
    <cellStyle name="Normal 7 9 3 2" xfId="46960"/>
    <cellStyle name="Normal 7 9 4" xfId="46961"/>
    <cellStyle name="Normal 7 9 4 2" xfId="46962"/>
    <cellStyle name="Normal 7 9 5" xfId="46963"/>
    <cellStyle name="Normal 7 9 5 2" xfId="46964"/>
    <cellStyle name="Normal 7 9 6" xfId="46965"/>
    <cellStyle name="Normal 7 9 6 2" xfId="46966"/>
    <cellStyle name="Normal 7 9 7" xfId="46967"/>
    <cellStyle name="Normal 7 9 7 2" xfId="46968"/>
    <cellStyle name="Normal 7 9 8" xfId="46969"/>
    <cellStyle name="Normal 7 9 8 2" xfId="46970"/>
    <cellStyle name="Normal 7 9 9" xfId="46971"/>
    <cellStyle name="Normal 7 9 9 2" xfId="46972"/>
    <cellStyle name="Normal 70" xfId="46973"/>
    <cellStyle name="Normal 71" xfId="46974"/>
    <cellStyle name="Normal 72" xfId="46975"/>
    <cellStyle name="Normal 73" xfId="46976"/>
    <cellStyle name="Normal 74" xfId="46977"/>
    <cellStyle name="Normal 75" xfId="46978"/>
    <cellStyle name="Normal 8" xfId="92"/>
    <cellStyle name="Normal 8 10" xfId="46979"/>
    <cellStyle name="Normal 8 10 10" xfId="46980"/>
    <cellStyle name="Normal 8 10 10 2" xfId="46981"/>
    <cellStyle name="Normal 8 10 11" xfId="46982"/>
    <cellStyle name="Normal 8 10 2" xfId="46983"/>
    <cellStyle name="Normal 8 10 2 2" xfId="46984"/>
    <cellStyle name="Normal 8 10 3" xfId="46985"/>
    <cellStyle name="Normal 8 10 3 2" xfId="46986"/>
    <cellStyle name="Normal 8 10 4" xfId="46987"/>
    <cellStyle name="Normal 8 10 4 2" xfId="46988"/>
    <cellStyle name="Normal 8 10 5" xfId="46989"/>
    <cellStyle name="Normal 8 10 5 2" xfId="46990"/>
    <cellStyle name="Normal 8 10 6" xfId="46991"/>
    <cellStyle name="Normal 8 10 6 2" xfId="46992"/>
    <cellStyle name="Normal 8 10 7" xfId="46993"/>
    <cellStyle name="Normal 8 10 7 2" xfId="46994"/>
    <cellStyle name="Normal 8 10 8" xfId="46995"/>
    <cellStyle name="Normal 8 10 8 2" xfId="46996"/>
    <cellStyle name="Normal 8 10 9" xfId="46997"/>
    <cellStyle name="Normal 8 10 9 2" xfId="46998"/>
    <cellStyle name="Normal 8 11" xfId="46999"/>
    <cellStyle name="Normal 8 11 10" xfId="47000"/>
    <cellStyle name="Normal 8 11 10 2" xfId="47001"/>
    <cellStyle name="Normal 8 11 11" xfId="47002"/>
    <cellStyle name="Normal 8 11 2" xfId="47003"/>
    <cellStyle name="Normal 8 11 2 2" xfId="47004"/>
    <cellStyle name="Normal 8 11 3" xfId="47005"/>
    <cellStyle name="Normal 8 11 3 2" xfId="47006"/>
    <cellStyle name="Normal 8 11 4" xfId="47007"/>
    <cellStyle name="Normal 8 11 4 2" xfId="47008"/>
    <cellStyle name="Normal 8 11 5" xfId="47009"/>
    <cellStyle name="Normal 8 11 5 2" xfId="47010"/>
    <cellStyle name="Normal 8 11 6" xfId="47011"/>
    <cellStyle name="Normal 8 11 6 2" xfId="47012"/>
    <cellStyle name="Normal 8 11 7" xfId="47013"/>
    <cellStyle name="Normal 8 11 7 2" xfId="47014"/>
    <cellStyle name="Normal 8 11 8" xfId="47015"/>
    <cellStyle name="Normal 8 11 8 2" xfId="47016"/>
    <cellStyle name="Normal 8 11 9" xfId="47017"/>
    <cellStyle name="Normal 8 11 9 2" xfId="47018"/>
    <cellStyle name="Normal 8 12" xfId="47019"/>
    <cellStyle name="Normal 8 12 10" xfId="47020"/>
    <cellStyle name="Normal 8 12 10 2" xfId="47021"/>
    <cellStyle name="Normal 8 12 11" xfId="47022"/>
    <cellStyle name="Normal 8 12 2" xfId="47023"/>
    <cellStyle name="Normal 8 12 2 2" xfId="47024"/>
    <cellStyle name="Normal 8 12 3" xfId="47025"/>
    <cellStyle name="Normal 8 12 3 2" xfId="47026"/>
    <cellStyle name="Normal 8 12 4" xfId="47027"/>
    <cellStyle name="Normal 8 12 4 2" xfId="47028"/>
    <cellStyle name="Normal 8 12 5" xfId="47029"/>
    <cellStyle name="Normal 8 12 5 2" xfId="47030"/>
    <cellStyle name="Normal 8 12 6" xfId="47031"/>
    <cellStyle name="Normal 8 12 6 2" xfId="47032"/>
    <cellStyle name="Normal 8 12 7" xfId="47033"/>
    <cellStyle name="Normal 8 12 7 2" xfId="47034"/>
    <cellStyle name="Normal 8 12 8" xfId="47035"/>
    <cellStyle name="Normal 8 12 8 2" xfId="47036"/>
    <cellStyle name="Normal 8 12 9" xfId="47037"/>
    <cellStyle name="Normal 8 12 9 2" xfId="47038"/>
    <cellStyle name="Normal 8 13" xfId="47039"/>
    <cellStyle name="Normal 8 13 10" xfId="47040"/>
    <cellStyle name="Normal 8 13 10 2" xfId="47041"/>
    <cellStyle name="Normal 8 13 11" xfId="47042"/>
    <cellStyle name="Normal 8 13 2" xfId="47043"/>
    <cellStyle name="Normal 8 13 2 2" xfId="47044"/>
    <cellStyle name="Normal 8 13 3" xfId="47045"/>
    <cellStyle name="Normal 8 13 3 2" xfId="47046"/>
    <cellStyle name="Normal 8 13 4" xfId="47047"/>
    <cellStyle name="Normal 8 13 4 2" xfId="47048"/>
    <cellStyle name="Normal 8 13 5" xfId="47049"/>
    <cellStyle name="Normal 8 13 5 2" xfId="47050"/>
    <cellStyle name="Normal 8 13 6" xfId="47051"/>
    <cellStyle name="Normal 8 13 6 2" xfId="47052"/>
    <cellStyle name="Normal 8 13 7" xfId="47053"/>
    <cellStyle name="Normal 8 13 7 2" xfId="47054"/>
    <cellStyle name="Normal 8 13 8" xfId="47055"/>
    <cellStyle name="Normal 8 13 8 2" xfId="47056"/>
    <cellStyle name="Normal 8 13 9" xfId="47057"/>
    <cellStyle name="Normal 8 13 9 2" xfId="47058"/>
    <cellStyle name="Normal 8 14" xfId="47059"/>
    <cellStyle name="Normal 8 14 10" xfId="47060"/>
    <cellStyle name="Normal 8 14 10 2" xfId="47061"/>
    <cellStyle name="Normal 8 14 11" xfId="47062"/>
    <cellStyle name="Normal 8 14 2" xfId="47063"/>
    <cellStyle name="Normal 8 14 2 2" xfId="47064"/>
    <cellStyle name="Normal 8 14 3" xfId="47065"/>
    <cellStyle name="Normal 8 14 3 2" xfId="47066"/>
    <cellStyle name="Normal 8 14 4" xfId="47067"/>
    <cellStyle name="Normal 8 14 4 2" xfId="47068"/>
    <cellStyle name="Normal 8 14 5" xfId="47069"/>
    <cellStyle name="Normal 8 14 5 2" xfId="47070"/>
    <cellStyle name="Normal 8 14 6" xfId="47071"/>
    <cellStyle name="Normal 8 14 6 2" xfId="47072"/>
    <cellStyle name="Normal 8 14 7" xfId="47073"/>
    <cellStyle name="Normal 8 14 7 2" xfId="47074"/>
    <cellStyle name="Normal 8 14 8" xfId="47075"/>
    <cellStyle name="Normal 8 14 8 2" xfId="47076"/>
    <cellStyle name="Normal 8 14 9" xfId="47077"/>
    <cellStyle name="Normal 8 14 9 2" xfId="47078"/>
    <cellStyle name="Normal 8 15" xfId="47079"/>
    <cellStyle name="Normal 8 15 10" xfId="47080"/>
    <cellStyle name="Normal 8 15 10 2" xfId="47081"/>
    <cellStyle name="Normal 8 15 11" xfId="47082"/>
    <cellStyle name="Normal 8 15 2" xfId="47083"/>
    <cellStyle name="Normal 8 15 2 2" xfId="47084"/>
    <cellStyle name="Normal 8 15 3" xfId="47085"/>
    <cellStyle name="Normal 8 15 3 2" xfId="47086"/>
    <cellStyle name="Normal 8 15 4" xfId="47087"/>
    <cellStyle name="Normal 8 15 4 2" xfId="47088"/>
    <cellStyle name="Normal 8 15 5" xfId="47089"/>
    <cellStyle name="Normal 8 15 5 2" xfId="47090"/>
    <cellStyle name="Normal 8 15 6" xfId="47091"/>
    <cellStyle name="Normal 8 15 6 2" xfId="47092"/>
    <cellStyle name="Normal 8 15 7" xfId="47093"/>
    <cellStyle name="Normal 8 15 7 2" xfId="47094"/>
    <cellStyle name="Normal 8 15 8" xfId="47095"/>
    <cellStyle name="Normal 8 15 8 2" xfId="47096"/>
    <cellStyle name="Normal 8 15 9" xfId="47097"/>
    <cellStyle name="Normal 8 15 9 2" xfId="47098"/>
    <cellStyle name="Normal 8 16" xfId="47099"/>
    <cellStyle name="Normal 8 16 10" xfId="47100"/>
    <cellStyle name="Normal 8 16 10 2" xfId="47101"/>
    <cellStyle name="Normal 8 16 11" xfId="47102"/>
    <cellStyle name="Normal 8 16 2" xfId="47103"/>
    <cellStyle name="Normal 8 16 2 2" xfId="47104"/>
    <cellStyle name="Normal 8 16 3" xfId="47105"/>
    <cellStyle name="Normal 8 16 3 2" xfId="47106"/>
    <cellStyle name="Normal 8 16 4" xfId="47107"/>
    <cellStyle name="Normal 8 16 4 2" xfId="47108"/>
    <cellStyle name="Normal 8 16 5" xfId="47109"/>
    <cellStyle name="Normal 8 16 5 2" xfId="47110"/>
    <cellStyle name="Normal 8 16 6" xfId="47111"/>
    <cellStyle name="Normal 8 16 6 2" xfId="47112"/>
    <cellStyle name="Normal 8 16 7" xfId="47113"/>
    <cellStyle name="Normal 8 16 7 2" xfId="47114"/>
    <cellStyle name="Normal 8 16 8" xfId="47115"/>
    <cellStyle name="Normal 8 16 8 2" xfId="47116"/>
    <cellStyle name="Normal 8 16 9" xfId="47117"/>
    <cellStyle name="Normal 8 16 9 2" xfId="47118"/>
    <cellStyle name="Normal 8 17" xfId="47119"/>
    <cellStyle name="Normal 8 17 10" xfId="47120"/>
    <cellStyle name="Normal 8 17 10 2" xfId="47121"/>
    <cellStyle name="Normal 8 17 11" xfId="47122"/>
    <cellStyle name="Normal 8 17 2" xfId="47123"/>
    <cellStyle name="Normal 8 17 2 2" xfId="47124"/>
    <cellStyle name="Normal 8 17 3" xfId="47125"/>
    <cellStyle name="Normal 8 17 3 2" xfId="47126"/>
    <cellStyle name="Normal 8 17 4" xfId="47127"/>
    <cellStyle name="Normal 8 17 4 2" xfId="47128"/>
    <cellStyle name="Normal 8 17 5" xfId="47129"/>
    <cellStyle name="Normal 8 17 5 2" xfId="47130"/>
    <cellStyle name="Normal 8 17 6" xfId="47131"/>
    <cellStyle name="Normal 8 17 6 2" xfId="47132"/>
    <cellStyle name="Normal 8 17 7" xfId="47133"/>
    <cellStyle name="Normal 8 17 7 2" xfId="47134"/>
    <cellStyle name="Normal 8 17 8" xfId="47135"/>
    <cellStyle name="Normal 8 17 8 2" xfId="47136"/>
    <cellStyle name="Normal 8 17 9" xfId="47137"/>
    <cellStyle name="Normal 8 17 9 2" xfId="47138"/>
    <cellStyle name="Normal 8 18" xfId="47139"/>
    <cellStyle name="Normal 8 18 10" xfId="47140"/>
    <cellStyle name="Normal 8 18 10 2" xfId="47141"/>
    <cellStyle name="Normal 8 18 11" xfId="47142"/>
    <cellStyle name="Normal 8 18 2" xfId="47143"/>
    <cellStyle name="Normal 8 18 2 2" xfId="47144"/>
    <cellStyle name="Normal 8 18 3" xfId="47145"/>
    <cellStyle name="Normal 8 18 3 2" xfId="47146"/>
    <cellStyle name="Normal 8 18 4" xfId="47147"/>
    <cellStyle name="Normal 8 18 4 2" xfId="47148"/>
    <cellStyle name="Normal 8 18 5" xfId="47149"/>
    <cellStyle name="Normal 8 18 5 2" xfId="47150"/>
    <cellStyle name="Normal 8 18 6" xfId="47151"/>
    <cellStyle name="Normal 8 18 6 2" xfId="47152"/>
    <cellStyle name="Normal 8 18 7" xfId="47153"/>
    <cellStyle name="Normal 8 18 7 2" xfId="47154"/>
    <cellStyle name="Normal 8 18 8" xfId="47155"/>
    <cellStyle name="Normal 8 18 8 2" xfId="47156"/>
    <cellStyle name="Normal 8 18 9" xfId="47157"/>
    <cellStyle name="Normal 8 18 9 2" xfId="47158"/>
    <cellStyle name="Normal 8 19" xfId="47159"/>
    <cellStyle name="Normal 8 19 10" xfId="47160"/>
    <cellStyle name="Normal 8 19 10 2" xfId="47161"/>
    <cellStyle name="Normal 8 19 11" xfId="47162"/>
    <cellStyle name="Normal 8 19 2" xfId="47163"/>
    <cellStyle name="Normal 8 19 2 2" xfId="47164"/>
    <cellStyle name="Normal 8 19 3" xfId="47165"/>
    <cellStyle name="Normal 8 19 3 2" xfId="47166"/>
    <cellStyle name="Normal 8 19 4" xfId="47167"/>
    <cellStyle name="Normal 8 19 4 2" xfId="47168"/>
    <cellStyle name="Normal 8 19 5" xfId="47169"/>
    <cellStyle name="Normal 8 19 5 2" xfId="47170"/>
    <cellStyle name="Normal 8 19 6" xfId="47171"/>
    <cellStyle name="Normal 8 19 6 2" xfId="47172"/>
    <cellStyle name="Normal 8 19 7" xfId="47173"/>
    <cellStyle name="Normal 8 19 7 2" xfId="47174"/>
    <cellStyle name="Normal 8 19 8" xfId="47175"/>
    <cellStyle name="Normal 8 19 8 2" xfId="47176"/>
    <cellStyle name="Normal 8 19 9" xfId="47177"/>
    <cellStyle name="Normal 8 19 9 2" xfId="47178"/>
    <cellStyle name="Normal 8 2" xfId="93"/>
    <cellStyle name="Normal 8 2 10" xfId="47179"/>
    <cellStyle name="Normal 8 2 10 10" xfId="47180"/>
    <cellStyle name="Normal 8 2 10 10 2" xfId="47181"/>
    <cellStyle name="Normal 8 2 10 11" xfId="47182"/>
    <cellStyle name="Normal 8 2 10 2" xfId="47183"/>
    <cellStyle name="Normal 8 2 10 2 2" xfId="47184"/>
    <cellStyle name="Normal 8 2 10 3" xfId="47185"/>
    <cellStyle name="Normal 8 2 10 3 2" xfId="47186"/>
    <cellStyle name="Normal 8 2 10 4" xfId="47187"/>
    <cellStyle name="Normal 8 2 10 4 2" xfId="47188"/>
    <cellStyle name="Normal 8 2 10 5" xfId="47189"/>
    <cellStyle name="Normal 8 2 10 5 2" xfId="47190"/>
    <cellStyle name="Normal 8 2 10 6" xfId="47191"/>
    <cellStyle name="Normal 8 2 10 6 2" xfId="47192"/>
    <cellStyle name="Normal 8 2 10 7" xfId="47193"/>
    <cellStyle name="Normal 8 2 10 7 2" xfId="47194"/>
    <cellStyle name="Normal 8 2 10 8" xfId="47195"/>
    <cellStyle name="Normal 8 2 10 8 2" xfId="47196"/>
    <cellStyle name="Normal 8 2 10 9" xfId="47197"/>
    <cellStyle name="Normal 8 2 10 9 2" xfId="47198"/>
    <cellStyle name="Normal 8 2 11" xfId="47199"/>
    <cellStyle name="Normal 8 2 11 10" xfId="47200"/>
    <cellStyle name="Normal 8 2 11 10 2" xfId="47201"/>
    <cellStyle name="Normal 8 2 11 11" xfId="47202"/>
    <cellStyle name="Normal 8 2 11 2" xfId="47203"/>
    <cellStyle name="Normal 8 2 11 2 2" xfId="47204"/>
    <cellStyle name="Normal 8 2 11 3" xfId="47205"/>
    <cellStyle name="Normal 8 2 11 3 2" xfId="47206"/>
    <cellStyle name="Normal 8 2 11 4" xfId="47207"/>
    <cellStyle name="Normal 8 2 11 4 2" xfId="47208"/>
    <cellStyle name="Normal 8 2 11 5" xfId="47209"/>
    <cellStyle name="Normal 8 2 11 5 2" xfId="47210"/>
    <cellStyle name="Normal 8 2 11 6" xfId="47211"/>
    <cellStyle name="Normal 8 2 11 6 2" xfId="47212"/>
    <cellStyle name="Normal 8 2 11 7" xfId="47213"/>
    <cellStyle name="Normal 8 2 11 7 2" xfId="47214"/>
    <cellStyle name="Normal 8 2 11 8" xfId="47215"/>
    <cellStyle name="Normal 8 2 11 8 2" xfId="47216"/>
    <cellStyle name="Normal 8 2 11 9" xfId="47217"/>
    <cellStyle name="Normal 8 2 11 9 2" xfId="47218"/>
    <cellStyle name="Normal 8 2 12" xfId="47219"/>
    <cellStyle name="Normal 8 2 12 10" xfId="47220"/>
    <cellStyle name="Normal 8 2 12 10 2" xfId="47221"/>
    <cellStyle name="Normal 8 2 12 11" xfId="47222"/>
    <cellStyle name="Normal 8 2 12 2" xfId="47223"/>
    <cellStyle name="Normal 8 2 12 2 2" xfId="47224"/>
    <cellStyle name="Normal 8 2 12 3" xfId="47225"/>
    <cellStyle name="Normal 8 2 12 3 2" xfId="47226"/>
    <cellStyle name="Normal 8 2 12 4" xfId="47227"/>
    <cellStyle name="Normal 8 2 12 4 2" xfId="47228"/>
    <cellStyle name="Normal 8 2 12 5" xfId="47229"/>
    <cellStyle name="Normal 8 2 12 5 2" xfId="47230"/>
    <cellStyle name="Normal 8 2 12 6" xfId="47231"/>
    <cellStyle name="Normal 8 2 12 6 2" xfId="47232"/>
    <cellStyle name="Normal 8 2 12 7" xfId="47233"/>
    <cellStyle name="Normal 8 2 12 7 2" xfId="47234"/>
    <cellStyle name="Normal 8 2 12 8" xfId="47235"/>
    <cellStyle name="Normal 8 2 12 8 2" xfId="47236"/>
    <cellStyle name="Normal 8 2 12 9" xfId="47237"/>
    <cellStyle name="Normal 8 2 12 9 2" xfId="47238"/>
    <cellStyle name="Normal 8 2 13" xfId="47239"/>
    <cellStyle name="Normal 8 2 13 10" xfId="47240"/>
    <cellStyle name="Normal 8 2 13 10 2" xfId="47241"/>
    <cellStyle name="Normal 8 2 13 11" xfId="47242"/>
    <cellStyle name="Normal 8 2 13 2" xfId="47243"/>
    <cellStyle name="Normal 8 2 13 2 2" xfId="47244"/>
    <cellStyle name="Normal 8 2 13 3" xfId="47245"/>
    <cellStyle name="Normal 8 2 13 3 2" xfId="47246"/>
    <cellStyle name="Normal 8 2 13 4" xfId="47247"/>
    <cellStyle name="Normal 8 2 13 4 2" xfId="47248"/>
    <cellStyle name="Normal 8 2 13 5" xfId="47249"/>
    <cellStyle name="Normal 8 2 13 5 2" xfId="47250"/>
    <cellStyle name="Normal 8 2 13 6" xfId="47251"/>
    <cellStyle name="Normal 8 2 13 6 2" xfId="47252"/>
    <cellStyle name="Normal 8 2 13 7" xfId="47253"/>
    <cellStyle name="Normal 8 2 13 7 2" xfId="47254"/>
    <cellStyle name="Normal 8 2 13 8" xfId="47255"/>
    <cellStyle name="Normal 8 2 13 8 2" xfId="47256"/>
    <cellStyle name="Normal 8 2 13 9" xfId="47257"/>
    <cellStyle name="Normal 8 2 13 9 2" xfId="47258"/>
    <cellStyle name="Normal 8 2 14" xfId="47259"/>
    <cellStyle name="Normal 8 2 14 10" xfId="47260"/>
    <cellStyle name="Normal 8 2 14 10 2" xfId="47261"/>
    <cellStyle name="Normal 8 2 14 11" xfId="47262"/>
    <cellStyle name="Normal 8 2 14 2" xfId="47263"/>
    <cellStyle name="Normal 8 2 14 2 2" xfId="47264"/>
    <cellStyle name="Normal 8 2 14 3" xfId="47265"/>
    <cellStyle name="Normal 8 2 14 3 2" xfId="47266"/>
    <cellStyle name="Normal 8 2 14 4" xfId="47267"/>
    <cellStyle name="Normal 8 2 14 4 2" xfId="47268"/>
    <cellStyle name="Normal 8 2 14 5" xfId="47269"/>
    <cellStyle name="Normal 8 2 14 5 2" xfId="47270"/>
    <cellStyle name="Normal 8 2 14 6" xfId="47271"/>
    <cellStyle name="Normal 8 2 14 6 2" xfId="47272"/>
    <cellStyle name="Normal 8 2 14 7" xfId="47273"/>
    <cellStyle name="Normal 8 2 14 7 2" xfId="47274"/>
    <cellStyle name="Normal 8 2 14 8" xfId="47275"/>
    <cellStyle name="Normal 8 2 14 8 2" xfId="47276"/>
    <cellStyle name="Normal 8 2 14 9" xfId="47277"/>
    <cellStyle name="Normal 8 2 14 9 2" xfId="47278"/>
    <cellStyle name="Normal 8 2 15" xfId="47279"/>
    <cellStyle name="Normal 8 2 15 10" xfId="47280"/>
    <cellStyle name="Normal 8 2 15 10 2" xfId="47281"/>
    <cellStyle name="Normal 8 2 15 11" xfId="47282"/>
    <cellStyle name="Normal 8 2 15 2" xfId="47283"/>
    <cellStyle name="Normal 8 2 15 2 2" xfId="47284"/>
    <cellStyle name="Normal 8 2 15 3" xfId="47285"/>
    <cellStyle name="Normal 8 2 15 3 2" xfId="47286"/>
    <cellStyle name="Normal 8 2 15 4" xfId="47287"/>
    <cellStyle name="Normal 8 2 15 4 2" xfId="47288"/>
    <cellStyle name="Normal 8 2 15 5" xfId="47289"/>
    <cellStyle name="Normal 8 2 15 5 2" xfId="47290"/>
    <cellStyle name="Normal 8 2 15 6" xfId="47291"/>
    <cellStyle name="Normal 8 2 15 6 2" xfId="47292"/>
    <cellStyle name="Normal 8 2 15 7" xfId="47293"/>
    <cellStyle name="Normal 8 2 15 7 2" xfId="47294"/>
    <cellStyle name="Normal 8 2 15 8" xfId="47295"/>
    <cellStyle name="Normal 8 2 15 8 2" xfId="47296"/>
    <cellStyle name="Normal 8 2 15 9" xfId="47297"/>
    <cellStyle name="Normal 8 2 15 9 2" xfId="47298"/>
    <cellStyle name="Normal 8 2 16" xfId="47299"/>
    <cellStyle name="Normal 8 2 16 10" xfId="47300"/>
    <cellStyle name="Normal 8 2 16 10 2" xfId="47301"/>
    <cellStyle name="Normal 8 2 16 11" xfId="47302"/>
    <cellStyle name="Normal 8 2 16 2" xfId="47303"/>
    <cellStyle name="Normal 8 2 16 2 2" xfId="47304"/>
    <cellStyle name="Normal 8 2 16 3" xfId="47305"/>
    <cellStyle name="Normal 8 2 16 3 2" xfId="47306"/>
    <cellStyle name="Normal 8 2 16 4" xfId="47307"/>
    <cellStyle name="Normal 8 2 16 4 2" xfId="47308"/>
    <cellStyle name="Normal 8 2 16 5" xfId="47309"/>
    <cellStyle name="Normal 8 2 16 5 2" xfId="47310"/>
    <cellStyle name="Normal 8 2 16 6" xfId="47311"/>
    <cellStyle name="Normal 8 2 16 6 2" xfId="47312"/>
    <cellStyle name="Normal 8 2 16 7" xfId="47313"/>
    <cellStyle name="Normal 8 2 16 7 2" xfId="47314"/>
    <cellStyle name="Normal 8 2 16 8" xfId="47315"/>
    <cellStyle name="Normal 8 2 16 8 2" xfId="47316"/>
    <cellStyle name="Normal 8 2 16 9" xfId="47317"/>
    <cellStyle name="Normal 8 2 16 9 2" xfId="47318"/>
    <cellStyle name="Normal 8 2 17" xfId="47319"/>
    <cellStyle name="Normal 8 2 17 10" xfId="47320"/>
    <cellStyle name="Normal 8 2 17 10 2" xfId="47321"/>
    <cellStyle name="Normal 8 2 17 11" xfId="47322"/>
    <cellStyle name="Normal 8 2 17 2" xfId="47323"/>
    <cellStyle name="Normal 8 2 17 2 2" xfId="47324"/>
    <cellStyle name="Normal 8 2 17 3" xfId="47325"/>
    <cellStyle name="Normal 8 2 17 3 2" xfId="47326"/>
    <cellStyle name="Normal 8 2 17 4" xfId="47327"/>
    <cellStyle name="Normal 8 2 17 4 2" xfId="47328"/>
    <cellStyle name="Normal 8 2 17 5" xfId="47329"/>
    <cellStyle name="Normal 8 2 17 5 2" xfId="47330"/>
    <cellStyle name="Normal 8 2 17 6" xfId="47331"/>
    <cellStyle name="Normal 8 2 17 6 2" xfId="47332"/>
    <cellStyle name="Normal 8 2 17 7" xfId="47333"/>
    <cellStyle name="Normal 8 2 17 7 2" xfId="47334"/>
    <cellStyle name="Normal 8 2 17 8" xfId="47335"/>
    <cellStyle name="Normal 8 2 17 8 2" xfId="47336"/>
    <cellStyle name="Normal 8 2 17 9" xfId="47337"/>
    <cellStyle name="Normal 8 2 17 9 2" xfId="47338"/>
    <cellStyle name="Normal 8 2 18" xfId="47339"/>
    <cellStyle name="Normal 8 2 18 10" xfId="47340"/>
    <cellStyle name="Normal 8 2 18 10 2" xfId="47341"/>
    <cellStyle name="Normal 8 2 18 11" xfId="47342"/>
    <cellStyle name="Normal 8 2 18 2" xfId="47343"/>
    <cellStyle name="Normal 8 2 18 2 2" xfId="47344"/>
    <cellStyle name="Normal 8 2 18 3" xfId="47345"/>
    <cellStyle name="Normal 8 2 18 3 2" xfId="47346"/>
    <cellStyle name="Normal 8 2 18 4" xfId="47347"/>
    <cellStyle name="Normal 8 2 18 4 2" xfId="47348"/>
    <cellStyle name="Normal 8 2 18 5" xfId="47349"/>
    <cellStyle name="Normal 8 2 18 5 2" xfId="47350"/>
    <cellStyle name="Normal 8 2 18 6" xfId="47351"/>
    <cellStyle name="Normal 8 2 18 6 2" xfId="47352"/>
    <cellStyle name="Normal 8 2 18 7" xfId="47353"/>
    <cellStyle name="Normal 8 2 18 7 2" xfId="47354"/>
    <cellStyle name="Normal 8 2 18 8" xfId="47355"/>
    <cellStyle name="Normal 8 2 18 8 2" xfId="47356"/>
    <cellStyle name="Normal 8 2 18 9" xfId="47357"/>
    <cellStyle name="Normal 8 2 18 9 2" xfId="47358"/>
    <cellStyle name="Normal 8 2 19" xfId="47359"/>
    <cellStyle name="Normal 8 2 19 10" xfId="47360"/>
    <cellStyle name="Normal 8 2 19 10 2" xfId="47361"/>
    <cellStyle name="Normal 8 2 19 11" xfId="47362"/>
    <cellStyle name="Normal 8 2 19 2" xfId="47363"/>
    <cellStyle name="Normal 8 2 19 2 2" xfId="47364"/>
    <cellStyle name="Normal 8 2 19 3" xfId="47365"/>
    <cellStyle name="Normal 8 2 19 3 2" xfId="47366"/>
    <cellStyle name="Normal 8 2 19 4" xfId="47367"/>
    <cellStyle name="Normal 8 2 19 4 2" xfId="47368"/>
    <cellStyle name="Normal 8 2 19 5" xfId="47369"/>
    <cellStyle name="Normal 8 2 19 5 2" xfId="47370"/>
    <cellStyle name="Normal 8 2 19 6" xfId="47371"/>
    <cellStyle name="Normal 8 2 19 6 2" xfId="47372"/>
    <cellStyle name="Normal 8 2 19 7" xfId="47373"/>
    <cellStyle name="Normal 8 2 19 7 2" xfId="47374"/>
    <cellStyle name="Normal 8 2 19 8" xfId="47375"/>
    <cellStyle name="Normal 8 2 19 8 2" xfId="47376"/>
    <cellStyle name="Normal 8 2 19 9" xfId="47377"/>
    <cellStyle name="Normal 8 2 19 9 2" xfId="47378"/>
    <cellStyle name="Normal 8 2 2" xfId="47379"/>
    <cellStyle name="Normal 8 2 2 10" xfId="47380"/>
    <cellStyle name="Normal 8 2 2 10 2" xfId="47381"/>
    <cellStyle name="Normal 8 2 2 11" xfId="47382"/>
    <cellStyle name="Normal 8 2 2 2" xfId="47383"/>
    <cellStyle name="Normal 8 2 2 2 2" xfId="47384"/>
    <cellStyle name="Normal 8 2 2 3" xfId="47385"/>
    <cellStyle name="Normal 8 2 2 3 2" xfId="47386"/>
    <cellStyle name="Normal 8 2 2 4" xfId="47387"/>
    <cellStyle name="Normal 8 2 2 4 2" xfId="47388"/>
    <cellStyle name="Normal 8 2 2 5" xfId="47389"/>
    <cellStyle name="Normal 8 2 2 5 2" xfId="47390"/>
    <cellStyle name="Normal 8 2 2 6" xfId="47391"/>
    <cellStyle name="Normal 8 2 2 6 2" xfId="47392"/>
    <cellStyle name="Normal 8 2 2 7" xfId="47393"/>
    <cellStyle name="Normal 8 2 2 7 2" xfId="47394"/>
    <cellStyle name="Normal 8 2 2 8" xfId="47395"/>
    <cellStyle name="Normal 8 2 2 8 2" xfId="47396"/>
    <cellStyle name="Normal 8 2 2 9" xfId="47397"/>
    <cellStyle name="Normal 8 2 2 9 2" xfId="47398"/>
    <cellStyle name="Normal 8 2 20" xfId="47399"/>
    <cellStyle name="Normal 8 2 20 10" xfId="47400"/>
    <cellStyle name="Normal 8 2 20 10 2" xfId="47401"/>
    <cellStyle name="Normal 8 2 20 11" xfId="47402"/>
    <cellStyle name="Normal 8 2 20 2" xfId="47403"/>
    <cellStyle name="Normal 8 2 20 2 2" xfId="47404"/>
    <cellStyle name="Normal 8 2 20 3" xfId="47405"/>
    <cellStyle name="Normal 8 2 20 3 2" xfId="47406"/>
    <cellStyle name="Normal 8 2 20 4" xfId="47407"/>
    <cellStyle name="Normal 8 2 20 4 2" xfId="47408"/>
    <cellStyle name="Normal 8 2 20 5" xfId="47409"/>
    <cellStyle name="Normal 8 2 20 5 2" xfId="47410"/>
    <cellStyle name="Normal 8 2 20 6" xfId="47411"/>
    <cellStyle name="Normal 8 2 20 6 2" xfId="47412"/>
    <cellStyle name="Normal 8 2 20 7" xfId="47413"/>
    <cellStyle name="Normal 8 2 20 7 2" xfId="47414"/>
    <cellStyle name="Normal 8 2 20 8" xfId="47415"/>
    <cellStyle name="Normal 8 2 20 8 2" xfId="47416"/>
    <cellStyle name="Normal 8 2 20 9" xfId="47417"/>
    <cellStyle name="Normal 8 2 20 9 2" xfId="47418"/>
    <cellStyle name="Normal 8 2 21" xfId="47419"/>
    <cellStyle name="Normal 8 2 21 10" xfId="47420"/>
    <cellStyle name="Normal 8 2 21 10 2" xfId="47421"/>
    <cellStyle name="Normal 8 2 21 11" xfId="47422"/>
    <cellStyle name="Normal 8 2 21 2" xfId="47423"/>
    <cellStyle name="Normal 8 2 21 2 2" xfId="47424"/>
    <cellStyle name="Normal 8 2 21 3" xfId="47425"/>
    <cellStyle name="Normal 8 2 21 3 2" xfId="47426"/>
    <cellStyle name="Normal 8 2 21 4" xfId="47427"/>
    <cellStyle name="Normal 8 2 21 4 2" xfId="47428"/>
    <cellStyle name="Normal 8 2 21 5" xfId="47429"/>
    <cellStyle name="Normal 8 2 21 5 2" xfId="47430"/>
    <cellStyle name="Normal 8 2 21 6" xfId="47431"/>
    <cellStyle name="Normal 8 2 21 6 2" xfId="47432"/>
    <cellStyle name="Normal 8 2 21 7" xfId="47433"/>
    <cellStyle name="Normal 8 2 21 7 2" xfId="47434"/>
    <cellStyle name="Normal 8 2 21 8" xfId="47435"/>
    <cellStyle name="Normal 8 2 21 8 2" xfId="47436"/>
    <cellStyle name="Normal 8 2 21 9" xfId="47437"/>
    <cellStyle name="Normal 8 2 21 9 2" xfId="47438"/>
    <cellStyle name="Normal 8 2 22" xfId="47439"/>
    <cellStyle name="Normal 8 2 22 10" xfId="47440"/>
    <cellStyle name="Normal 8 2 22 10 2" xfId="47441"/>
    <cellStyle name="Normal 8 2 22 11" xfId="47442"/>
    <cellStyle name="Normal 8 2 22 2" xfId="47443"/>
    <cellStyle name="Normal 8 2 22 2 2" xfId="47444"/>
    <cellStyle name="Normal 8 2 22 3" xfId="47445"/>
    <cellStyle name="Normal 8 2 22 3 2" xfId="47446"/>
    <cellStyle name="Normal 8 2 22 4" xfId="47447"/>
    <cellStyle name="Normal 8 2 22 4 2" xfId="47448"/>
    <cellStyle name="Normal 8 2 22 5" xfId="47449"/>
    <cellStyle name="Normal 8 2 22 5 2" xfId="47450"/>
    <cellStyle name="Normal 8 2 22 6" xfId="47451"/>
    <cellStyle name="Normal 8 2 22 6 2" xfId="47452"/>
    <cellStyle name="Normal 8 2 22 7" xfId="47453"/>
    <cellStyle name="Normal 8 2 22 7 2" xfId="47454"/>
    <cellStyle name="Normal 8 2 22 8" xfId="47455"/>
    <cellStyle name="Normal 8 2 22 8 2" xfId="47456"/>
    <cellStyle name="Normal 8 2 22 9" xfId="47457"/>
    <cellStyle name="Normal 8 2 22 9 2" xfId="47458"/>
    <cellStyle name="Normal 8 2 23" xfId="47459"/>
    <cellStyle name="Normal 8 2 23 10" xfId="47460"/>
    <cellStyle name="Normal 8 2 23 10 2" xfId="47461"/>
    <cellStyle name="Normal 8 2 23 11" xfId="47462"/>
    <cellStyle name="Normal 8 2 23 2" xfId="47463"/>
    <cellStyle name="Normal 8 2 23 2 2" xfId="47464"/>
    <cellStyle name="Normal 8 2 23 3" xfId="47465"/>
    <cellStyle name="Normal 8 2 23 3 2" xfId="47466"/>
    <cellStyle name="Normal 8 2 23 4" xfId="47467"/>
    <cellStyle name="Normal 8 2 23 4 2" xfId="47468"/>
    <cellStyle name="Normal 8 2 23 5" xfId="47469"/>
    <cellStyle name="Normal 8 2 23 5 2" xfId="47470"/>
    <cellStyle name="Normal 8 2 23 6" xfId="47471"/>
    <cellStyle name="Normal 8 2 23 6 2" xfId="47472"/>
    <cellStyle name="Normal 8 2 23 7" xfId="47473"/>
    <cellStyle name="Normal 8 2 23 7 2" xfId="47474"/>
    <cellStyle name="Normal 8 2 23 8" xfId="47475"/>
    <cellStyle name="Normal 8 2 23 8 2" xfId="47476"/>
    <cellStyle name="Normal 8 2 23 9" xfId="47477"/>
    <cellStyle name="Normal 8 2 23 9 2" xfId="47478"/>
    <cellStyle name="Normal 8 2 24" xfId="47479"/>
    <cellStyle name="Normal 8 2 24 10" xfId="47480"/>
    <cellStyle name="Normal 8 2 24 10 2" xfId="47481"/>
    <cellStyle name="Normal 8 2 24 11" xfId="47482"/>
    <cellStyle name="Normal 8 2 24 2" xfId="47483"/>
    <cellStyle name="Normal 8 2 24 2 2" xfId="47484"/>
    <cellStyle name="Normal 8 2 24 3" xfId="47485"/>
    <cellStyle name="Normal 8 2 24 3 2" xfId="47486"/>
    <cellStyle name="Normal 8 2 24 4" xfId="47487"/>
    <cellStyle name="Normal 8 2 24 4 2" xfId="47488"/>
    <cellStyle name="Normal 8 2 24 5" xfId="47489"/>
    <cellStyle name="Normal 8 2 24 5 2" xfId="47490"/>
    <cellStyle name="Normal 8 2 24 6" xfId="47491"/>
    <cellStyle name="Normal 8 2 24 6 2" xfId="47492"/>
    <cellStyle name="Normal 8 2 24 7" xfId="47493"/>
    <cellStyle name="Normal 8 2 24 7 2" xfId="47494"/>
    <cellStyle name="Normal 8 2 24 8" xfId="47495"/>
    <cellStyle name="Normal 8 2 24 8 2" xfId="47496"/>
    <cellStyle name="Normal 8 2 24 9" xfId="47497"/>
    <cellStyle name="Normal 8 2 24 9 2" xfId="47498"/>
    <cellStyle name="Normal 8 2 25" xfId="47499"/>
    <cellStyle name="Normal 8 2 25 10" xfId="47500"/>
    <cellStyle name="Normal 8 2 25 10 2" xfId="47501"/>
    <cellStyle name="Normal 8 2 25 11" xfId="47502"/>
    <cellStyle name="Normal 8 2 25 2" xfId="47503"/>
    <cellStyle name="Normal 8 2 25 2 2" xfId="47504"/>
    <cellStyle name="Normal 8 2 25 3" xfId="47505"/>
    <cellStyle name="Normal 8 2 25 3 2" xfId="47506"/>
    <cellStyle name="Normal 8 2 25 4" xfId="47507"/>
    <cellStyle name="Normal 8 2 25 4 2" xfId="47508"/>
    <cellStyle name="Normal 8 2 25 5" xfId="47509"/>
    <cellStyle name="Normal 8 2 25 5 2" xfId="47510"/>
    <cellStyle name="Normal 8 2 25 6" xfId="47511"/>
    <cellStyle name="Normal 8 2 25 6 2" xfId="47512"/>
    <cellStyle name="Normal 8 2 25 7" xfId="47513"/>
    <cellStyle name="Normal 8 2 25 7 2" xfId="47514"/>
    <cellStyle name="Normal 8 2 25 8" xfId="47515"/>
    <cellStyle name="Normal 8 2 25 8 2" xfId="47516"/>
    <cellStyle name="Normal 8 2 25 9" xfId="47517"/>
    <cellStyle name="Normal 8 2 25 9 2" xfId="47518"/>
    <cellStyle name="Normal 8 2 26" xfId="47519"/>
    <cellStyle name="Normal 8 2 26 10" xfId="47520"/>
    <cellStyle name="Normal 8 2 26 10 2" xfId="47521"/>
    <cellStyle name="Normal 8 2 26 11" xfId="47522"/>
    <cellStyle name="Normal 8 2 26 2" xfId="47523"/>
    <cellStyle name="Normal 8 2 26 2 2" xfId="47524"/>
    <cellStyle name="Normal 8 2 26 3" xfId="47525"/>
    <cellStyle name="Normal 8 2 26 3 2" xfId="47526"/>
    <cellStyle name="Normal 8 2 26 4" xfId="47527"/>
    <cellStyle name="Normal 8 2 26 4 2" xfId="47528"/>
    <cellStyle name="Normal 8 2 26 5" xfId="47529"/>
    <cellStyle name="Normal 8 2 26 5 2" xfId="47530"/>
    <cellStyle name="Normal 8 2 26 6" xfId="47531"/>
    <cellStyle name="Normal 8 2 26 6 2" xfId="47532"/>
    <cellStyle name="Normal 8 2 26 7" xfId="47533"/>
    <cellStyle name="Normal 8 2 26 7 2" xfId="47534"/>
    <cellStyle name="Normal 8 2 26 8" xfId="47535"/>
    <cellStyle name="Normal 8 2 26 8 2" xfId="47536"/>
    <cellStyle name="Normal 8 2 26 9" xfId="47537"/>
    <cellStyle name="Normal 8 2 26 9 2" xfId="47538"/>
    <cellStyle name="Normal 8 2 27" xfId="47539"/>
    <cellStyle name="Normal 8 2 27 10" xfId="47540"/>
    <cellStyle name="Normal 8 2 27 10 2" xfId="47541"/>
    <cellStyle name="Normal 8 2 27 11" xfId="47542"/>
    <cellStyle name="Normal 8 2 27 2" xfId="47543"/>
    <cellStyle name="Normal 8 2 27 2 2" xfId="47544"/>
    <cellStyle name="Normal 8 2 27 3" xfId="47545"/>
    <cellStyle name="Normal 8 2 27 3 2" xfId="47546"/>
    <cellStyle name="Normal 8 2 27 4" xfId="47547"/>
    <cellStyle name="Normal 8 2 27 4 2" xfId="47548"/>
    <cellStyle name="Normal 8 2 27 5" xfId="47549"/>
    <cellStyle name="Normal 8 2 27 5 2" xfId="47550"/>
    <cellStyle name="Normal 8 2 27 6" xfId="47551"/>
    <cellStyle name="Normal 8 2 27 6 2" xfId="47552"/>
    <cellStyle name="Normal 8 2 27 7" xfId="47553"/>
    <cellStyle name="Normal 8 2 27 7 2" xfId="47554"/>
    <cellStyle name="Normal 8 2 27 8" xfId="47555"/>
    <cellStyle name="Normal 8 2 27 8 2" xfId="47556"/>
    <cellStyle name="Normal 8 2 27 9" xfId="47557"/>
    <cellStyle name="Normal 8 2 27 9 2" xfId="47558"/>
    <cellStyle name="Normal 8 2 28" xfId="47559"/>
    <cellStyle name="Normal 8 2 28 10" xfId="47560"/>
    <cellStyle name="Normal 8 2 28 10 2" xfId="47561"/>
    <cellStyle name="Normal 8 2 28 11" xfId="47562"/>
    <cellStyle name="Normal 8 2 28 2" xfId="47563"/>
    <cellStyle name="Normal 8 2 28 2 2" xfId="47564"/>
    <cellStyle name="Normal 8 2 28 3" xfId="47565"/>
    <cellStyle name="Normal 8 2 28 3 2" xfId="47566"/>
    <cellStyle name="Normal 8 2 28 4" xfId="47567"/>
    <cellStyle name="Normal 8 2 28 4 2" xfId="47568"/>
    <cellStyle name="Normal 8 2 28 5" xfId="47569"/>
    <cellStyle name="Normal 8 2 28 5 2" xfId="47570"/>
    <cellStyle name="Normal 8 2 28 6" xfId="47571"/>
    <cellStyle name="Normal 8 2 28 6 2" xfId="47572"/>
    <cellStyle name="Normal 8 2 28 7" xfId="47573"/>
    <cellStyle name="Normal 8 2 28 7 2" xfId="47574"/>
    <cellStyle name="Normal 8 2 28 8" xfId="47575"/>
    <cellStyle name="Normal 8 2 28 8 2" xfId="47576"/>
    <cellStyle name="Normal 8 2 28 9" xfId="47577"/>
    <cellStyle name="Normal 8 2 28 9 2" xfId="47578"/>
    <cellStyle name="Normal 8 2 29" xfId="47579"/>
    <cellStyle name="Normal 8 2 29 10" xfId="47580"/>
    <cellStyle name="Normal 8 2 29 10 2" xfId="47581"/>
    <cellStyle name="Normal 8 2 29 11" xfId="47582"/>
    <cellStyle name="Normal 8 2 29 2" xfId="47583"/>
    <cellStyle name="Normal 8 2 29 2 2" xfId="47584"/>
    <cellStyle name="Normal 8 2 29 3" xfId="47585"/>
    <cellStyle name="Normal 8 2 29 3 2" xfId="47586"/>
    <cellStyle name="Normal 8 2 29 4" xfId="47587"/>
    <cellStyle name="Normal 8 2 29 4 2" xfId="47588"/>
    <cellStyle name="Normal 8 2 29 5" xfId="47589"/>
    <cellStyle name="Normal 8 2 29 5 2" xfId="47590"/>
    <cellStyle name="Normal 8 2 29 6" xfId="47591"/>
    <cellStyle name="Normal 8 2 29 6 2" xfId="47592"/>
    <cellStyle name="Normal 8 2 29 7" xfId="47593"/>
    <cellStyle name="Normal 8 2 29 7 2" xfId="47594"/>
    <cellStyle name="Normal 8 2 29 8" xfId="47595"/>
    <cellStyle name="Normal 8 2 29 8 2" xfId="47596"/>
    <cellStyle name="Normal 8 2 29 9" xfId="47597"/>
    <cellStyle name="Normal 8 2 29 9 2" xfId="47598"/>
    <cellStyle name="Normal 8 2 3" xfId="47599"/>
    <cellStyle name="Normal 8 2 3 10" xfId="47600"/>
    <cellStyle name="Normal 8 2 3 10 2" xfId="47601"/>
    <cellStyle name="Normal 8 2 3 11" xfId="47602"/>
    <cellStyle name="Normal 8 2 3 2" xfId="47603"/>
    <cellStyle name="Normal 8 2 3 2 2" xfId="47604"/>
    <cellStyle name="Normal 8 2 3 3" xfId="47605"/>
    <cellStyle name="Normal 8 2 3 3 2" xfId="47606"/>
    <cellStyle name="Normal 8 2 3 4" xfId="47607"/>
    <cellStyle name="Normal 8 2 3 4 2" xfId="47608"/>
    <cellStyle name="Normal 8 2 3 5" xfId="47609"/>
    <cellStyle name="Normal 8 2 3 5 2" xfId="47610"/>
    <cellStyle name="Normal 8 2 3 6" xfId="47611"/>
    <cellStyle name="Normal 8 2 3 6 2" xfId="47612"/>
    <cellStyle name="Normal 8 2 3 7" xfId="47613"/>
    <cellStyle name="Normal 8 2 3 7 2" xfId="47614"/>
    <cellStyle name="Normal 8 2 3 8" xfId="47615"/>
    <cellStyle name="Normal 8 2 3 8 2" xfId="47616"/>
    <cellStyle name="Normal 8 2 3 9" xfId="47617"/>
    <cellStyle name="Normal 8 2 3 9 2" xfId="47618"/>
    <cellStyle name="Normal 8 2 30" xfId="47619"/>
    <cellStyle name="Normal 8 2 30 10" xfId="47620"/>
    <cellStyle name="Normal 8 2 30 10 2" xfId="47621"/>
    <cellStyle name="Normal 8 2 30 11" xfId="47622"/>
    <cellStyle name="Normal 8 2 30 2" xfId="47623"/>
    <cellStyle name="Normal 8 2 30 2 2" xfId="47624"/>
    <cellStyle name="Normal 8 2 30 3" xfId="47625"/>
    <cellStyle name="Normal 8 2 30 3 2" xfId="47626"/>
    <cellStyle name="Normal 8 2 30 4" xfId="47627"/>
    <cellStyle name="Normal 8 2 30 4 2" xfId="47628"/>
    <cellStyle name="Normal 8 2 30 5" xfId="47629"/>
    <cellStyle name="Normal 8 2 30 5 2" xfId="47630"/>
    <cellStyle name="Normal 8 2 30 6" xfId="47631"/>
    <cellStyle name="Normal 8 2 30 6 2" xfId="47632"/>
    <cellStyle name="Normal 8 2 30 7" xfId="47633"/>
    <cellStyle name="Normal 8 2 30 7 2" xfId="47634"/>
    <cellStyle name="Normal 8 2 30 8" xfId="47635"/>
    <cellStyle name="Normal 8 2 30 8 2" xfId="47636"/>
    <cellStyle name="Normal 8 2 30 9" xfId="47637"/>
    <cellStyle name="Normal 8 2 30 9 2" xfId="47638"/>
    <cellStyle name="Normal 8 2 31" xfId="47639"/>
    <cellStyle name="Normal 8 2 31 2" xfId="47640"/>
    <cellStyle name="Normal 8 2 31 2 2" xfId="47641"/>
    <cellStyle name="Normal 8 2 31 3" xfId="47642"/>
    <cellStyle name="Normal 8 2 31 3 2" xfId="47643"/>
    <cellStyle name="Normal 8 2 31 4" xfId="47644"/>
    <cellStyle name="Normal 8 2 31 4 2" xfId="47645"/>
    <cellStyle name="Normal 8 2 31 5" xfId="47646"/>
    <cellStyle name="Normal 8 2 32" xfId="47647"/>
    <cellStyle name="Normal 8 2 32 2" xfId="47648"/>
    <cellStyle name="Normal 8 2 32 2 2" xfId="47649"/>
    <cellStyle name="Normal 8 2 32 3" xfId="47650"/>
    <cellStyle name="Normal 8 2 32 3 2" xfId="47651"/>
    <cellStyle name="Normal 8 2 32 4" xfId="47652"/>
    <cellStyle name="Normal 8 2 32 4 2" xfId="47653"/>
    <cellStyle name="Normal 8 2 32 5" xfId="47654"/>
    <cellStyle name="Normal 8 2 33" xfId="47655"/>
    <cellStyle name="Normal 8 2 33 2" xfId="47656"/>
    <cellStyle name="Normal 8 2 33 2 2" xfId="47657"/>
    <cellStyle name="Normal 8 2 33 3" xfId="47658"/>
    <cellStyle name="Normal 8 2 33 3 2" xfId="47659"/>
    <cellStyle name="Normal 8 2 33 4" xfId="47660"/>
    <cellStyle name="Normal 8 2 33 4 2" xfId="47661"/>
    <cellStyle name="Normal 8 2 33 5" xfId="47662"/>
    <cellStyle name="Normal 8 2 34" xfId="47663"/>
    <cellStyle name="Normal 8 2 34 2" xfId="47664"/>
    <cellStyle name="Normal 8 2 34 2 2" xfId="47665"/>
    <cellStyle name="Normal 8 2 34 3" xfId="47666"/>
    <cellStyle name="Normal 8 2 34 3 2" xfId="47667"/>
    <cellStyle name="Normal 8 2 34 4" xfId="47668"/>
    <cellStyle name="Normal 8 2 34 4 2" xfId="47669"/>
    <cellStyle name="Normal 8 2 34 5" xfId="47670"/>
    <cellStyle name="Normal 8 2 35" xfId="47671"/>
    <cellStyle name="Normal 8 2 35 2" xfId="47672"/>
    <cellStyle name="Normal 8 2 35 2 2" xfId="47673"/>
    <cellStyle name="Normal 8 2 35 3" xfId="47674"/>
    <cellStyle name="Normal 8 2 35 3 2" xfId="47675"/>
    <cellStyle name="Normal 8 2 35 4" xfId="47676"/>
    <cellStyle name="Normal 8 2 35 4 2" xfId="47677"/>
    <cellStyle name="Normal 8 2 35 5" xfId="47678"/>
    <cellStyle name="Normal 8 2 36" xfId="47679"/>
    <cellStyle name="Normal 8 2 36 2" xfId="47680"/>
    <cellStyle name="Normal 8 2 36 2 2" xfId="47681"/>
    <cellStyle name="Normal 8 2 36 3" xfId="47682"/>
    <cellStyle name="Normal 8 2 36 3 2" xfId="47683"/>
    <cellStyle name="Normal 8 2 36 4" xfId="47684"/>
    <cellStyle name="Normal 8 2 36 4 2" xfId="47685"/>
    <cellStyle name="Normal 8 2 36 5" xfId="47686"/>
    <cellStyle name="Normal 8 2 37" xfId="47687"/>
    <cellStyle name="Normal 8 2 37 2" xfId="47688"/>
    <cellStyle name="Normal 8 2 37 2 2" xfId="47689"/>
    <cellStyle name="Normal 8 2 37 3" xfId="47690"/>
    <cellStyle name="Normal 8 2 37 3 2" xfId="47691"/>
    <cellStyle name="Normal 8 2 37 4" xfId="47692"/>
    <cellStyle name="Normal 8 2 37 4 2" xfId="47693"/>
    <cellStyle name="Normal 8 2 37 5" xfId="47694"/>
    <cellStyle name="Normal 8 2 38" xfId="47695"/>
    <cellStyle name="Normal 8 2 38 2" xfId="47696"/>
    <cellStyle name="Normal 8 2 38 2 2" xfId="47697"/>
    <cellStyle name="Normal 8 2 38 3" xfId="47698"/>
    <cellStyle name="Normal 8 2 38 3 2" xfId="47699"/>
    <cellStyle name="Normal 8 2 38 4" xfId="47700"/>
    <cellStyle name="Normal 8 2 38 4 2" xfId="47701"/>
    <cellStyle name="Normal 8 2 38 5" xfId="47702"/>
    <cellStyle name="Normal 8 2 39" xfId="47703"/>
    <cellStyle name="Normal 8 2 39 2" xfId="47704"/>
    <cellStyle name="Normal 8 2 39 2 2" xfId="47705"/>
    <cellStyle name="Normal 8 2 39 3" xfId="47706"/>
    <cellStyle name="Normal 8 2 39 3 2" xfId="47707"/>
    <cellStyle name="Normal 8 2 39 4" xfId="47708"/>
    <cellStyle name="Normal 8 2 39 4 2" xfId="47709"/>
    <cellStyle name="Normal 8 2 39 5" xfId="47710"/>
    <cellStyle name="Normal 8 2 4" xfId="47711"/>
    <cellStyle name="Normal 8 2 4 10" xfId="47712"/>
    <cellStyle name="Normal 8 2 4 10 2" xfId="47713"/>
    <cellStyle name="Normal 8 2 4 11" xfId="47714"/>
    <cellStyle name="Normal 8 2 4 2" xfId="47715"/>
    <cellStyle name="Normal 8 2 4 2 2" xfId="47716"/>
    <cellStyle name="Normal 8 2 4 3" xfId="47717"/>
    <cellStyle name="Normal 8 2 4 3 2" xfId="47718"/>
    <cellStyle name="Normal 8 2 4 4" xfId="47719"/>
    <cellStyle name="Normal 8 2 4 4 2" xfId="47720"/>
    <cellStyle name="Normal 8 2 4 5" xfId="47721"/>
    <cellStyle name="Normal 8 2 4 5 2" xfId="47722"/>
    <cellStyle name="Normal 8 2 4 6" xfId="47723"/>
    <cellStyle name="Normal 8 2 4 6 2" xfId="47724"/>
    <cellStyle name="Normal 8 2 4 7" xfId="47725"/>
    <cellStyle name="Normal 8 2 4 7 2" xfId="47726"/>
    <cellStyle name="Normal 8 2 4 8" xfId="47727"/>
    <cellStyle name="Normal 8 2 4 8 2" xfId="47728"/>
    <cellStyle name="Normal 8 2 4 9" xfId="47729"/>
    <cellStyle name="Normal 8 2 4 9 2" xfId="47730"/>
    <cellStyle name="Normal 8 2 40" xfId="47731"/>
    <cellStyle name="Normal 8 2 40 2" xfId="47732"/>
    <cellStyle name="Normal 8 2 40 2 2" xfId="47733"/>
    <cellStyle name="Normal 8 2 40 3" xfId="47734"/>
    <cellStyle name="Normal 8 2 40 3 2" xfId="47735"/>
    <cellStyle name="Normal 8 2 40 4" xfId="47736"/>
    <cellStyle name="Normal 8 2 40 4 2" xfId="47737"/>
    <cellStyle name="Normal 8 2 40 5" xfId="47738"/>
    <cellStyle name="Normal 8 2 41" xfId="47739"/>
    <cellStyle name="Normal 8 2 41 2" xfId="47740"/>
    <cellStyle name="Normal 8 2 41 2 2" xfId="47741"/>
    <cellStyle name="Normal 8 2 41 3" xfId="47742"/>
    <cellStyle name="Normal 8 2 41 3 2" xfId="47743"/>
    <cellStyle name="Normal 8 2 41 4" xfId="47744"/>
    <cellStyle name="Normal 8 2 41 4 2" xfId="47745"/>
    <cellStyle name="Normal 8 2 41 5" xfId="47746"/>
    <cellStyle name="Normal 8 2 42" xfId="47747"/>
    <cellStyle name="Normal 8 2 42 2" xfId="47748"/>
    <cellStyle name="Normal 8 2 42 2 2" xfId="47749"/>
    <cellStyle name="Normal 8 2 42 3" xfId="47750"/>
    <cellStyle name="Normal 8 2 42 3 2" xfId="47751"/>
    <cellStyle name="Normal 8 2 42 4" xfId="47752"/>
    <cellStyle name="Normal 8 2 42 4 2" xfId="47753"/>
    <cellStyle name="Normal 8 2 42 5" xfId="47754"/>
    <cellStyle name="Normal 8 2 43" xfId="47755"/>
    <cellStyle name="Normal 8 2 43 2" xfId="47756"/>
    <cellStyle name="Normal 8 2 43 2 2" xfId="47757"/>
    <cellStyle name="Normal 8 2 43 3" xfId="47758"/>
    <cellStyle name="Normal 8 2 43 3 2" xfId="47759"/>
    <cellStyle name="Normal 8 2 43 4" xfId="47760"/>
    <cellStyle name="Normal 8 2 43 4 2" xfId="47761"/>
    <cellStyle name="Normal 8 2 43 5" xfId="47762"/>
    <cellStyle name="Normal 8 2 44" xfId="47763"/>
    <cellStyle name="Normal 8 2 44 2" xfId="47764"/>
    <cellStyle name="Normal 8 2 44 2 2" xfId="47765"/>
    <cellStyle name="Normal 8 2 44 3" xfId="47766"/>
    <cellStyle name="Normal 8 2 44 3 2" xfId="47767"/>
    <cellStyle name="Normal 8 2 44 4" xfId="47768"/>
    <cellStyle name="Normal 8 2 44 4 2" xfId="47769"/>
    <cellStyle name="Normal 8 2 44 5" xfId="47770"/>
    <cellStyle name="Normal 8 2 45" xfId="47771"/>
    <cellStyle name="Normal 8 2 45 2" xfId="47772"/>
    <cellStyle name="Normal 8 2 45 2 2" xfId="47773"/>
    <cellStyle name="Normal 8 2 45 3" xfId="47774"/>
    <cellStyle name="Normal 8 2 45 3 2" xfId="47775"/>
    <cellStyle name="Normal 8 2 45 4" xfId="47776"/>
    <cellStyle name="Normal 8 2 45 4 2" xfId="47777"/>
    <cellStyle name="Normal 8 2 45 5" xfId="47778"/>
    <cellStyle name="Normal 8 2 46" xfId="47779"/>
    <cellStyle name="Normal 8 2 46 2" xfId="47780"/>
    <cellStyle name="Normal 8 2 46 2 2" xfId="47781"/>
    <cellStyle name="Normal 8 2 46 3" xfId="47782"/>
    <cellStyle name="Normal 8 2 46 3 2" xfId="47783"/>
    <cellStyle name="Normal 8 2 46 4" xfId="47784"/>
    <cellStyle name="Normal 8 2 46 4 2" xfId="47785"/>
    <cellStyle name="Normal 8 2 46 5" xfId="47786"/>
    <cellStyle name="Normal 8 2 47" xfId="47787"/>
    <cellStyle name="Normal 8 2 47 2" xfId="47788"/>
    <cellStyle name="Normal 8 2 47 2 2" xfId="47789"/>
    <cellStyle name="Normal 8 2 47 3" xfId="47790"/>
    <cellStyle name="Normal 8 2 47 3 2" xfId="47791"/>
    <cellStyle name="Normal 8 2 47 4" xfId="47792"/>
    <cellStyle name="Normal 8 2 47 4 2" xfId="47793"/>
    <cellStyle name="Normal 8 2 47 5" xfId="47794"/>
    <cellStyle name="Normal 8 2 48" xfId="47795"/>
    <cellStyle name="Normal 8 2 48 2" xfId="47796"/>
    <cellStyle name="Normal 8 2 48 2 2" xfId="47797"/>
    <cellStyle name="Normal 8 2 48 3" xfId="47798"/>
    <cellStyle name="Normal 8 2 48 3 2" xfId="47799"/>
    <cellStyle name="Normal 8 2 48 4" xfId="47800"/>
    <cellStyle name="Normal 8 2 48 4 2" xfId="47801"/>
    <cellStyle name="Normal 8 2 48 5" xfId="47802"/>
    <cellStyle name="Normal 8 2 49" xfId="47803"/>
    <cellStyle name="Normal 8 2 49 2" xfId="47804"/>
    <cellStyle name="Normal 8 2 49 2 2" xfId="47805"/>
    <cellStyle name="Normal 8 2 49 3" xfId="47806"/>
    <cellStyle name="Normal 8 2 49 3 2" xfId="47807"/>
    <cellStyle name="Normal 8 2 49 4" xfId="47808"/>
    <cellStyle name="Normal 8 2 49 4 2" xfId="47809"/>
    <cellStyle name="Normal 8 2 49 5" xfId="47810"/>
    <cellStyle name="Normal 8 2 5" xfId="47811"/>
    <cellStyle name="Normal 8 2 5 10" xfId="47812"/>
    <cellStyle name="Normal 8 2 5 10 2" xfId="47813"/>
    <cellStyle name="Normal 8 2 5 11" xfId="47814"/>
    <cellStyle name="Normal 8 2 5 2" xfId="47815"/>
    <cellStyle name="Normal 8 2 5 2 2" xfId="47816"/>
    <cellStyle name="Normal 8 2 5 3" xfId="47817"/>
    <cellStyle name="Normal 8 2 5 3 2" xfId="47818"/>
    <cellStyle name="Normal 8 2 5 4" xfId="47819"/>
    <cellStyle name="Normal 8 2 5 4 2" xfId="47820"/>
    <cellStyle name="Normal 8 2 5 5" xfId="47821"/>
    <cellStyle name="Normal 8 2 5 5 2" xfId="47822"/>
    <cellStyle name="Normal 8 2 5 6" xfId="47823"/>
    <cellStyle name="Normal 8 2 5 6 2" xfId="47824"/>
    <cellStyle name="Normal 8 2 5 7" xfId="47825"/>
    <cellStyle name="Normal 8 2 5 7 2" xfId="47826"/>
    <cellStyle name="Normal 8 2 5 8" xfId="47827"/>
    <cellStyle name="Normal 8 2 5 8 2" xfId="47828"/>
    <cellStyle name="Normal 8 2 5 9" xfId="47829"/>
    <cellStyle name="Normal 8 2 5 9 2" xfId="47830"/>
    <cellStyle name="Normal 8 2 50" xfId="47831"/>
    <cellStyle name="Normal 8 2 50 2" xfId="47832"/>
    <cellStyle name="Normal 8 2 51" xfId="47833"/>
    <cellStyle name="Normal 8 2 51 2" xfId="47834"/>
    <cellStyle name="Normal 8 2 52" xfId="47835"/>
    <cellStyle name="Normal 8 2 52 2" xfId="47836"/>
    <cellStyle name="Normal 8 2 53" xfId="47837"/>
    <cellStyle name="Normal 8 2 53 2" xfId="47838"/>
    <cellStyle name="Normal 8 2 54" xfId="47839"/>
    <cellStyle name="Normal 8 2 54 2" xfId="47840"/>
    <cellStyle name="Normal 8 2 55" xfId="47841"/>
    <cellStyle name="Normal 8 2 55 2" xfId="47842"/>
    <cellStyle name="Normal 8 2 56" xfId="47843"/>
    <cellStyle name="Normal 8 2 56 2" xfId="47844"/>
    <cellStyle name="Normal 8 2 57" xfId="47845"/>
    <cellStyle name="Normal 8 2 57 2" xfId="47846"/>
    <cellStyle name="Normal 8 2 58" xfId="47847"/>
    <cellStyle name="Normal 8 2 58 2" xfId="47848"/>
    <cellStyle name="Normal 8 2 59" xfId="47849"/>
    <cellStyle name="Normal 8 2 59 2" xfId="47850"/>
    <cellStyle name="Normal 8 2 6" xfId="47851"/>
    <cellStyle name="Normal 8 2 6 10" xfId="47852"/>
    <cellStyle name="Normal 8 2 6 10 2" xfId="47853"/>
    <cellStyle name="Normal 8 2 6 11" xfId="47854"/>
    <cellStyle name="Normal 8 2 6 2" xfId="47855"/>
    <cellStyle name="Normal 8 2 6 2 2" xfId="47856"/>
    <cellStyle name="Normal 8 2 6 3" xfId="47857"/>
    <cellStyle name="Normal 8 2 6 3 2" xfId="47858"/>
    <cellStyle name="Normal 8 2 6 4" xfId="47859"/>
    <cellStyle name="Normal 8 2 6 4 2" xfId="47860"/>
    <cellStyle name="Normal 8 2 6 5" xfId="47861"/>
    <cellStyle name="Normal 8 2 6 5 2" xfId="47862"/>
    <cellStyle name="Normal 8 2 6 6" xfId="47863"/>
    <cellStyle name="Normal 8 2 6 6 2" xfId="47864"/>
    <cellStyle name="Normal 8 2 6 7" xfId="47865"/>
    <cellStyle name="Normal 8 2 6 7 2" xfId="47866"/>
    <cellStyle name="Normal 8 2 6 8" xfId="47867"/>
    <cellStyle name="Normal 8 2 6 8 2" xfId="47868"/>
    <cellStyle name="Normal 8 2 6 9" xfId="47869"/>
    <cellStyle name="Normal 8 2 6 9 2" xfId="47870"/>
    <cellStyle name="Normal 8 2 60" xfId="47871"/>
    <cellStyle name="Normal 8 2 60 2" xfId="47872"/>
    <cellStyle name="Normal 8 2 61" xfId="47873"/>
    <cellStyle name="Normal 8 2 61 2" xfId="47874"/>
    <cellStyle name="Normal 8 2 62" xfId="47875"/>
    <cellStyle name="Normal 8 2 62 2" xfId="47876"/>
    <cellStyle name="Normal 8 2 63" xfId="47877"/>
    <cellStyle name="Normal 8 2 63 2" xfId="47878"/>
    <cellStyle name="Normal 8 2 64" xfId="47879"/>
    <cellStyle name="Normal 8 2 64 2" xfId="47880"/>
    <cellStyle name="Normal 8 2 65" xfId="47881"/>
    <cellStyle name="Normal 8 2 65 2" xfId="47882"/>
    <cellStyle name="Normal 8 2 66" xfId="47883"/>
    <cellStyle name="Normal 8 2 66 2" xfId="47884"/>
    <cellStyle name="Normal 8 2 67" xfId="47885"/>
    <cellStyle name="Normal 8 2 67 2" xfId="47886"/>
    <cellStyle name="Normal 8 2 68" xfId="47887"/>
    <cellStyle name="Normal 8 2 68 2" xfId="47888"/>
    <cellStyle name="Normal 8 2 69" xfId="47889"/>
    <cellStyle name="Normal 8 2 69 2" xfId="47890"/>
    <cellStyle name="Normal 8 2 7" xfId="47891"/>
    <cellStyle name="Normal 8 2 7 10" xfId="47892"/>
    <cellStyle name="Normal 8 2 7 10 2" xfId="47893"/>
    <cellStyle name="Normal 8 2 7 11" xfId="47894"/>
    <cellStyle name="Normal 8 2 7 2" xfId="47895"/>
    <cellStyle name="Normal 8 2 7 2 2" xfId="47896"/>
    <cellStyle name="Normal 8 2 7 3" xfId="47897"/>
    <cellStyle name="Normal 8 2 7 3 2" xfId="47898"/>
    <cellStyle name="Normal 8 2 7 4" xfId="47899"/>
    <cellStyle name="Normal 8 2 7 4 2" xfId="47900"/>
    <cellStyle name="Normal 8 2 7 5" xfId="47901"/>
    <cellStyle name="Normal 8 2 7 5 2" xfId="47902"/>
    <cellStyle name="Normal 8 2 7 6" xfId="47903"/>
    <cellStyle name="Normal 8 2 7 6 2" xfId="47904"/>
    <cellStyle name="Normal 8 2 7 7" xfId="47905"/>
    <cellStyle name="Normal 8 2 7 7 2" xfId="47906"/>
    <cellStyle name="Normal 8 2 7 8" xfId="47907"/>
    <cellStyle name="Normal 8 2 7 8 2" xfId="47908"/>
    <cellStyle name="Normal 8 2 7 9" xfId="47909"/>
    <cellStyle name="Normal 8 2 7 9 2" xfId="47910"/>
    <cellStyle name="Normal 8 2 70" xfId="47911"/>
    <cellStyle name="Normal 8 2 70 2" xfId="47912"/>
    <cellStyle name="Normal 8 2 71" xfId="47913"/>
    <cellStyle name="Normal 8 2 71 2" xfId="47914"/>
    <cellStyle name="Normal 8 2 72" xfId="47915"/>
    <cellStyle name="Normal 8 2 72 2" xfId="47916"/>
    <cellStyle name="Normal 8 2 73" xfId="47917"/>
    <cellStyle name="Normal 8 2 73 2" xfId="47918"/>
    <cellStyle name="Normal 8 2 74" xfId="47919"/>
    <cellStyle name="Normal 8 2 75" xfId="47920"/>
    <cellStyle name="Normal 8 2 76" xfId="47921"/>
    <cellStyle name="Normal 8 2 77" xfId="47922"/>
    <cellStyle name="Normal 8 2 8" xfId="47923"/>
    <cellStyle name="Normal 8 2 8 10" xfId="47924"/>
    <cellStyle name="Normal 8 2 8 10 2" xfId="47925"/>
    <cellStyle name="Normal 8 2 8 11" xfId="47926"/>
    <cellStyle name="Normal 8 2 8 2" xfId="47927"/>
    <cellStyle name="Normal 8 2 8 2 2" xfId="47928"/>
    <cellStyle name="Normal 8 2 8 3" xfId="47929"/>
    <cellStyle name="Normal 8 2 8 3 2" xfId="47930"/>
    <cellStyle name="Normal 8 2 8 4" xfId="47931"/>
    <cellStyle name="Normal 8 2 8 4 2" xfId="47932"/>
    <cellStyle name="Normal 8 2 8 5" xfId="47933"/>
    <cellStyle name="Normal 8 2 8 5 2" xfId="47934"/>
    <cellStyle name="Normal 8 2 8 6" xfId="47935"/>
    <cellStyle name="Normal 8 2 8 6 2" xfId="47936"/>
    <cellStyle name="Normal 8 2 8 7" xfId="47937"/>
    <cellStyle name="Normal 8 2 8 7 2" xfId="47938"/>
    <cellStyle name="Normal 8 2 8 8" xfId="47939"/>
    <cellStyle name="Normal 8 2 8 8 2" xfId="47940"/>
    <cellStyle name="Normal 8 2 8 9" xfId="47941"/>
    <cellStyle name="Normal 8 2 8 9 2" xfId="47942"/>
    <cellStyle name="Normal 8 2 9" xfId="47943"/>
    <cellStyle name="Normal 8 2 9 10" xfId="47944"/>
    <cellStyle name="Normal 8 2 9 10 2" xfId="47945"/>
    <cellStyle name="Normal 8 2 9 11" xfId="47946"/>
    <cellStyle name="Normal 8 2 9 2" xfId="47947"/>
    <cellStyle name="Normal 8 2 9 2 2" xfId="47948"/>
    <cellStyle name="Normal 8 2 9 3" xfId="47949"/>
    <cellStyle name="Normal 8 2 9 3 2" xfId="47950"/>
    <cellStyle name="Normal 8 2 9 4" xfId="47951"/>
    <cellStyle name="Normal 8 2 9 4 2" xfId="47952"/>
    <cellStyle name="Normal 8 2 9 5" xfId="47953"/>
    <cellStyle name="Normal 8 2 9 5 2" xfId="47954"/>
    <cellStyle name="Normal 8 2 9 6" xfId="47955"/>
    <cellStyle name="Normal 8 2 9 6 2" xfId="47956"/>
    <cellStyle name="Normal 8 2 9 7" xfId="47957"/>
    <cellStyle name="Normal 8 2 9 7 2" xfId="47958"/>
    <cellStyle name="Normal 8 2 9 8" xfId="47959"/>
    <cellStyle name="Normal 8 2 9 8 2" xfId="47960"/>
    <cellStyle name="Normal 8 2 9 9" xfId="47961"/>
    <cellStyle name="Normal 8 2 9 9 2" xfId="47962"/>
    <cellStyle name="Normal 8 20" xfId="47963"/>
    <cellStyle name="Normal 8 20 10" xfId="47964"/>
    <cellStyle name="Normal 8 20 10 2" xfId="47965"/>
    <cellStyle name="Normal 8 20 11" xfId="47966"/>
    <cellStyle name="Normal 8 20 2" xfId="47967"/>
    <cellStyle name="Normal 8 20 2 2" xfId="47968"/>
    <cellStyle name="Normal 8 20 3" xfId="47969"/>
    <cellStyle name="Normal 8 20 3 2" xfId="47970"/>
    <cellStyle name="Normal 8 20 4" xfId="47971"/>
    <cellStyle name="Normal 8 20 4 2" xfId="47972"/>
    <cellStyle name="Normal 8 20 5" xfId="47973"/>
    <cellStyle name="Normal 8 20 5 2" xfId="47974"/>
    <cellStyle name="Normal 8 20 6" xfId="47975"/>
    <cellStyle name="Normal 8 20 6 2" xfId="47976"/>
    <cellStyle name="Normal 8 20 7" xfId="47977"/>
    <cellStyle name="Normal 8 20 7 2" xfId="47978"/>
    <cellStyle name="Normal 8 20 8" xfId="47979"/>
    <cellStyle name="Normal 8 20 8 2" xfId="47980"/>
    <cellStyle name="Normal 8 20 9" xfId="47981"/>
    <cellStyle name="Normal 8 20 9 2" xfId="47982"/>
    <cellStyle name="Normal 8 21" xfId="47983"/>
    <cellStyle name="Normal 8 21 10" xfId="47984"/>
    <cellStyle name="Normal 8 21 10 2" xfId="47985"/>
    <cellStyle name="Normal 8 21 11" xfId="47986"/>
    <cellStyle name="Normal 8 21 2" xfId="47987"/>
    <cellStyle name="Normal 8 21 2 2" xfId="47988"/>
    <cellStyle name="Normal 8 21 3" xfId="47989"/>
    <cellStyle name="Normal 8 21 3 2" xfId="47990"/>
    <cellStyle name="Normal 8 21 4" xfId="47991"/>
    <cellStyle name="Normal 8 21 4 2" xfId="47992"/>
    <cellStyle name="Normal 8 21 5" xfId="47993"/>
    <cellStyle name="Normal 8 21 5 2" xfId="47994"/>
    <cellStyle name="Normal 8 21 6" xfId="47995"/>
    <cellStyle name="Normal 8 21 6 2" xfId="47996"/>
    <cellStyle name="Normal 8 21 7" xfId="47997"/>
    <cellStyle name="Normal 8 21 7 2" xfId="47998"/>
    <cellStyle name="Normal 8 21 8" xfId="47999"/>
    <cellStyle name="Normal 8 21 8 2" xfId="48000"/>
    <cellStyle name="Normal 8 21 9" xfId="48001"/>
    <cellStyle name="Normal 8 21 9 2" xfId="48002"/>
    <cellStyle name="Normal 8 22" xfId="48003"/>
    <cellStyle name="Normal 8 22 10" xfId="48004"/>
    <cellStyle name="Normal 8 22 10 2" xfId="48005"/>
    <cellStyle name="Normal 8 22 11" xfId="48006"/>
    <cellStyle name="Normal 8 22 2" xfId="48007"/>
    <cellStyle name="Normal 8 22 2 2" xfId="48008"/>
    <cellStyle name="Normal 8 22 3" xfId="48009"/>
    <cellStyle name="Normal 8 22 3 2" xfId="48010"/>
    <cellStyle name="Normal 8 22 4" xfId="48011"/>
    <cellStyle name="Normal 8 22 4 2" xfId="48012"/>
    <cellStyle name="Normal 8 22 5" xfId="48013"/>
    <cellStyle name="Normal 8 22 5 2" xfId="48014"/>
    <cellStyle name="Normal 8 22 6" xfId="48015"/>
    <cellStyle name="Normal 8 22 6 2" xfId="48016"/>
    <cellStyle name="Normal 8 22 7" xfId="48017"/>
    <cellStyle name="Normal 8 22 7 2" xfId="48018"/>
    <cellStyle name="Normal 8 22 8" xfId="48019"/>
    <cellStyle name="Normal 8 22 8 2" xfId="48020"/>
    <cellStyle name="Normal 8 22 9" xfId="48021"/>
    <cellStyle name="Normal 8 22 9 2" xfId="48022"/>
    <cellStyle name="Normal 8 23" xfId="48023"/>
    <cellStyle name="Normal 8 23 10" xfId="48024"/>
    <cellStyle name="Normal 8 23 10 2" xfId="48025"/>
    <cellStyle name="Normal 8 23 11" xfId="48026"/>
    <cellStyle name="Normal 8 23 2" xfId="48027"/>
    <cellStyle name="Normal 8 23 2 2" xfId="48028"/>
    <cellStyle name="Normal 8 23 3" xfId="48029"/>
    <cellStyle name="Normal 8 23 3 2" xfId="48030"/>
    <cellStyle name="Normal 8 23 4" xfId="48031"/>
    <cellStyle name="Normal 8 23 4 2" xfId="48032"/>
    <cellStyle name="Normal 8 23 5" xfId="48033"/>
    <cellStyle name="Normal 8 23 5 2" xfId="48034"/>
    <cellStyle name="Normal 8 23 6" xfId="48035"/>
    <cellStyle name="Normal 8 23 6 2" xfId="48036"/>
    <cellStyle name="Normal 8 23 7" xfId="48037"/>
    <cellStyle name="Normal 8 23 7 2" xfId="48038"/>
    <cellStyle name="Normal 8 23 8" xfId="48039"/>
    <cellStyle name="Normal 8 23 8 2" xfId="48040"/>
    <cellStyle name="Normal 8 23 9" xfId="48041"/>
    <cellStyle name="Normal 8 23 9 2" xfId="48042"/>
    <cellStyle name="Normal 8 24" xfId="48043"/>
    <cellStyle name="Normal 8 24 10" xfId="48044"/>
    <cellStyle name="Normal 8 24 10 2" xfId="48045"/>
    <cellStyle name="Normal 8 24 11" xfId="48046"/>
    <cellStyle name="Normal 8 24 2" xfId="48047"/>
    <cellStyle name="Normal 8 24 2 2" xfId="48048"/>
    <cellStyle name="Normal 8 24 3" xfId="48049"/>
    <cellStyle name="Normal 8 24 3 2" xfId="48050"/>
    <cellStyle name="Normal 8 24 4" xfId="48051"/>
    <cellStyle name="Normal 8 24 4 2" xfId="48052"/>
    <cellStyle name="Normal 8 24 5" xfId="48053"/>
    <cellStyle name="Normal 8 24 5 2" xfId="48054"/>
    <cellStyle name="Normal 8 24 6" xfId="48055"/>
    <cellStyle name="Normal 8 24 6 2" xfId="48056"/>
    <cellStyle name="Normal 8 24 7" xfId="48057"/>
    <cellStyle name="Normal 8 24 7 2" xfId="48058"/>
    <cellStyle name="Normal 8 24 8" xfId="48059"/>
    <cellStyle name="Normal 8 24 8 2" xfId="48060"/>
    <cellStyle name="Normal 8 24 9" xfId="48061"/>
    <cellStyle name="Normal 8 24 9 2" xfId="48062"/>
    <cellStyle name="Normal 8 25" xfId="48063"/>
    <cellStyle name="Normal 8 25 10" xfId="48064"/>
    <cellStyle name="Normal 8 25 10 2" xfId="48065"/>
    <cellStyle name="Normal 8 25 11" xfId="48066"/>
    <cellStyle name="Normal 8 25 2" xfId="48067"/>
    <cellStyle name="Normal 8 25 2 2" xfId="48068"/>
    <cellStyle name="Normal 8 25 3" xfId="48069"/>
    <cellStyle name="Normal 8 25 3 2" xfId="48070"/>
    <cellStyle name="Normal 8 25 4" xfId="48071"/>
    <cellStyle name="Normal 8 25 4 2" xfId="48072"/>
    <cellStyle name="Normal 8 25 5" xfId="48073"/>
    <cellStyle name="Normal 8 25 5 2" xfId="48074"/>
    <cellStyle name="Normal 8 25 6" xfId="48075"/>
    <cellStyle name="Normal 8 25 6 2" xfId="48076"/>
    <cellStyle name="Normal 8 25 7" xfId="48077"/>
    <cellStyle name="Normal 8 25 7 2" xfId="48078"/>
    <cellStyle name="Normal 8 25 8" xfId="48079"/>
    <cellStyle name="Normal 8 25 8 2" xfId="48080"/>
    <cellStyle name="Normal 8 25 9" xfId="48081"/>
    <cellStyle name="Normal 8 25 9 2" xfId="48082"/>
    <cellStyle name="Normal 8 26" xfId="48083"/>
    <cellStyle name="Normal 8 26 10" xfId="48084"/>
    <cellStyle name="Normal 8 26 10 2" xfId="48085"/>
    <cellStyle name="Normal 8 26 11" xfId="48086"/>
    <cellStyle name="Normal 8 26 2" xfId="48087"/>
    <cellStyle name="Normal 8 26 2 2" xfId="48088"/>
    <cellStyle name="Normal 8 26 3" xfId="48089"/>
    <cellStyle name="Normal 8 26 3 2" xfId="48090"/>
    <cellStyle name="Normal 8 26 4" xfId="48091"/>
    <cellStyle name="Normal 8 26 4 2" xfId="48092"/>
    <cellStyle name="Normal 8 26 5" xfId="48093"/>
    <cellStyle name="Normal 8 26 5 2" xfId="48094"/>
    <cellStyle name="Normal 8 26 6" xfId="48095"/>
    <cellStyle name="Normal 8 26 6 2" xfId="48096"/>
    <cellStyle name="Normal 8 26 7" xfId="48097"/>
    <cellStyle name="Normal 8 26 7 2" xfId="48098"/>
    <cellStyle name="Normal 8 26 8" xfId="48099"/>
    <cellStyle name="Normal 8 26 8 2" xfId="48100"/>
    <cellStyle name="Normal 8 26 9" xfId="48101"/>
    <cellStyle name="Normal 8 26 9 2" xfId="48102"/>
    <cellStyle name="Normal 8 27" xfId="48103"/>
    <cellStyle name="Normal 8 27 10" xfId="48104"/>
    <cellStyle name="Normal 8 27 10 2" xfId="48105"/>
    <cellStyle name="Normal 8 27 11" xfId="48106"/>
    <cellStyle name="Normal 8 27 2" xfId="48107"/>
    <cellStyle name="Normal 8 27 2 2" xfId="48108"/>
    <cellStyle name="Normal 8 27 3" xfId="48109"/>
    <cellStyle name="Normal 8 27 3 2" xfId="48110"/>
    <cellStyle name="Normal 8 27 4" xfId="48111"/>
    <cellStyle name="Normal 8 27 4 2" xfId="48112"/>
    <cellStyle name="Normal 8 27 5" xfId="48113"/>
    <cellStyle name="Normal 8 27 5 2" xfId="48114"/>
    <cellStyle name="Normal 8 27 6" xfId="48115"/>
    <cellStyle name="Normal 8 27 6 2" xfId="48116"/>
    <cellStyle name="Normal 8 27 7" xfId="48117"/>
    <cellStyle name="Normal 8 27 7 2" xfId="48118"/>
    <cellStyle name="Normal 8 27 8" xfId="48119"/>
    <cellStyle name="Normal 8 27 8 2" xfId="48120"/>
    <cellStyle name="Normal 8 27 9" xfId="48121"/>
    <cellStyle name="Normal 8 27 9 2" xfId="48122"/>
    <cellStyle name="Normal 8 28" xfId="48123"/>
    <cellStyle name="Normal 8 28 10" xfId="48124"/>
    <cellStyle name="Normal 8 28 10 2" xfId="48125"/>
    <cellStyle name="Normal 8 28 11" xfId="48126"/>
    <cellStyle name="Normal 8 28 2" xfId="48127"/>
    <cellStyle name="Normal 8 28 2 2" xfId="48128"/>
    <cellStyle name="Normal 8 28 3" xfId="48129"/>
    <cellStyle name="Normal 8 28 3 2" xfId="48130"/>
    <cellStyle name="Normal 8 28 4" xfId="48131"/>
    <cellStyle name="Normal 8 28 4 2" xfId="48132"/>
    <cellStyle name="Normal 8 28 5" xfId="48133"/>
    <cellStyle name="Normal 8 28 5 2" xfId="48134"/>
    <cellStyle name="Normal 8 28 6" xfId="48135"/>
    <cellStyle name="Normal 8 28 6 2" xfId="48136"/>
    <cellStyle name="Normal 8 28 7" xfId="48137"/>
    <cellStyle name="Normal 8 28 7 2" xfId="48138"/>
    <cellStyle name="Normal 8 28 8" xfId="48139"/>
    <cellStyle name="Normal 8 28 8 2" xfId="48140"/>
    <cellStyle name="Normal 8 28 9" xfId="48141"/>
    <cellStyle name="Normal 8 28 9 2" xfId="48142"/>
    <cellStyle name="Normal 8 29" xfId="48143"/>
    <cellStyle name="Normal 8 29 10" xfId="48144"/>
    <cellStyle name="Normal 8 29 10 2" xfId="48145"/>
    <cellStyle name="Normal 8 29 11" xfId="48146"/>
    <cellStyle name="Normal 8 29 2" xfId="48147"/>
    <cellStyle name="Normal 8 29 2 2" xfId="48148"/>
    <cellStyle name="Normal 8 29 3" xfId="48149"/>
    <cellStyle name="Normal 8 29 3 2" xfId="48150"/>
    <cellStyle name="Normal 8 29 4" xfId="48151"/>
    <cellStyle name="Normal 8 29 4 2" xfId="48152"/>
    <cellStyle name="Normal 8 29 5" xfId="48153"/>
    <cellStyle name="Normal 8 29 5 2" xfId="48154"/>
    <cellStyle name="Normal 8 29 6" xfId="48155"/>
    <cellStyle name="Normal 8 29 6 2" xfId="48156"/>
    <cellStyle name="Normal 8 29 7" xfId="48157"/>
    <cellStyle name="Normal 8 29 7 2" xfId="48158"/>
    <cellStyle name="Normal 8 29 8" xfId="48159"/>
    <cellStyle name="Normal 8 29 8 2" xfId="48160"/>
    <cellStyle name="Normal 8 29 9" xfId="48161"/>
    <cellStyle name="Normal 8 29 9 2" xfId="48162"/>
    <cellStyle name="Normal 8 3" xfId="48163"/>
    <cellStyle name="Normal 8 3 10" xfId="48164"/>
    <cellStyle name="Normal 8 3 10 2" xfId="48165"/>
    <cellStyle name="Normal 8 3 11" xfId="48166"/>
    <cellStyle name="Normal 8 3 2" xfId="48167"/>
    <cellStyle name="Normal 8 3 2 2" xfId="48168"/>
    <cellStyle name="Normal 8 3 3" xfId="48169"/>
    <cellStyle name="Normal 8 3 3 2" xfId="48170"/>
    <cellStyle name="Normal 8 3 4" xfId="48171"/>
    <cellStyle name="Normal 8 3 4 2" xfId="48172"/>
    <cellStyle name="Normal 8 3 5" xfId="48173"/>
    <cellStyle name="Normal 8 3 5 2" xfId="48174"/>
    <cellStyle name="Normal 8 3 6" xfId="48175"/>
    <cellStyle name="Normal 8 3 6 2" xfId="48176"/>
    <cellStyle name="Normal 8 3 7" xfId="48177"/>
    <cellStyle name="Normal 8 3 7 2" xfId="48178"/>
    <cellStyle name="Normal 8 3 8" xfId="48179"/>
    <cellStyle name="Normal 8 3 8 2" xfId="48180"/>
    <cellStyle name="Normal 8 3 9" xfId="48181"/>
    <cellStyle name="Normal 8 3 9 2" xfId="48182"/>
    <cellStyle name="Normal 8 30" xfId="48183"/>
    <cellStyle name="Normal 8 30 10" xfId="48184"/>
    <cellStyle name="Normal 8 30 10 2" xfId="48185"/>
    <cellStyle name="Normal 8 30 11" xfId="48186"/>
    <cellStyle name="Normal 8 30 2" xfId="48187"/>
    <cellStyle name="Normal 8 30 2 2" xfId="48188"/>
    <cellStyle name="Normal 8 30 3" xfId="48189"/>
    <cellStyle name="Normal 8 30 3 2" xfId="48190"/>
    <cellStyle name="Normal 8 30 4" xfId="48191"/>
    <cellStyle name="Normal 8 30 4 2" xfId="48192"/>
    <cellStyle name="Normal 8 30 5" xfId="48193"/>
    <cellStyle name="Normal 8 30 5 2" xfId="48194"/>
    <cellStyle name="Normal 8 30 6" xfId="48195"/>
    <cellStyle name="Normal 8 30 6 2" xfId="48196"/>
    <cellStyle name="Normal 8 30 7" xfId="48197"/>
    <cellStyle name="Normal 8 30 7 2" xfId="48198"/>
    <cellStyle name="Normal 8 30 8" xfId="48199"/>
    <cellStyle name="Normal 8 30 8 2" xfId="48200"/>
    <cellStyle name="Normal 8 30 9" xfId="48201"/>
    <cellStyle name="Normal 8 30 9 2" xfId="48202"/>
    <cellStyle name="Normal 8 31" xfId="48203"/>
    <cellStyle name="Normal 8 31 10" xfId="48204"/>
    <cellStyle name="Normal 8 31 10 2" xfId="48205"/>
    <cellStyle name="Normal 8 31 11" xfId="48206"/>
    <cellStyle name="Normal 8 31 2" xfId="48207"/>
    <cellStyle name="Normal 8 31 2 2" xfId="48208"/>
    <cellStyle name="Normal 8 31 3" xfId="48209"/>
    <cellStyle name="Normal 8 31 3 2" xfId="48210"/>
    <cellStyle name="Normal 8 31 4" xfId="48211"/>
    <cellStyle name="Normal 8 31 4 2" xfId="48212"/>
    <cellStyle name="Normal 8 31 5" xfId="48213"/>
    <cellStyle name="Normal 8 31 5 2" xfId="48214"/>
    <cellStyle name="Normal 8 31 6" xfId="48215"/>
    <cellStyle name="Normal 8 31 6 2" xfId="48216"/>
    <cellStyle name="Normal 8 31 7" xfId="48217"/>
    <cellStyle name="Normal 8 31 7 2" xfId="48218"/>
    <cellStyle name="Normal 8 31 8" xfId="48219"/>
    <cellStyle name="Normal 8 31 8 2" xfId="48220"/>
    <cellStyle name="Normal 8 31 9" xfId="48221"/>
    <cellStyle name="Normal 8 31 9 2" xfId="48222"/>
    <cellStyle name="Normal 8 32" xfId="48223"/>
    <cellStyle name="Normal 8 32 2" xfId="48224"/>
    <cellStyle name="Normal 8 32 2 2" xfId="48225"/>
    <cellStyle name="Normal 8 32 3" xfId="48226"/>
    <cellStyle name="Normal 8 32 3 2" xfId="48227"/>
    <cellStyle name="Normal 8 32 4" xfId="48228"/>
    <cellStyle name="Normal 8 32 4 2" xfId="48229"/>
    <cellStyle name="Normal 8 32 5" xfId="48230"/>
    <cellStyle name="Normal 8 33" xfId="48231"/>
    <cellStyle name="Normal 8 33 2" xfId="48232"/>
    <cellStyle name="Normal 8 33 2 2" xfId="48233"/>
    <cellStyle name="Normal 8 33 3" xfId="48234"/>
    <cellStyle name="Normal 8 33 3 2" xfId="48235"/>
    <cellStyle name="Normal 8 33 4" xfId="48236"/>
    <cellStyle name="Normal 8 33 4 2" xfId="48237"/>
    <cellStyle name="Normal 8 33 5" xfId="48238"/>
    <cellStyle name="Normal 8 34" xfId="48239"/>
    <cellStyle name="Normal 8 34 2" xfId="48240"/>
    <cellStyle name="Normal 8 34 2 2" xfId="48241"/>
    <cellStyle name="Normal 8 34 3" xfId="48242"/>
    <cellStyle name="Normal 8 34 3 2" xfId="48243"/>
    <cellStyle name="Normal 8 34 4" xfId="48244"/>
    <cellStyle name="Normal 8 34 4 2" xfId="48245"/>
    <cellStyle name="Normal 8 34 5" xfId="48246"/>
    <cellStyle name="Normal 8 35" xfId="48247"/>
    <cellStyle name="Normal 8 35 2" xfId="48248"/>
    <cellStyle name="Normal 8 35 2 2" xfId="48249"/>
    <cellStyle name="Normal 8 35 3" xfId="48250"/>
    <cellStyle name="Normal 8 35 3 2" xfId="48251"/>
    <cellStyle name="Normal 8 35 4" xfId="48252"/>
    <cellStyle name="Normal 8 35 4 2" xfId="48253"/>
    <cellStyle name="Normal 8 35 5" xfId="48254"/>
    <cellStyle name="Normal 8 36" xfId="48255"/>
    <cellStyle name="Normal 8 36 2" xfId="48256"/>
    <cellStyle name="Normal 8 36 2 2" xfId="48257"/>
    <cellStyle name="Normal 8 36 3" xfId="48258"/>
    <cellStyle name="Normal 8 36 3 2" xfId="48259"/>
    <cellStyle name="Normal 8 36 4" xfId="48260"/>
    <cellStyle name="Normal 8 36 4 2" xfId="48261"/>
    <cellStyle name="Normal 8 36 5" xfId="48262"/>
    <cellStyle name="Normal 8 37" xfId="48263"/>
    <cellStyle name="Normal 8 37 2" xfId="48264"/>
    <cellStyle name="Normal 8 37 2 2" xfId="48265"/>
    <cellStyle name="Normal 8 37 3" xfId="48266"/>
    <cellStyle name="Normal 8 37 3 2" xfId="48267"/>
    <cellStyle name="Normal 8 37 4" xfId="48268"/>
    <cellStyle name="Normal 8 37 4 2" xfId="48269"/>
    <cellStyle name="Normal 8 37 5" xfId="48270"/>
    <cellStyle name="Normal 8 38" xfId="48271"/>
    <cellStyle name="Normal 8 38 2" xfId="48272"/>
    <cellStyle name="Normal 8 38 2 2" xfId="48273"/>
    <cellStyle name="Normal 8 38 3" xfId="48274"/>
    <cellStyle name="Normal 8 38 3 2" xfId="48275"/>
    <cellStyle name="Normal 8 38 4" xfId="48276"/>
    <cellStyle name="Normal 8 38 4 2" xfId="48277"/>
    <cellStyle name="Normal 8 38 5" xfId="48278"/>
    <cellStyle name="Normal 8 39" xfId="48279"/>
    <cellStyle name="Normal 8 39 2" xfId="48280"/>
    <cellStyle name="Normal 8 39 2 2" xfId="48281"/>
    <cellStyle name="Normal 8 39 3" xfId="48282"/>
    <cellStyle name="Normal 8 39 3 2" xfId="48283"/>
    <cellStyle name="Normal 8 39 4" xfId="48284"/>
    <cellStyle name="Normal 8 39 4 2" xfId="48285"/>
    <cellStyle name="Normal 8 39 5" xfId="48286"/>
    <cellStyle name="Normal 8 4" xfId="48287"/>
    <cellStyle name="Normal 8 4 10" xfId="48288"/>
    <cellStyle name="Normal 8 4 10 2" xfId="48289"/>
    <cellStyle name="Normal 8 4 11" xfId="48290"/>
    <cellStyle name="Normal 8 4 2" xfId="48291"/>
    <cellStyle name="Normal 8 4 2 2" xfId="48292"/>
    <cellStyle name="Normal 8 4 3" xfId="48293"/>
    <cellStyle name="Normal 8 4 3 2" xfId="48294"/>
    <cellStyle name="Normal 8 4 4" xfId="48295"/>
    <cellStyle name="Normal 8 4 4 2" xfId="48296"/>
    <cellStyle name="Normal 8 4 5" xfId="48297"/>
    <cellStyle name="Normal 8 4 5 2" xfId="48298"/>
    <cellStyle name="Normal 8 4 6" xfId="48299"/>
    <cellStyle name="Normal 8 4 6 2" xfId="48300"/>
    <cellStyle name="Normal 8 4 7" xfId="48301"/>
    <cellStyle name="Normal 8 4 7 2" xfId="48302"/>
    <cellStyle name="Normal 8 4 8" xfId="48303"/>
    <cellStyle name="Normal 8 4 8 2" xfId="48304"/>
    <cellStyle name="Normal 8 4 9" xfId="48305"/>
    <cellStyle name="Normal 8 4 9 2" xfId="48306"/>
    <cellStyle name="Normal 8 40" xfId="48307"/>
    <cellStyle name="Normal 8 40 2" xfId="48308"/>
    <cellStyle name="Normal 8 40 2 2" xfId="48309"/>
    <cellStyle name="Normal 8 40 3" xfId="48310"/>
    <cellStyle name="Normal 8 40 3 2" xfId="48311"/>
    <cellStyle name="Normal 8 40 4" xfId="48312"/>
    <cellStyle name="Normal 8 40 4 2" xfId="48313"/>
    <cellStyle name="Normal 8 40 5" xfId="48314"/>
    <cellStyle name="Normal 8 41" xfId="48315"/>
    <cellStyle name="Normal 8 41 2" xfId="48316"/>
    <cellStyle name="Normal 8 41 2 2" xfId="48317"/>
    <cellStyle name="Normal 8 41 3" xfId="48318"/>
    <cellStyle name="Normal 8 41 3 2" xfId="48319"/>
    <cellStyle name="Normal 8 41 4" xfId="48320"/>
    <cellStyle name="Normal 8 41 4 2" xfId="48321"/>
    <cellStyle name="Normal 8 41 5" xfId="48322"/>
    <cellStyle name="Normal 8 42" xfId="48323"/>
    <cellStyle name="Normal 8 42 2" xfId="48324"/>
    <cellStyle name="Normal 8 42 2 2" xfId="48325"/>
    <cellStyle name="Normal 8 42 3" xfId="48326"/>
    <cellStyle name="Normal 8 42 3 2" xfId="48327"/>
    <cellStyle name="Normal 8 42 4" xfId="48328"/>
    <cellStyle name="Normal 8 42 4 2" xfId="48329"/>
    <cellStyle name="Normal 8 42 5" xfId="48330"/>
    <cellStyle name="Normal 8 43" xfId="48331"/>
    <cellStyle name="Normal 8 43 2" xfId="48332"/>
    <cellStyle name="Normal 8 43 2 2" xfId="48333"/>
    <cellStyle name="Normal 8 43 3" xfId="48334"/>
    <cellStyle name="Normal 8 43 3 2" xfId="48335"/>
    <cellStyle name="Normal 8 43 4" xfId="48336"/>
    <cellStyle name="Normal 8 43 4 2" xfId="48337"/>
    <cellStyle name="Normal 8 43 5" xfId="48338"/>
    <cellStyle name="Normal 8 44" xfId="48339"/>
    <cellStyle name="Normal 8 44 2" xfId="48340"/>
    <cellStyle name="Normal 8 44 2 2" xfId="48341"/>
    <cellStyle name="Normal 8 44 3" xfId="48342"/>
    <cellStyle name="Normal 8 44 3 2" xfId="48343"/>
    <cellStyle name="Normal 8 44 4" xfId="48344"/>
    <cellStyle name="Normal 8 44 4 2" xfId="48345"/>
    <cellStyle name="Normal 8 44 5" xfId="48346"/>
    <cellStyle name="Normal 8 45" xfId="48347"/>
    <cellStyle name="Normal 8 45 2" xfId="48348"/>
    <cellStyle name="Normal 8 45 2 2" xfId="48349"/>
    <cellStyle name="Normal 8 45 3" xfId="48350"/>
    <cellStyle name="Normal 8 45 3 2" xfId="48351"/>
    <cellStyle name="Normal 8 45 4" xfId="48352"/>
    <cellStyle name="Normal 8 45 4 2" xfId="48353"/>
    <cellStyle name="Normal 8 45 5" xfId="48354"/>
    <cellStyle name="Normal 8 46" xfId="48355"/>
    <cellStyle name="Normal 8 46 2" xfId="48356"/>
    <cellStyle name="Normal 8 46 2 2" xfId="48357"/>
    <cellStyle name="Normal 8 46 3" xfId="48358"/>
    <cellStyle name="Normal 8 46 3 2" xfId="48359"/>
    <cellStyle name="Normal 8 46 4" xfId="48360"/>
    <cellStyle name="Normal 8 46 4 2" xfId="48361"/>
    <cellStyle name="Normal 8 46 5" xfId="48362"/>
    <cellStyle name="Normal 8 47" xfId="48363"/>
    <cellStyle name="Normal 8 47 2" xfId="48364"/>
    <cellStyle name="Normal 8 47 2 2" xfId="48365"/>
    <cellStyle name="Normal 8 47 3" xfId="48366"/>
    <cellStyle name="Normal 8 47 3 2" xfId="48367"/>
    <cellStyle name="Normal 8 47 4" xfId="48368"/>
    <cellStyle name="Normal 8 47 4 2" xfId="48369"/>
    <cellStyle name="Normal 8 47 5" xfId="48370"/>
    <cellStyle name="Normal 8 48" xfId="48371"/>
    <cellStyle name="Normal 8 48 2" xfId="48372"/>
    <cellStyle name="Normal 8 48 2 2" xfId="48373"/>
    <cellStyle name="Normal 8 48 3" xfId="48374"/>
    <cellStyle name="Normal 8 48 3 2" xfId="48375"/>
    <cellStyle name="Normal 8 48 4" xfId="48376"/>
    <cellStyle name="Normal 8 48 4 2" xfId="48377"/>
    <cellStyle name="Normal 8 48 5" xfId="48378"/>
    <cellStyle name="Normal 8 49" xfId="48379"/>
    <cellStyle name="Normal 8 49 2" xfId="48380"/>
    <cellStyle name="Normal 8 49 2 2" xfId="48381"/>
    <cellStyle name="Normal 8 49 3" xfId="48382"/>
    <cellStyle name="Normal 8 49 3 2" xfId="48383"/>
    <cellStyle name="Normal 8 49 4" xfId="48384"/>
    <cellStyle name="Normal 8 49 4 2" xfId="48385"/>
    <cellStyle name="Normal 8 49 5" xfId="48386"/>
    <cellStyle name="Normal 8 5" xfId="48387"/>
    <cellStyle name="Normal 8 5 10" xfId="48388"/>
    <cellStyle name="Normal 8 5 10 2" xfId="48389"/>
    <cellStyle name="Normal 8 5 11" xfId="48390"/>
    <cellStyle name="Normal 8 5 2" xfId="48391"/>
    <cellStyle name="Normal 8 5 2 2" xfId="48392"/>
    <cellStyle name="Normal 8 5 3" xfId="48393"/>
    <cellStyle name="Normal 8 5 3 2" xfId="48394"/>
    <cellStyle name="Normal 8 5 4" xfId="48395"/>
    <cellStyle name="Normal 8 5 4 2" xfId="48396"/>
    <cellStyle name="Normal 8 5 5" xfId="48397"/>
    <cellStyle name="Normal 8 5 5 2" xfId="48398"/>
    <cellStyle name="Normal 8 5 6" xfId="48399"/>
    <cellStyle name="Normal 8 5 6 2" xfId="48400"/>
    <cellStyle name="Normal 8 5 7" xfId="48401"/>
    <cellStyle name="Normal 8 5 7 2" xfId="48402"/>
    <cellStyle name="Normal 8 5 8" xfId="48403"/>
    <cellStyle name="Normal 8 5 8 2" xfId="48404"/>
    <cellStyle name="Normal 8 5 9" xfId="48405"/>
    <cellStyle name="Normal 8 5 9 2" xfId="48406"/>
    <cellStyle name="Normal 8 50" xfId="48407"/>
    <cellStyle name="Normal 8 50 2" xfId="48408"/>
    <cellStyle name="Normal 8 50 2 2" xfId="48409"/>
    <cellStyle name="Normal 8 50 3" xfId="48410"/>
    <cellStyle name="Normal 8 50 3 2" xfId="48411"/>
    <cellStyle name="Normal 8 50 4" xfId="48412"/>
    <cellStyle name="Normal 8 50 4 2" xfId="48413"/>
    <cellStyle name="Normal 8 50 5" xfId="48414"/>
    <cellStyle name="Normal 8 51" xfId="48415"/>
    <cellStyle name="Normal 8 51 2" xfId="48416"/>
    <cellStyle name="Normal 8 52" xfId="48417"/>
    <cellStyle name="Normal 8 52 2" xfId="48418"/>
    <cellStyle name="Normal 8 53" xfId="48419"/>
    <cellStyle name="Normal 8 53 2" xfId="48420"/>
    <cellStyle name="Normal 8 54" xfId="48421"/>
    <cellStyle name="Normal 8 54 2" xfId="48422"/>
    <cellStyle name="Normal 8 55" xfId="48423"/>
    <cellStyle name="Normal 8 55 2" xfId="48424"/>
    <cellStyle name="Normal 8 56" xfId="48425"/>
    <cellStyle name="Normal 8 56 2" xfId="48426"/>
    <cellStyle name="Normal 8 57" xfId="48427"/>
    <cellStyle name="Normal 8 57 2" xfId="48428"/>
    <cellStyle name="Normal 8 58" xfId="48429"/>
    <cellStyle name="Normal 8 58 2" xfId="48430"/>
    <cellStyle name="Normal 8 59" xfId="48431"/>
    <cellStyle name="Normal 8 59 2" xfId="48432"/>
    <cellStyle name="Normal 8 6" xfId="48433"/>
    <cellStyle name="Normal 8 6 10" xfId="48434"/>
    <cellStyle name="Normal 8 6 10 2" xfId="48435"/>
    <cellStyle name="Normal 8 6 11" xfId="48436"/>
    <cellStyle name="Normal 8 6 2" xfId="48437"/>
    <cellStyle name="Normal 8 6 2 2" xfId="48438"/>
    <cellStyle name="Normal 8 6 3" xfId="48439"/>
    <cellStyle name="Normal 8 6 3 2" xfId="48440"/>
    <cellStyle name="Normal 8 6 4" xfId="48441"/>
    <cellStyle name="Normal 8 6 4 2" xfId="48442"/>
    <cellStyle name="Normal 8 6 5" xfId="48443"/>
    <cellStyle name="Normal 8 6 5 2" xfId="48444"/>
    <cellStyle name="Normal 8 6 6" xfId="48445"/>
    <cellStyle name="Normal 8 6 6 2" xfId="48446"/>
    <cellStyle name="Normal 8 6 7" xfId="48447"/>
    <cellStyle name="Normal 8 6 7 2" xfId="48448"/>
    <cellStyle name="Normal 8 6 8" xfId="48449"/>
    <cellStyle name="Normal 8 6 8 2" xfId="48450"/>
    <cellStyle name="Normal 8 6 9" xfId="48451"/>
    <cellStyle name="Normal 8 6 9 2" xfId="48452"/>
    <cellStyle name="Normal 8 60" xfId="48453"/>
    <cellStyle name="Normal 8 60 2" xfId="48454"/>
    <cellStyle name="Normal 8 61" xfId="48455"/>
    <cellStyle name="Normal 8 61 2" xfId="48456"/>
    <cellStyle name="Normal 8 62" xfId="48457"/>
    <cellStyle name="Normal 8 62 2" xfId="48458"/>
    <cellStyle name="Normal 8 63" xfId="48459"/>
    <cellStyle name="Normal 8 63 2" xfId="48460"/>
    <cellStyle name="Normal 8 64" xfId="48461"/>
    <cellStyle name="Normal 8 64 2" xfId="48462"/>
    <cellStyle name="Normal 8 65" xfId="48463"/>
    <cellStyle name="Normal 8 65 2" xfId="48464"/>
    <cellStyle name="Normal 8 66" xfId="48465"/>
    <cellStyle name="Normal 8 66 2" xfId="48466"/>
    <cellStyle name="Normal 8 67" xfId="48467"/>
    <cellStyle name="Normal 8 67 2" xfId="48468"/>
    <cellStyle name="Normal 8 68" xfId="48469"/>
    <cellStyle name="Normal 8 68 2" xfId="48470"/>
    <cellStyle name="Normal 8 69" xfId="48471"/>
    <cellStyle name="Normal 8 69 2" xfId="48472"/>
    <cellStyle name="Normal 8 7" xfId="48473"/>
    <cellStyle name="Normal 8 7 10" xfId="48474"/>
    <cellStyle name="Normal 8 7 10 2" xfId="48475"/>
    <cellStyle name="Normal 8 7 11" xfId="48476"/>
    <cellStyle name="Normal 8 7 2" xfId="48477"/>
    <cellStyle name="Normal 8 7 2 2" xfId="48478"/>
    <cellStyle name="Normal 8 7 3" xfId="48479"/>
    <cellStyle name="Normal 8 7 3 2" xfId="48480"/>
    <cellStyle name="Normal 8 7 4" xfId="48481"/>
    <cellStyle name="Normal 8 7 4 2" xfId="48482"/>
    <cellStyle name="Normal 8 7 5" xfId="48483"/>
    <cellStyle name="Normal 8 7 5 2" xfId="48484"/>
    <cellStyle name="Normal 8 7 6" xfId="48485"/>
    <cellStyle name="Normal 8 7 6 2" xfId="48486"/>
    <cellStyle name="Normal 8 7 7" xfId="48487"/>
    <cellStyle name="Normal 8 7 7 2" xfId="48488"/>
    <cellStyle name="Normal 8 7 8" xfId="48489"/>
    <cellStyle name="Normal 8 7 8 2" xfId="48490"/>
    <cellStyle name="Normal 8 7 9" xfId="48491"/>
    <cellStyle name="Normal 8 7 9 2" xfId="48492"/>
    <cellStyle name="Normal 8 70" xfId="48493"/>
    <cellStyle name="Normal 8 70 2" xfId="48494"/>
    <cellStyle name="Normal 8 71" xfId="48495"/>
    <cellStyle name="Normal 8 71 2" xfId="48496"/>
    <cellStyle name="Normal 8 72" xfId="48497"/>
    <cellStyle name="Normal 8 72 2" xfId="48498"/>
    <cellStyle name="Normal 8 73" xfId="48499"/>
    <cellStyle name="Normal 8 73 2" xfId="48500"/>
    <cellStyle name="Normal 8 74" xfId="48501"/>
    <cellStyle name="Normal 8 74 2" xfId="48502"/>
    <cellStyle name="Normal 8 75" xfId="48503"/>
    <cellStyle name="Normal 8 76" xfId="48504"/>
    <cellStyle name="Normal 8 77" xfId="48505"/>
    <cellStyle name="Normal 8 78" xfId="48506"/>
    <cellStyle name="Normal 8 8" xfId="48507"/>
    <cellStyle name="Normal 8 8 10" xfId="48508"/>
    <cellStyle name="Normal 8 8 10 2" xfId="48509"/>
    <cellStyle name="Normal 8 8 11" xfId="48510"/>
    <cellStyle name="Normal 8 8 2" xfId="48511"/>
    <cellStyle name="Normal 8 8 2 2" xfId="48512"/>
    <cellStyle name="Normal 8 8 3" xfId="48513"/>
    <cellStyle name="Normal 8 8 3 2" xfId="48514"/>
    <cellStyle name="Normal 8 8 4" xfId="48515"/>
    <cellStyle name="Normal 8 8 4 2" xfId="48516"/>
    <cellStyle name="Normal 8 8 5" xfId="48517"/>
    <cellStyle name="Normal 8 8 5 2" xfId="48518"/>
    <cellStyle name="Normal 8 8 6" xfId="48519"/>
    <cellStyle name="Normal 8 8 6 2" xfId="48520"/>
    <cellStyle name="Normal 8 8 7" xfId="48521"/>
    <cellStyle name="Normal 8 8 7 2" xfId="48522"/>
    <cellStyle name="Normal 8 8 8" xfId="48523"/>
    <cellStyle name="Normal 8 8 8 2" xfId="48524"/>
    <cellStyle name="Normal 8 8 9" xfId="48525"/>
    <cellStyle name="Normal 8 8 9 2" xfId="48526"/>
    <cellStyle name="Normal 8 9" xfId="48527"/>
    <cellStyle name="Normal 8 9 10" xfId="48528"/>
    <cellStyle name="Normal 8 9 10 2" xfId="48529"/>
    <cellStyle name="Normal 8 9 11" xfId="48530"/>
    <cellStyle name="Normal 8 9 2" xfId="48531"/>
    <cellStyle name="Normal 8 9 2 2" xfId="48532"/>
    <cellStyle name="Normal 8 9 3" xfId="48533"/>
    <cellStyle name="Normal 8 9 3 2" xfId="48534"/>
    <cellStyle name="Normal 8 9 4" xfId="48535"/>
    <cellStyle name="Normal 8 9 4 2" xfId="48536"/>
    <cellStyle name="Normal 8 9 5" xfId="48537"/>
    <cellStyle name="Normal 8 9 5 2" xfId="48538"/>
    <cellStyle name="Normal 8 9 6" xfId="48539"/>
    <cellStyle name="Normal 8 9 6 2" xfId="48540"/>
    <cellStyle name="Normal 8 9 7" xfId="48541"/>
    <cellStyle name="Normal 8 9 7 2" xfId="48542"/>
    <cellStyle name="Normal 8 9 8" xfId="48543"/>
    <cellStyle name="Normal 8 9 8 2" xfId="48544"/>
    <cellStyle name="Normal 8 9 9" xfId="48545"/>
    <cellStyle name="Normal 8 9 9 2" xfId="48546"/>
    <cellStyle name="Normal 9" xfId="94"/>
    <cellStyle name="Normal 9 10" xfId="48547"/>
    <cellStyle name="Normal 9 10 10" xfId="48548"/>
    <cellStyle name="Normal 9 10 10 2" xfId="48549"/>
    <cellStyle name="Normal 9 10 11" xfId="48550"/>
    <cellStyle name="Normal 9 10 2" xfId="48551"/>
    <cellStyle name="Normal 9 10 2 2" xfId="48552"/>
    <cellStyle name="Normal 9 10 3" xfId="48553"/>
    <cellStyle name="Normal 9 10 3 2" xfId="48554"/>
    <cellStyle name="Normal 9 10 4" xfId="48555"/>
    <cellStyle name="Normal 9 10 4 2" xfId="48556"/>
    <cellStyle name="Normal 9 10 5" xfId="48557"/>
    <cellStyle name="Normal 9 10 5 2" xfId="48558"/>
    <cellStyle name="Normal 9 10 6" xfId="48559"/>
    <cellStyle name="Normal 9 10 6 2" xfId="48560"/>
    <cellStyle name="Normal 9 10 7" xfId="48561"/>
    <cellStyle name="Normal 9 10 7 2" xfId="48562"/>
    <cellStyle name="Normal 9 10 8" xfId="48563"/>
    <cellStyle name="Normal 9 10 8 2" xfId="48564"/>
    <cellStyle name="Normal 9 10 9" xfId="48565"/>
    <cellStyle name="Normal 9 10 9 2" xfId="48566"/>
    <cellStyle name="Normal 9 11" xfId="48567"/>
    <cellStyle name="Normal 9 11 10" xfId="48568"/>
    <cellStyle name="Normal 9 11 10 2" xfId="48569"/>
    <cellStyle name="Normal 9 11 11" xfId="48570"/>
    <cellStyle name="Normal 9 11 2" xfId="48571"/>
    <cellStyle name="Normal 9 11 2 2" xfId="48572"/>
    <cellStyle name="Normal 9 11 3" xfId="48573"/>
    <cellStyle name="Normal 9 11 3 2" xfId="48574"/>
    <cellStyle name="Normal 9 11 4" xfId="48575"/>
    <cellStyle name="Normal 9 11 4 2" xfId="48576"/>
    <cellStyle name="Normal 9 11 5" xfId="48577"/>
    <cellStyle name="Normal 9 11 5 2" xfId="48578"/>
    <cellStyle name="Normal 9 11 6" xfId="48579"/>
    <cellStyle name="Normal 9 11 6 2" xfId="48580"/>
    <cellStyle name="Normal 9 11 7" xfId="48581"/>
    <cellStyle name="Normal 9 11 7 2" xfId="48582"/>
    <cellStyle name="Normal 9 11 8" xfId="48583"/>
    <cellStyle name="Normal 9 11 8 2" xfId="48584"/>
    <cellStyle name="Normal 9 11 9" xfId="48585"/>
    <cellStyle name="Normal 9 11 9 2" xfId="48586"/>
    <cellStyle name="Normal 9 12" xfId="48587"/>
    <cellStyle name="Normal 9 12 10" xfId="48588"/>
    <cellStyle name="Normal 9 12 10 2" xfId="48589"/>
    <cellStyle name="Normal 9 12 11" xfId="48590"/>
    <cellStyle name="Normal 9 12 2" xfId="48591"/>
    <cellStyle name="Normal 9 12 2 2" xfId="48592"/>
    <cellStyle name="Normal 9 12 3" xfId="48593"/>
    <cellStyle name="Normal 9 12 3 2" xfId="48594"/>
    <cellStyle name="Normal 9 12 4" xfId="48595"/>
    <cellStyle name="Normal 9 12 4 2" xfId="48596"/>
    <cellStyle name="Normal 9 12 5" xfId="48597"/>
    <cellStyle name="Normal 9 12 5 2" xfId="48598"/>
    <cellStyle name="Normal 9 12 6" xfId="48599"/>
    <cellStyle name="Normal 9 12 6 2" xfId="48600"/>
    <cellStyle name="Normal 9 12 7" xfId="48601"/>
    <cellStyle name="Normal 9 12 7 2" xfId="48602"/>
    <cellStyle name="Normal 9 12 8" xfId="48603"/>
    <cellStyle name="Normal 9 12 8 2" xfId="48604"/>
    <cellStyle name="Normal 9 12 9" xfId="48605"/>
    <cellStyle name="Normal 9 12 9 2" xfId="48606"/>
    <cellStyle name="Normal 9 13" xfId="48607"/>
    <cellStyle name="Normal 9 13 10" xfId="48608"/>
    <cellStyle name="Normal 9 13 10 2" xfId="48609"/>
    <cellStyle name="Normal 9 13 11" xfId="48610"/>
    <cellStyle name="Normal 9 13 2" xfId="48611"/>
    <cellStyle name="Normal 9 13 2 2" xfId="48612"/>
    <cellStyle name="Normal 9 13 3" xfId="48613"/>
    <cellStyle name="Normal 9 13 3 2" xfId="48614"/>
    <cellStyle name="Normal 9 13 4" xfId="48615"/>
    <cellStyle name="Normal 9 13 4 2" xfId="48616"/>
    <cellStyle name="Normal 9 13 5" xfId="48617"/>
    <cellStyle name="Normal 9 13 5 2" xfId="48618"/>
    <cellStyle name="Normal 9 13 6" xfId="48619"/>
    <cellStyle name="Normal 9 13 6 2" xfId="48620"/>
    <cellStyle name="Normal 9 13 7" xfId="48621"/>
    <cellStyle name="Normal 9 13 7 2" xfId="48622"/>
    <cellStyle name="Normal 9 13 8" xfId="48623"/>
    <cellStyle name="Normal 9 13 8 2" xfId="48624"/>
    <cellStyle name="Normal 9 13 9" xfId="48625"/>
    <cellStyle name="Normal 9 13 9 2" xfId="48626"/>
    <cellStyle name="Normal 9 14" xfId="48627"/>
    <cellStyle name="Normal 9 14 10" xfId="48628"/>
    <cellStyle name="Normal 9 14 10 2" xfId="48629"/>
    <cellStyle name="Normal 9 14 11" xfId="48630"/>
    <cellStyle name="Normal 9 14 2" xfId="48631"/>
    <cellStyle name="Normal 9 14 2 2" xfId="48632"/>
    <cellStyle name="Normal 9 14 3" xfId="48633"/>
    <cellStyle name="Normal 9 14 3 2" xfId="48634"/>
    <cellStyle name="Normal 9 14 4" xfId="48635"/>
    <cellStyle name="Normal 9 14 4 2" xfId="48636"/>
    <cellStyle name="Normal 9 14 5" xfId="48637"/>
    <cellStyle name="Normal 9 14 5 2" xfId="48638"/>
    <cellStyle name="Normal 9 14 6" xfId="48639"/>
    <cellStyle name="Normal 9 14 6 2" xfId="48640"/>
    <cellStyle name="Normal 9 14 7" xfId="48641"/>
    <cellStyle name="Normal 9 14 7 2" xfId="48642"/>
    <cellStyle name="Normal 9 14 8" xfId="48643"/>
    <cellStyle name="Normal 9 14 8 2" xfId="48644"/>
    <cellStyle name="Normal 9 14 9" xfId="48645"/>
    <cellStyle name="Normal 9 14 9 2" xfId="48646"/>
    <cellStyle name="Normal 9 15" xfId="48647"/>
    <cellStyle name="Normal 9 15 10" xfId="48648"/>
    <cellStyle name="Normal 9 15 10 2" xfId="48649"/>
    <cellStyle name="Normal 9 15 11" xfId="48650"/>
    <cellStyle name="Normal 9 15 2" xfId="48651"/>
    <cellStyle name="Normal 9 15 2 2" xfId="48652"/>
    <cellStyle name="Normal 9 15 3" xfId="48653"/>
    <cellStyle name="Normal 9 15 3 2" xfId="48654"/>
    <cellStyle name="Normal 9 15 4" xfId="48655"/>
    <cellStyle name="Normal 9 15 4 2" xfId="48656"/>
    <cellStyle name="Normal 9 15 5" xfId="48657"/>
    <cellStyle name="Normal 9 15 5 2" xfId="48658"/>
    <cellStyle name="Normal 9 15 6" xfId="48659"/>
    <cellStyle name="Normal 9 15 6 2" xfId="48660"/>
    <cellStyle name="Normal 9 15 7" xfId="48661"/>
    <cellStyle name="Normal 9 15 7 2" xfId="48662"/>
    <cellStyle name="Normal 9 15 8" xfId="48663"/>
    <cellStyle name="Normal 9 15 8 2" xfId="48664"/>
    <cellStyle name="Normal 9 15 9" xfId="48665"/>
    <cellStyle name="Normal 9 15 9 2" xfId="48666"/>
    <cellStyle name="Normal 9 16" xfId="48667"/>
    <cellStyle name="Normal 9 16 10" xfId="48668"/>
    <cellStyle name="Normal 9 16 10 2" xfId="48669"/>
    <cellStyle name="Normal 9 16 11" xfId="48670"/>
    <cellStyle name="Normal 9 16 2" xfId="48671"/>
    <cellStyle name="Normal 9 16 2 2" xfId="48672"/>
    <cellStyle name="Normal 9 16 3" xfId="48673"/>
    <cellStyle name="Normal 9 16 3 2" xfId="48674"/>
    <cellStyle name="Normal 9 16 4" xfId="48675"/>
    <cellStyle name="Normal 9 16 4 2" xfId="48676"/>
    <cellStyle name="Normal 9 16 5" xfId="48677"/>
    <cellStyle name="Normal 9 16 5 2" xfId="48678"/>
    <cellStyle name="Normal 9 16 6" xfId="48679"/>
    <cellStyle name="Normal 9 16 6 2" xfId="48680"/>
    <cellStyle name="Normal 9 16 7" xfId="48681"/>
    <cellStyle name="Normal 9 16 7 2" xfId="48682"/>
    <cellStyle name="Normal 9 16 8" xfId="48683"/>
    <cellStyle name="Normal 9 16 8 2" xfId="48684"/>
    <cellStyle name="Normal 9 16 9" xfId="48685"/>
    <cellStyle name="Normal 9 16 9 2" xfId="48686"/>
    <cellStyle name="Normal 9 17" xfId="48687"/>
    <cellStyle name="Normal 9 17 10" xfId="48688"/>
    <cellStyle name="Normal 9 17 10 2" xfId="48689"/>
    <cellStyle name="Normal 9 17 11" xfId="48690"/>
    <cellStyle name="Normal 9 17 2" xfId="48691"/>
    <cellStyle name="Normal 9 17 2 2" xfId="48692"/>
    <cellStyle name="Normal 9 17 3" xfId="48693"/>
    <cellStyle name="Normal 9 17 3 2" xfId="48694"/>
    <cellStyle name="Normal 9 17 4" xfId="48695"/>
    <cellStyle name="Normal 9 17 4 2" xfId="48696"/>
    <cellStyle name="Normal 9 17 5" xfId="48697"/>
    <cellStyle name="Normal 9 17 5 2" xfId="48698"/>
    <cellStyle name="Normal 9 17 6" xfId="48699"/>
    <cellStyle name="Normal 9 17 6 2" xfId="48700"/>
    <cellStyle name="Normal 9 17 7" xfId="48701"/>
    <cellStyle name="Normal 9 17 7 2" xfId="48702"/>
    <cellStyle name="Normal 9 17 8" xfId="48703"/>
    <cellStyle name="Normal 9 17 8 2" xfId="48704"/>
    <cellStyle name="Normal 9 17 9" xfId="48705"/>
    <cellStyle name="Normal 9 17 9 2" xfId="48706"/>
    <cellStyle name="Normal 9 18" xfId="48707"/>
    <cellStyle name="Normal 9 18 10" xfId="48708"/>
    <cellStyle name="Normal 9 18 10 2" xfId="48709"/>
    <cellStyle name="Normal 9 18 11" xfId="48710"/>
    <cellStyle name="Normal 9 18 2" xfId="48711"/>
    <cellStyle name="Normal 9 18 2 2" xfId="48712"/>
    <cellStyle name="Normal 9 18 3" xfId="48713"/>
    <cellStyle name="Normal 9 18 3 2" xfId="48714"/>
    <cellStyle name="Normal 9 18 4" xfId="48715"/>
    <cellStyle name="Normal 9 18 4 2" xfId="48716"/>
    <cellStyle name="Normal 9 18 5" xfId="48717"/>
    <cellStyle name="Normal 9 18 5 2" xfId="48718"/>
    <cellStyle name="Normal 9 18 6" xfId="48719"/>
    <cellStyle name="Normal 9 18 6 2" xfId="48720"/>
    <cellStyle name="Normal 9 18 7" xfId="48721"/>
    <cellStyle name="Normal 9 18 7 2" xfId="48722"/>
    <cellStyle name="Normal 9 18 8" xfId="48723"/>
    <cellStyle name="Normal 9 18 8 2" xfId="48724"/>
    <cellStyle name="Normal 9 18 9" xfId="48725"/>
    <cellStyle name="Normal 9 18 9 2" xfId="48726"/>
    <cellStyle name="Normal 9 19" xfId="48727"/>
    <cellStyle name="Normal 9 19 10" xfId="48728"/>
    <cellStyle name="Normal 9 19 10 2" xfId="48729"/>
    <cellStyle name="Normal 9 19 11" xfId="48730"/>
    <cellStyle name="Normal 9 19 2" xfId="48731"/>
    <cellStyle name="Normal 9 19 2 2" xfId="48732"/>
    <cellStyle name="Normal 9 19 3" xfId="48733"/>
    <cellStyle name="Normal 9 19 3 2" xfId="48734"/>
    <cellStyle name="Normal 9 19 4" xfId="48735"/>
    <cellStyle name="Normal 9 19 4 2" xfId="48736"/>
    <cellStyle name="Normal 9 19 5" xfId="48737"/>
    <cellStyle name="Normal 9 19 5 2" xfId="48738"/>
    <cellStyle name="Normal 9 19 6" xfId="48739"/>
    <cellStyle name="Normal 9 19 6 2" xfId="48740"/>
    <cellStyle name="Normal 9 19 7" xfId="48741"/>
    <cellStyle name="Normal 9 19 7 2" xfId="48742"/>
    <cellStyle name="Normal 9 19 8" xfId="48743"/>
    <cellStyle name="Normal 9 19 8 2" xfId="48744"/>
    <cellStyle name="Normal 9 19 9" xfId="48745"/>
    <cellStyle name="Normal 9 19 9 2" xfId="48746"/>
    <cellStyle name="Normal 9 2" xfId="95"/>
    <cellStyle name="Normal 9 2 10" xfId="48747"/>
    <cellStyle name="Normal 9 2 10 10" xfId="48748"/>
    <cellStyle name="Normal 9 2 10 10 2" xfId="48749"/>
    <cellStyle name="Normal 9 2 10 11" xfId="48750"/>
    <cellStyle name="Normal 9 2 10 2" xfId="48751"/>
    <cellStyle name="Normal 9 2 10 2 2" xfId="48752"/>
    <cellStyle name="Normal 9 2 10 3" xfId="48753"/>
    <cellStyle name="Normal 9 2 10 3 2" xfId="48754"/>
    <cellStyle name="Normal 9 2 10 4" xfId="48755"/>
    <cellStyle name="Normal 9 2 10 4 2" xfId="48756"/>
    <cellStyle name="Normal 9 2 10 5" xfId="48757"/>
    <cellStyle name="Normal 9 2 10 5 2" xfId="48758"/>
    <cellStyle name="Normal 9 2 10 6" xfId="48759"/>
    <cellStyle name="Normal 9 2 10 6 2" xfId="48760"/>
    <cellStyle name="Normal 9 2 10 7" xfId="48761"/>
    <cellStyle name="Normal 9 2 10 7 2" xfId="48762"/>
    <cellStyle name="Normal 9 2 10 8" xfId="48763"/>
    <cellStyle name="Normal 9 2 10 8 2" xfId="48764"/>
    <cellStyle name="Normal 9 2 10 9" xfId="48765"/>
    <cellStyle name="Normal 9 2 10 9 2" xfId="48766"/>
    <cellStyle name="Normal 9 2 11" xfId="48767"/>
    <cellStyle name="Normal 9 2 11 10" xfId="48768"/>
    <cellStyle name="Normal 9 2 11 10 2" xfId="48769"/>
    <cellStyle name="Normal 9 2 11 11" xfId="48770"/>
    <cellStyle name="Normal 9 2 11 2" xfId="48771"/>
    <cellStyle name="Normal 9 2 11 2 2" xfId="48772"/>
    <cellStyle name="Normal 9 2 11 3" xfId="48773"/>
    <cellStyle name="Normal 9 2 11 3 2" xfId="48774"/>
    <cellStyle name="Normal 9 2 11 4" xfId="48775"/>
    <cellStyle name="Normal 9 2 11 4 2" xfId="48776"/>
    <cellStyle name="Normal 9 2 11 5" xfId="48777"/>
    <cellStyle name="Normal 9 2 11 5 2" xfId="48778"/>
    <cellStyle name="Normal 9 2 11 6" xfId="48779"/>
    <cellStyle name="Normal 9 2 11 6 2" xfId="48780"/>
    <cellStyle name="Normal 9 2 11 7" xfId="48781"/>
    <cellStyle name="Normal 9 2 11 7 2" xfId="48782"/>
    <cellStyle name="Normal 9 2 11 8" xfId="48783"/>
    <cellStyle name="Normal 9 2 11 8 2" xfId="48784"/>
    <cellStyle name="Normal 9 2 11 9" xfId="48785"/>
    <cellStyle name="Normal 9 2 11 9 2" xfId="48786"/>
    <cellStyle name="Normal 9 2 12" xfId="48787"/>
    <cellStyle name="Normal 9 2 12 10" xfId="48788"/>
    <cellStyle name="Normal 9 2 12 10 2" xfId="48789"/>
    <cellStyle name="Normal 9 2 12 11" xfId="48790"/>
    <cellStyle name="Normal 9 2 12 2" xfId="48791"/>
    <cellStyle name="Normal 9 2 12 2 2" xfId="48792"/>
    <cellStyle name="Normal 9 2 12 3" xfId="48793"/>
    <cellStyle name="Normal 9 2 12 3 2" xfId="48794"/>
    <cellStyle name="Normal 9 2 12 4" xfId="48795"/>
    <cellStyle name="Normal 9 2 12 4 2" xfId="48796"/>
    <cellStyle name="Normal 9 2 12 5" xfId="48797"/>
    <cellStyle name="Normal 9 2 12 5 2" xfId="48798"/>
    <cellStyle name="Normal 9 2 12 6" xfId="48799"/>
    <cellStyle name="Normal 9 2 12 6 2" xfId="48800"/>
    <cellStyle name="Normal 9 2 12 7" xfId="48801"/>
    <cellStyle name="Normal 9 2 12 7 2" xfId="48802"/>
    <cellStyle name="Normal 9 2 12 8" xfId="48803"/>
    <cellStyle name="Normal 9 2 12 8 2" xfId="48804"/>
    <cellStyle name="Normal 9 2 12 9" xfId="48805"/>
    <cellStyle name="Normal 9 2 12 9 2" xfId="48806"/>
    <cellStyle name="Normal 9 2 13" xfId="48807"/>
    <cellStyle name="Normal 9 2 13 10" xfId="48808"/>
    <cellStyle name="Normal 9 2 13 10 2" xfId="48809"/>
    <cellStyle name="Normal 9 2 13 11" xfId="48810"/>
    <cellStyle name="Normal 9 2 13 2" xfId="48811"/>
    <cellStyle name="Normal 9 2 13 2 2" xfId="48812"/>
    <cellStyle name="Normal 9 2 13 3" xfId="48813"/>
    <cellStyle name="Normal 9 2 13 3 2" xfId="48814"/>
    <cellStyle name="Normal 9 2 13 4" xfId="48815"/>
    <cellStyle name="Normal 9 2 13 4 2" xfId="48816"/>
    <cellStyle name="Normal 9 2 13 5" xfId="48817"/>
    <cellStyle name="Normal 9 2 13 5 2" xfId="48818"/>
    <cellStyle name="Normal 9 2 13 6" xfId="48819"/>
    <cellStyle name="Normal 9 2 13 6 2" xfId="48820"/>
    <cellStyle name="Normal 9 2 13 7" xfId="48821"/>
    <cellStyle name="Normal 9 2 13 7 2" xfId="48822"/>
    <cellStyle name="Normal 9 2 13 8" xfId="48823"/>
    <cellStyle name="Normal 9 2 13 8 2" xfId="48824"/>
    <cellStyle name="Normal 9 2 13 9" xfId="48825"/>
    <cellStyle name="Normal 9 2 13 9 2" xfId="48826"/>
    <cellStyle name="Normal 9 2 14" xfId="48827"/>
    <cellStyle name="Normal 9 2 14 10" xfId="48828"/>
    <cellStyle name="Normal 9 2 14 10 2" xfId="48829"/>
    <cellStyle name="Normal 9 2 14 11" xfId="48830"/>
    <cellStyle name="Normal 9 2 14 2" xfId="48831"/>
    <cellStyle name="Normal 9 2 14 2 2" xfId="48832"/>
    <cellStyle name="Normal 9 2 14 3" xfId="48833"/>
    <cellStyle name="Normal 9 2 14 3 2" xfId="48834"/>
    <cellStyle name="Normal 9 2 14 4" xfId="48835"/>
    <cellStyle name="Normal 9 2 14 4 2" xfId="48836"/>
    <cellStyle name="Normal 9 2 14 5" xfId="48837"/>
    <cellStyle name="Normal 9 2 14 5 2" xfId="48838"/>
    <cellStyle name="Normal 9 2 14 6" xfId="48839"/>
    <cellStyle name="Normal 9 2 14 6 2" xfId="48840"/>
    <cellStyle name="Normal 9 2 14 7" xfId="48841"/>
    <cellStyle name="Normal 9 2 14 7 2" xfId="48842"/>
    <cellStyle name="Normal 9 2 14 8" xfId="48843"/>
    <cellStyle name="Normal 9 2 14 8 2" xfId="48844"/>
    <cellStyle name="Normal 9 2 14 9" xfId="48845"/>
    <cellStyle name="Normal 9 2 14 9 2" xfId="48846"/>
    <cellStyle name="Normal 9 2 15" xfId="48847"/>
    <cellStyle name="Normal 9 2 15 10" xfId="48848"/>
    <cellStyle name="Normal 9 2 15 10 2" xfId="48849"/>
    <cellStyle name="Normal 9 2 15 11" xfId="48850"/>
    <cellStyle name="Normal 9 2 15 2" xfId="48851"/>
    <cellStyle name="Normal 9 2 15 2 2" xfId="48852"/>
    <cellStyle name="Normal 9 2 15 3" xfId="48853"/>
    <cellStyle name="Normal 9 2 15 3 2" xfId="48854"/>
    <cellStyle name="Normal 9 2 15 4" xfId="48855"/>
    <cellStyle name="Normal 9 2 15 4 2" xfId="48856"/>
    <cellStyle name="Normal 9 2 15 5" xfId="48857"/>
    <cellStyle name="Normal 9 2 15 5 2" xfId="48858"/>
    <cellStyle name="Normal 9 2 15 6" xfId="48859"/>
    <cellStyle name="Normal 9 2 15 6 2" xfId="48860"/>
    <cellStyle name="Normal 9 2 15 7" xfId="48861"/>
    <cellStyle name="Normal 9 2 15 7 2" xfId="48862"/>
    <cellStyle name="Normal 9 2 15 8" xfId="48863"/>
    <cellStyle name="Normal 9 2 15 8 2" xfId="48864"/>
    <cellStyle name="Normal 9 2 15 9" xfId="48865"/>
    <cellStyle name="Normal 9 2 15 9 2" xfId="48866"/>
    <cellStyle name="Normal 9 2 16" xfId="48867"/>
    <cellStyle name="Normal 9 2 16 10" xfId="48868"/>
    <cellStyle name="Normal 9 2 16 10 2" xfId="48869"/>
    <cellStyle name="Normal 9 2 16 11" xfId="48870"/>
    <cellStyle name="Normal 9 2 16 2" xfId="48871"/>
    <cellStyle name="Normal 9 2 16 2 2" xfId="48872"/>
    <cellStyle name="Normal 9 2 16 3" xfId="48873"/>
    <cellStyle name="Normal 9 2 16 3 2" xfId="48874"/>
    <cellStyle name="Normal 9 2 16 4" xfId="48875"/>
    <cellStyle name="Normal 9 2 16 4 2" xfId="48876"/>
    <cellStyle name="Normal 9 2 16 5" xfId="48877"/>
    <cellStyle name="Normal 9 2 16 5 2" xfId="48878"/>
    <cellStyle name="Normal 9 2 16 6" xfId="48879"/>
    <cellStyle name="Normal 9 2 16 6 2" xfId="48880"/>
    <cellStyle name="Normal 9 2 16 7" xfId="48881"/>
    <cellStyle name="Normal 9 2 16 7 2" xfId="48882"/>
    <cellStyle name="Normal 9 2 16 8" xfId="48883"/>
    <cellStyle name="Normal 9 2 16 8 2" xfId="48884"/>
    <cellStyle name="Normal 9 2 16 9" xfId="48885"/>
    <cellStyle name="Normal 9 2 16 9 2" xfId="48886"/>
    <cellStyle name="Normal 9 2 17" xfId="48887"/>
    <cellStyle name="Normal 9 2 17 10" xfId="48888"/>
    <cellStyle name="Normal 9 2 17 10 2" xfId="48889"/>
    <cellStyle name="Normal 9 2 17 11" xfId="48890"/>
    <cellStyle name="Normal 9 2 17 2" xfId="48891"/>
    <cellStyle name="Normal 9 2 17 2 2" xfId="48892"/>
    <cellStyle name="Normal 9 2 17 3" xfId="48893"/>
    <cellStyle name="Normal 9 2 17 3 2" xfId="48894"/>
    <cellStyle name="Normal 9 2 17 4" xfId="48895"/>
    <cellStyle name="Normal 9 2 17 4 2" xfId="48896"/>
    <cellStyle name="Normal 9 2 17 5" xfId="48897"/>
    <cellStyle name="Normal 9 2 17 5 2" xfId="48898"/>
    <cellStyle name="Normal 9 2 17 6" xfId="48899"/>
    <cellStyle name="Normal 9 2 17 6 2" xfId="48900"/>
    <cellStyle name="Normal 9 2 17 7" xfId="48901"/>
    <cellStyle name="Normal 9 2 17 7 2" xfId="48902"/>
    <cellStyle name="Normal 9 2 17 8" xfId="48903"/>
    <cellStyle name="Normal 9 2 17 8 2" xfId="48904"/>
    <cellStyle name="Normal 9 2 17 9" xfId="48905"/>
    <cellStyle name="Normal 9 2 17 9 2" xfId="48906"/>
    <cellStyle name="Normal 9 2 18" xfId="48907"/>
    <cellStyle name="Normal 9 2 18 10" xfId="48908"/>
    <cellStyle name="Normal 9 2 18 10 2" xfId="48909"/>
    <cellStyle name="Normal 9 2 18 11" xfId="48910"/>
    <cellStyle name="Normal 9 2 18 2" xfId="48911"/>
    <cellStyle name="Normal 9 2 18 2 2" xfId="48912"/>
    <cellStyle name="Normal 9 2 18 3" xfId="48913"/>
    <cellStyle name="Normal 9 2 18 3 2" xfId="48914"/>
    <cellStyle name="Normal 9 2 18 4" xfId="48915"/>
    <cellStyle name="Normal 9 2 18 4 2" xfId="48916"/>
    <cellStyle name="Normal 9 2 18 5" xfId="48917"/>
    <cellStyle name="Normal 9 2 18 5 2" xfId="48918"/>
    <cellStyle name="Normal 9 2 18 6" xfId="48919"/>
    <cellStyle name="Normal 9 2 18 6 2" xfId="48920"/>
    <cellStyle name="Normal 9 2 18 7" xfId="48921"/>
    <cellStyle name="Normal 9 2 18 7 2" xfId="48922"/>
    <cellStyle name="Normal 9 2 18 8" xfId="48923"/>
    <cellStyle name="Normal 9 2 18 8 2" xfId="48924"/>
    <cellStyle name="Normal 9 2 18 9" xfId="48925"/>
    <cellStyle name="Normal 9 2 18 9 2" xfId="48926"/>
    <cellStyle name="Normal 9 2 19" xfId="48927"/>
    <cellStyle name="Normal 9 2 19 10" xfId="48928"/>
    <cellStyle name="Normal 9 2 19 10 2" xfId="48929"/>
    <cellStyle name="Normal 9 2 19 11" xfId="48930"/>
    <cellStyle name="Normal 9 2 19 2" xfId="48931"/>
    <cellStyle name="Normal 9 2 19 2 2" xfId="48932"/>
    <cellStyle name="Normal 9 2 19 3" xfId="48933"/>
    <cellStyle name="Normal 9 2 19 3 2" xfId="48934"/>
    <cellStyle name="Normal 9 2 19 4" xfId="48935"/>
    <cellStyle name="Normal 9 2 19 4 2" xfId="48936"/>
    <cellStyle name="Normal 9 2 19 5" xfId="48937"/>
    <cellStyle name="Normal 9 2 19 5 2" xfId="48938"/>
    <cellStyle name="Normal 9 2 19 6" xfId="48939"/>
    <cellStyle name="Normal 9 2 19 6 2" xfId="48940"/>
    <cellStyle name="Normal 9 2 19 7" xfId="48941"/>
    <cellStyle name="Normal 9 2 19 7 2" xfId="48942"/>
    <cellStyle name="Normal 9 2 19 8" xfId="48943"/>
    <cellStyle name="Normal 9 2 19 8 2" xfId="48944"/>
    <cellStyle name="Normal 9 2 19 9" xfId="48945"/>
    <cellStyle name="Normal 9 2 19 9 2" xfId="48946"/>
    <cellStyle name="Normal 9 2 2" xfId="48947"/>
    <cellStyle name="Normal 9 2 2 10" xfId="48948"/>
    <cellStyle name="Normal 9 2 2 10 2" xfId="48949"/>
    <cellStyle name="Normal 9 2 2 11" xfId="48950"/>
    <cellStyle name="Normal 9 2 2 2" xfId="48951"/>
    <cellStyle name="Normal 9 2 2 2 2" xfId="48952"/>
    <cellStyle name="Normal 9 2 2 3" xfId="48953"/>
    <cellStyle name="Normal 9 2 2 3 2" xfId="48954"/>
    <cellStyle name="Normal 9 2 2 4" xfId="48955"/>
    <cellStyle name="Normal 9 2 2 4 2" xfId="48956"/>
    <cellStyle name="Normal 9 2 2 5" xfId="48957"/>
    <cellStyle name="Normal 9 2 2 5 2" xfId="48958"/>
    <cellStyle name="Normal 9 2 2 6" xfId="48959"/>
    <cellStyle name="Normal 9 2 2 6 2" xfId="48960"/>
    <cellStyle name="Normal 9 2 2 7" xfId="48961"/>
    <cellStyle name="Normal 9 2 2 7 2" xfId="48962"/>
    <cellStyle name="Normal 9 2 2 8" xfId="48963"/>
    <cellStyle name="Normal 9 2 2 8 2" xfId="48964"/>
    <cellStyle name="Normal 9 2 2 9" xfId="48965"/>
    <cellStyle name="Normal 9 2 2 9 2" xfId="48966"/>
    <cellStyle name="Normal 9 2 20" xfId="48967"/>
    <cellStyle name="Normal 9 2 20 10" xfId="48968"/>
    <cellStyle name="Normal 9 2 20 10 2" xfId="48969"/>
    <cellStyle name="Normal 9 2 20 11" xfId="48970"/>
    <cellStyle name="Normal 9 2 20 2" xfId="48971"/>
    <cellStyle name="Normal 9 2 20 2 2" xfId="48972"/>
    <cellStyle name="Normal 9 2 20 3" xfId="48973"/>
    <cellStyle name="Normal 9 2 20 3 2" xfId="48974"/>
    <cellStyle name="Normal 9 2 20 4" xfId="48975"/>
    <cellStyle name="Normal 9 2 20 4 2" xfId="48976"/>
    <cellStyle name="Normal 9 2 20 5" xfId="48977"/>
    <cellStyle name="Normal 9 2 20 5 2" xfId="48978"/>
    <cellStyle name="Normal 9 2 20 6" xfId="48979"/>
    <cellStyle name="Normal 9 2 20 6 2" xfId="48980"/>
    <cellStyle name="Normal 9 2 20 7" xfId="48981"/>
    <cellStyle name="Normal 9 2 20 7 2" xfId="48982"/>
    <cellStyle name="Normal 9 2 20 8" xfId="48983"/>
    <cellStyle name="Normal 9 2 20 8 2" xfId="48984"/>
    <cellStyle name="Normal 9 2 20 9" xfId="48985"/>
    <cellStyle name="Normal 9 2 20 9 2" xfId="48986"/>
    <cellStyle name="Normal 9 2 21" xfId="48987"/>
    <cellStyle name="Normal 9 2 21 10" xfId="48988"/>
    <cellStyle name="Normal 9 2 21 10 2" xfId="48989"/>
    <cellStyle name="Normal 9 2 21 11" xfId="48990"/>
    <cellStyle name="Normal 9 2 21 2" xfId="48991"/>
    <cellStyle name="Normal 9 2 21 2 2" xfId="48992"/>
    <cellStyle name="Normal 9 2 21 3" xfId="48993"/>
    <cellStyle name="Normal 9 2 21 3 2" xfId="48994"/>
    <cellStyle name="Normal 9 2 21 4" xfId="48995"/>
    <cellStyle name="Normal 9 2 21 4 2" xfId="48996"/>
    <cellStyle name="Normal 9 2 21 5" xfId="48997"/>
    <cellStyle name="Normal 9 2 21 5 2" xfId="48998"/>
    <cellStyle name="Normal 9 2 21 6" xfId="48999"/>
    <cellStyle name="Normal 9 2 21 6 2" xfId="49000"/>
    <cellStyle name="Normal 9 2 21 7" xfId="49001"/>
    <cellStyle name="Normal 9 2 21 7 2" xfId="49002"/>
    <cellStyle name="Normal 9 2 21 8" xfId="49003"/>
    <cellStyle name="Normal 9 2 21 8 2" xfId="49004"/>
    <cellStyle name="Normal 9 2 21 9" xfId="49005"/>
    <cellStyle name="Normal 9 2 21 9 2" xfId="49006"/>
    <cellStyle name="Normal 9 2 22" xfId="49007"/>
    <cellStyle name="Normal 9 2 22 10" xfId="49008"/>
    <cellStyle name="Normal 9 2 22 10 2" xfId="49009"/>
    <cellStyle name="Normal 9 2 22 11" xfId="49010"/>
    <cellStyle name="Normal 9 2 22 2" xfId="49011"/>
    <cellStyle name="Normal 9 2 22 2 2" xfId="49012"/>
    <cellStyle name="Normal 9 2 22 3" xfId="49013"/>
    <cellStyle name="Normal 9 2 22 3 2" xfId="49014"/>
    <cellStyle name="Normal 9 2 22 4" xfId="49015"/>
    <cellStyle name="Normal 9 2 22 4 2" xfId="49016"/>
    <cellStyle name="Normal 9 2 22 5" xfId="49017"/>
    <cellStyle name="Normal 9 2 22 5 2" xfId="49018"/>
    <cellStyle name="Normal 9 2 22 6" xfId="49019"/>
    <cellStyle name="Normal 9 2 22 6 2" xfId="49020"/>
    <cellStyle name="Normal 9 2 22 7" xfId="49021"/>
    <cellStyle name="Normal 9 2 22 7 2" xfId="49022"/>
    <cellStyle name="Normal 9 2 22 8" xfId="49023"/>
    <cellStyle name="Normal 9 2 22 8 2" xfId="49024"/>
    <cellStyle name="Normal 9 2 22 9" xfId="49025"/>
    <cellStyle name="Normal 9 2 22 9 2" xfId="49026"/>
    <cellStyle name="Normal 9 2 23" xfId="49027"/>
    <cellStyle name="Normal 9 2 23 10" xfId="49028"/>
    <cellStyle name="Normal 9 2 23 10 2" xfId="49029"/>
    <cellStyle name="Normal 9 2 23 11" xfId="49030"/>
    <cellStyle name="Normal 9 2 23 2" xfId="49031"/>
    <cellStyle name="Normal 9 2 23 2 2" xfId="49032"/>
    <cellStyle name="Normal 9 2 23 3" xfId="49033"/>
    <cellStyle name="Normal 9 2 23 3 2" xfId="49034"/>
    <cellStyle name="Normal 9 2 23 4" xfId="49035"/>
    <cellStyle name="Normal 9 2 23 4 2" xfId="49036"/>
    <cellStyle name="Normal 9 2 23 5" xfId="49037"/>
    <cellStyle name="Normal 9 2 23 5 2" xfId="49038"/>
    <cellStyle name="Normal 9 2 23 6" xfId="49039"/>
    <cellStyle name="Normal 9 2 23 6 2" xfId="49040"/>
    <cellStyle name="Normal 9 2 23 7" xfId="49041"/>
    <cellStyle name="Normal 9 2 23 7 2" xfId="49042"/>
    <cellStyle name="Normal 9 2 23 8" xfId="49043"/>
    <cellStyle name="Normal 9 2 23 8 2" xfId="49044"/>
    <cellStyle name="Normal 9 2 23 9" xfId="49045"/>
    <cellStyle name="Normal 9 2 23 9 2" xfId="49046"/>
    <cellStyle name="Normal 9 2 24" xfId="49047"/>
    <cellStyle name="Normal 9 2 24 10" xfId="49048"/>
    <cellStyle name="Normal 9 2 24 10 2" xfId="49049"/>
    <cellStyle name="Normal 9 2 24 11" xfId="49050"/>
    <cellStyle name="Normal 9 2 24 2" xfId="49051"/>
    <cellStyle name="Normal 9 2 24 2 2" xfId="49052"/>
    <cellStyle name="Normal 9 2 24 3" xfId="49053"/>
    <cellStyle name="Normal 9 2 24 3 2" xfId="49054"/>
    <cellStyle name="Normal 9 2 24 4" xfId="49055"/>
    <cellStyle name="Normal 9 2 24 4 2" xfId="49056"/>
    <cellStyle name="Normal 9 2 24 5" xfId="49057"/>
    <cellStyle name="Normal 9 2 24 5 2" xfId="49058"/>
    <cellStyle name="Normal 9 2 24 6" xfId="49059"/>
    <cellStyle name="Normal 9 2 24 6 2" xfId="49060"/>
    <cellStyle name="Normal 9 2 24 7" xfId="49061"/>
    <cellStyle name="Normal 9 2 24 7 2" xfId="49062"/>
    <cellStyle name="Normal 9 2 24 8" xfId="49063"/>
    <cellStyle name="Normal 9 2 24 8 2" xfId="49064"/>
    <cellStyle name="Normal 9 2 24 9" xfId="49065"/>
    <cellStyle name="Normal 9 2 24 9 2" xfId="49066"/>
    <cellStyle name="Normal 9 2 25" xfId="49067"/>
    <cellStyle name="Normal 9 2 25 10" xfId="49068"/>
    <cellStyle name="Normal 9 2 25 10 2" xfId="49069"/>
    <cellStyle name="Normal 9 2 25 11" xfId="49070"/>
    <cellStyle name="Normal 9 2 25 2" xfId="49071"/>
    <cellStyle name="Normal 9 2 25 2 2" xfId="49072"/>
    <cellStyle name="Normal 9 2 25 3" xfId="49073"/>
    <cellStyle name="Normal 9 2 25 3 2" xfId="49074"/>
    <cellStyle name="Normal 9 2 25 4" xfId="49075"/>
    <cellStyle name="Normal 9 2 25 4 2" xfId="49076"/>
    <cellStyle name="Normal 9 2 25 5" xfId="49077"/>
    <cellStyle name="Normal 9 2 25 5 2" xfId="49078"/>
    <cellStyle name="Normal 9 2 25 6" xfId="49079"/>
    <cellStyle name="Normal 9 2 25 6 2" xfId="49080"/>
    <cellStyle name="Normal 9 2 25 7" xfId="49081"/>
    <cellStyle name="Normal 9 2 25 7 2" xfId="49082"/>
    <cellStyle name="Normal 9 2 25 8" xfId="49083"/>
    <cellStyle name="Normal 9 2 25 8 2" xfId="49084"/>
    <cellStyle name="Normal 9 2 25 9" xfId="49085"/>
    <cellStyle name="Normal 9 2 25 9 2" xfId="49086"/>
    <cellStyle name="Normal 9 2 26" xfId="49087"/>
    <cellStyle name="Normal 9 2 26 10" xfId="49088"/>
    <cellStyle name="Normal 9 2 26 10 2" xfId="49089"/>
    <cellStyle name="Normal 9 2 26 11" xfId="49090"/>
    <cellStyle name="Normal 9 2 26 2" xfId="49091"/>
    <cellStyle name="Normal 9 2 26 2 2" xfId="49092"/>
    <cellStyle name="Normal 9 2 26 3" xfId="49093"/>
    <cellStyle name="Normal 9 2 26 3 2" xfId="49094"/>
    <cellStyle name="Normal 9 2 26 4" xfId="49095"/>
    <cellStyle name="Normal 9 2 26 4 2" xfId="49096"/>
    <cellStyle name="Normal 9 2 26 5" xfId="49097"/>
    <cellStyle name="Normal 9 2 26 5 2" xfId="49098"/>
    <cellStyle name="Normal 9 2 26 6" xfId="49099"/>
    <cellStyle name="Normal 9 2 26 6 2" xfId="49100"/>
    <cellStyle name="Normal 9 2 26 7" xfId="49101"/>
    <cellStyle name="Normal 9 2 26 7 2" xfId="49102"/>
    <cellStyle name="Normal 9 2 26 8" xfId="49103"/>
    <cellStyle name="Normal 9 2 26 8 2" xfId="49104"/>
    <cellStyle name="Normal 9 2 26 9" xfId="49105"/>
    <cellStyle name="Normal 9 2 26 9 2" xfId="49106"/>
    <cellStyle name="Normal 9 2 27" xfId="49107"/>
    <cellStyle name="Normal 9 2 27 10" xfId="49108"/>
    <cellStyle name="Normal 9 2 27 10 2" xfId="49109"/>
    <cellStyle name="Normal 9 2 27 11" xfId="49110"/>
    <cellStyle name="Normal 9 2 27 2" xfId="49111"/>
    <cellStyle name="Normal 9 2 27 2 2" xfId="49112"/>
    <cellStyle name="Normal 9 2 27 3" xfId="49113"/>
    <cellStyle name="Normal 9 2 27 3 2" xfId="49114"/>
    <cellStyle name="Normal 9 2 27 4" xfId="49115"/>
    <cellStyle name="Normal 9 2 27 4 2" xfId="49116"/>
    <cellStyle name="Normal 9 2 27 5" xfId="49117"/>
    <cellStyle name="Normal 9 2 27 5 2" xfId="49118"/>
    <cellStyle name="Normal 9 2 27 6" xfId="49119"/>
    <cellStyle name="Normal 9 2 27 6 2" xfId="49120"/>
    <cellStyle name="Normal 9 2 27 7" xfId="49121"/>
    <cellStyle name="Normal 9 2 27 7 2" xfId="49122"/>
    <cellStyle name="Normal 9 2 27 8" xfId="49123"/>
    <cellStyle name="Normal 9 2 27 8 2" xfId="49124"/>
    <cellStyle name="Normal 9 2 27 9" xfId="49125"/>
    <cellStyle name="Normal 9 2 27 9 2" xfId="49126"/>
    <cellStyle name="Normal 9 2 28" xfId="49127"/>
    <cellStyle name="Normal 9 2 28 10" xfId="49128"/>
    <cellStyle name="Normal 9 2 28 10 2" xfId="49129"/>
    <cellStyle name="Normal 9 2 28 11" xfId="49130"/>
    <cellStyle name="Normal 9 2 28 2" xfId="49131"/>
    <cellStyle name="Normal 9 2 28 2 2" xfId="49132"/>
    <cellStyle name="Normal 9 2 28 3" xfId="49133"/>
    <cellStyle name="Normal 9 2 28 3 2" xfId="49134"/>
    <cellStyle name="Normal 9 2 28 4" xfId="49135"/>
    <cellStyle name="Normal 9 2 28 4 2" xfId="49136"/>
    <cellStyle name="Normal 9 2 28 5" xfId="49137"/>
    <cellStyle name="Normal 9 2 28 5 2" xfId="49138"/>
    <cellStyle name="Normal 9 2 28 6" xfId="49139"/>
    <cellStyle name="Normal 9 2 28 6 2" xfId="49140"/>
    <cellStyle name="Normal 9 2 28 7" xfId="49141"/>
    <cellStyle name="Normal 9 2 28 7 2" xfId="49142"/>
    <cellStyle name="Normal 9 2 28 8" xfId="49143"/>
    <cellStyle name="Normal 9 2 28 8 2" xfId="49144"/>
    <cellStyle name="Normal 9 2 28 9" xfId="49145"/>
    <cellStyle name="Normal 9 2 28 9 2" xfId="49146"/>
    <cellStyle name="Normal 9 2 29" xfId="49147"/>
    <cellStyle name="Normal 9 2 29 10" xfId="49148"/>
    <cellStyle name="Normal 9 2 29 10 2" xfId="49149"/>
    <cellStyle name="Normal 9 2 29 11" xfId="49150"/>
    <cellStyle name="Normal 9 2 29 2" xfId="49151"/>
    <cellStyle name="Normal 9 2 29 2 2" xfId="49152"/>
    <cellStyle name="Normal 9 2 29 3" xfId="49153"/>
    <cellStyle name="Normal 9 2 29 3 2" xfId="49154"/>
    <cellStyle name="Normal 9 2 29 4" xfId="49155"/>
    <cellStyle name="Normal 9 2 29 4 2" xfId="49156"/>
    <cellStyle name="Normal 9 2 29 5" xfId="49157"/>
    <cellStyle name="Normal 9 2 29 5 2" xfId="49158"/>
    <cellStyle name="Normal 9 2 29 6" xfId="49159"/>
    <cellStyle name="Normal 9 2 29 6 2" xfId="49160"/>
    <cellStyle name="Normal 9 2 29 7" xfId="49161"/>
    <cellStyle name="Normal 9 2 29 7 2" xfId="49162"/>
    <cellStyle name="Normal 9 2 29 8" xfId="49163"/>
    <cellStyle name="Normal 9 2 29 8 2" xfId="49164"/>
    <cellStyle name="Normal 9 2 29 9" xfId="49165"/>
    <cellStyle name="Normal 9 2 29 9 2" xfId="49166"/>
    <cellStyle name="Normal 9 2 3" xfId="49167"/>
    <cellStyle name="Normal 9 2 3 10" xfId="49168"/>
    <cellStyle name="Normal 9 2 3 10 2" xfId="49169"/>
    <cellStyle name="Normal 9 2 3 11" xfId="49170"/>
    <cellStyle name="Normal 9 2 3 2" xfId="49171"/>
    <cellStyle name="Normal 9 2 3 2 2" xfId="49172"/>
    <cellStyle name="Normal 9 2 3 3" xfId="49173"/>
    <cellStyle name="Normal 9 2 3 3 2" xfId="49174"/>
    <cellStyle name="Normal 9 2 3 4" xfId="49175"/>
    <cellStyle name="Normal 9 2 3 4 2" xfId="49176"/>
    <cellStyle name="Normal 9 2 3 5" xfId="49177"/>
    <cellStyle name="Normal 9 2 3 5 2" xfId="49178"/>
    <cellStyle name="Normal 9 2 3 6" xfId="49179"/>
    <cellStyle name="Normal 9 2 3 6 2" xfId="49180"/>
    <cellStyle name="Normal 9 2 3 7" xfId="49181"/>
    <cellStyle name="Normal 9 2 3 7 2" xfId="49182"/>
    <cellStyle name="Normal 9 2 3 8" xfId="49183"/>
    <cellStyle name="Normal 9 2 3 8 2" xfId="49184"/>
    <cellStyle name="Normal 9 2 3 9" xfId="49185"/>
    <cellStyle name="Normal 9 2 3 9 2" xfId="49186"/>
    <cellStyle name="Normal 9 2 30" xfId="49187"/>
    <cellStyle name="Normal 9 2 30 10" xfId="49188"/>
    <cellStyle name="Normal 9 2 30 10 2" xfId="49189"/>
    <cellStyle name="Normal 9 2 30 11" xfId="49190"/>
    <cellStyle name="Normal 9 2 30 2" xfId="49191"/>
    <cellStyle name="Normal 9 2 30 2 2" xfId="49192"/>
    <cellStyle name="Normal 9 2 30 3" xfId="49193"/>
    <cellStyle name="Normal 9 2 30 3 2" xfId="49194"/>
    <cellStyle name="Normal 9 2 30 4" xfId="49195"/>
    <cellStyle name="Normal 9 2 30 4 2" xfId="49196"/>
    <cellStyle name="Normal 9 2 30 5" xfId="49197"/>
    <cellStyle name="Normal 9 2 30 5 2" xfId="49198"/>
    <cellStyle name="Normal 9 2 30 6" xfId="49199"/>
    <cellStyle name="Normal 9 2 30 6 2" xfId="49200"/>
    <cellStyle name="Normal 9 2 30 7" xfId="49201"/>
    <cellStyle name="Normal 9 2 30 7 2" xfId="49202"/>
    <cellStyle name="Normal 9 2 30 8" xfId="49203"/>
    <cellStyle name="Normal 9 2 30 8 2" xfId="49204"/>
    <cellStyle name="Normal 9 2 30 9" xfId="49205"/>
    <cellStyle name="Normal 9 2 30 9 2" xfId="49206"/>
    <cellStyle name="Normal 9 2 31" xfId="49207"/>
    <cellStyle name="Normal 9 2 31 2" xfId="49208"/>
    <cellStyle name="Normal 9 2 31 2 2" xfId="49209"/>
    <cellStyle name="Normal 9 2 31 3" xfId="49210"/>
    <cellStyle name="Normal 9 2 31 3 2" xfId="49211"/>
    <cellStyle name="Normal 9 2 31 4" xfId="49212"/>
    <cellStyle name="Normal 9 2 31 4 2" xfId="49213"/>
    <cellStyle name="Normal 9 2 31 5" xfId="49214"/>
    <cellStyle name="Normal 9 2 32" xfId="49215"/>
    <cellStyle name="Normal 9 2 32 2" xfId="49216"/>
    <cellStyle name="Normal 9 2 32 2 2" xfId="49217"/>
    <cellStyle name="Normal 9 2 32 3" xfId="49218"/>
    <cellStyle name="Normal 9 2 32 3 2" xfId="49219"/>
    <cellStyle name="Normal 9 2 32 4" xfId="49220"/>
    <cellStyle name="Normal 9 2 32 4 2" xfId="49221"/>
    <cellStyle name="Normal 9 2 32 5" xfId="49222"/>
    <cellStyle name="Normal 9 2 33" xfId="49223"/>
    <cellStyle name="Normal 9 2 33 2" xfId="49224"/>
    <cellStyle name="Normal 9 2 33 2 2" xfId="49225"/>
    <cellStyle name="Normal 9 2 33 3" xfId="49226"/>
    <cellStyle name="Normal 9 2 33 3 2" xfId="49227"/>
    <cellStyle name="Normal 9 2 33 4" xfId="49228"/>
    <cellStyle name="Normal 9 2 33 4 2" xfId="49229"/>
    <cellStyle name="Normal 9 2 33 5" xfId="49230"/>
    <cellStyle name="Normal 9 2 34" xfId="49231"/>
    <cellStyle name="Normal 9 2 34 2" xfId="49232"/>
    <cellStyle name="Normal 9 2 34 2 2" xfId="49233"/>
    <cellStyle name="Normal 9 2 34 3" xfId="49234"/>
    <cellStyle name="Normal 9 2 34 3 2" xfId="49235"/>
    <cellStyle name="Normal 9 2 34 4" xfId="49236"/>
    <cellStyle name="Normal 9 2 34 4 2" xfId="49237"/>
    <cellStyle name="Normal 9 2 34 5" xfId="49238"/>
    <cellStyle name="Normal 9 2 35" xfId="49239"/>
    <cellStyle name="Normal 9 2 35 2" xfId="49240"/>
    <cellStyle name="Normal 9 2 35 2 2" xfId="49241"/>
    <cellStyle name="Normal 9 2 35 3" xfId="49242"/>
    <cellStyle name="Normal 9 2 35 3 2" xfId="49243"/>
    <cellStyle name="Normal 9 2 35 4" xfId="49244"/>
    <cellStyle name="Normal 9 2 35 4 2" xfId="49245"/>
    <cellStyle name="Normal 9 2 35 5" xfId="49246"/>
    <cellStyle name="Normal 9 2 36" xfId="49247"/>
    <cellStyle name="Normal 9 2 36 2" xfId="49248"/>
    <cellStyle name="Normal 9 2 36 2 2" xfId="49249"/>
    <cellStyle name="Normal 9 2 36 3" xfId="49250"/>
    <cellStyle name="Normal 9 2 36 3 2" xfId="49251"/>
    <cellStyle name="Normal 9 2 36 4" xfId="49252"/>
    <cellStyle name="Normal 9 2 36 4 2" xfId="49253"/>
    <cellStyle name="Normal 9 2 36 5" xfId="49254"/>
    <cellStyle name="Normal 9 2 37" xfId="49255"/>
    <cellStyle name="Normal 9 2 37 2" xfId="49256"/>
    <cellStyle name="Normal 9 2 37 2 2" xfId="49257"/>
    <cellStyle name="Normal 9 2 37 3" xfId="49258"/>
    <cellStyle name="Normal 9 2 37 3 2" xfId="49259"/>
    <cellStyle name="Normal 9 2 37 4" xfId="49260"/>
    <cellStyle name="Normal 9 2 37 4 2" xfId="49261"/>
    <cellStyle name="Normal 9 2 37 5" xfId="49262"/>
    <cellStyle name="Normal 9 2 38" xfId="49263"/>
    <cellStyle name="Normal 9 2 38 2" xfId="49264"/>
    <cellStyle name="Normal 9 2 38 2 2" xfId="49265"/>
    <cellStyle name="Normal 9 2 38 3" xfId="49266"/>
    <cellStyle name="Normal 9 2 38 3 2" xfId="49267"/>
    <cellStyle name="Normal 9 2 38 4" xfId="49268"/>
    <cellStyle name="Normal 9 2 38 4 2" xfId="49269"/>
    <cellStyle name="Normal 9 2 38 5" xfId="49270"/>
    <cellStyle name="Normal 9 2 39" xfId="49271"/>
    <cellStyle name="Normal 9 2 39 2" xfId="49272"/>
    <cellStyle name="Normal 9 2 39 2 2" xfId="49273"/>
    <cellStyle name="Normal 9 2 39 3" xfId="49274"/>
    <cellStyle name="Normal 9 2 39 3 2" xfId="49275"/>
    <cellStyle name="Normal 9 2 39 4" xfId="49276"/>
    <cellStyle name="Normal 9 2 39 4 2" xfId="49277"/>
    <cellStyle name="Normal 9 2 39 5" xfId="49278"/>
    <cellStyle name="Normal 9 2 4" xfId="49279"/>
    <cellStyle name="Normal 9 2 4 10" xfId="49280"/>
    <cellStyle name="Normal 9 2 4 10 2" xfId="49281"/>
    <cellStyle name="Normal 9 2 4 11" xfId="49282"/>
    <cellStyle name="Normal 9 2 4 2" xfId="49283"/>
    <cellStyle name="Normal 9 2 4 2 2" xfId="49284"/>
    <cellStyle name="Normal 9 2 4 3" xfId="49285"/>
    <cellStyle name="Normal 9 2 4 3 2" xfId="49286"/>
    <cellStyle name="Normal 9 2 4 4" xfId="49287"/>
    <cellStyle name="Normal 9 2 4 4 2" xfId="49288"/>
    <cellStyle name="Normal 9 2 4 5" xfId="49289"/>
    <cellStyle name="Normal 9 2 4 5 2" xfId="49290"/>
    <cellStyle name="Normal 9 2 4 6" xfId="49291"/>
    <cellStyle name="Normal 9 2 4 6 2" xfId="49292"/>
    <cellStyle name="Normal 9 2 4 7" xfId="49293"/>
    <cellStyle name="Normal 9 2 4 7 2" xfId="49294"/>
    <cellStyle name="Normal 9 2 4 8" xfId="49295"/>
    <cellStyle name="Normal 9 2 4 8 2" xfId="49296"/>
    <cellStyle name="Normal 9 2 4 9" xfId="49297"/>
    <cellStyle name="Normal 9 2 4 9 2" xfId="49298"/>
    <cellStyle name="Normal 9 2 40" xfId="49299"/>
    <cellStyle name="Normal 9 2 40 2" xfId="49300"/>
    <cellStyle name="Normal 9 2 40 2 2" xfId="49301"/>
    <cellStyle name="Normal 9 2 40 3" xfId="49302"/>
    <cellStyle name="Normal 9 2 40 3 2" xfId="49303"/>
    <cellStyle name="Normal 9 2 40 4" xfId="49304"/>
    <cellStyle name="Normal 9 2 40 4 2" xfId="49305"/>
    <cellStyle name="Normal 9 2 40 5" xfId="49306"/>
    <cellStyle name="Normal 9 2 41" xfId="49307"/>
    <cellStyle name="Normal 9 2 41 2" xfId="49308"/>
    <cellStyle name="Normal 9 2 41 2 2" xfId="49309"/>
    <cellStyle name="Normal 9 2 41 3" xfId="49310"/>
    <cellStyle name="Normal 9 2 41 3 2" xfId="49311"/>
    <cellStyle name="Normal 9 2 41 4" xfId="49312"/>
    <cellStyle name="Normal 9 2 41 4 2" xfId="49313"/>
    <cellStyle name="Normal 9 2 41 5" xfId="49314"/>
    <cellStyle name="Normal 9 2 42" xfId="49315"/>
    <cellStyle name="Normal 9 2 42 2" xfId="49316"/>
    <cellStyle name="Normal 9 2 42 2 2" xfId="49317"/>
    <cellStyle name="Normal 9 2 42 3" xfId="49318"/>
    <cellStyle name="Normal 9 2 42 3 2" xfId="49319"/>
    <cellStyle name="Normal 9 2 42 4" xfId="49320"/>
    <cellStyle name="Normal 9 2 42 4 2" xfId="49321"/>
    <cellStyle name="Normal 9 2 42 5" xfId="49322"/>
    <cellStyle name="Normal 9 2 43" xfId="49323"/>
    <cellStyle name="Normal 9 2 43 2" xfId="49324"/>
    <cellStyle name="Normal 9 2 43 2 2" xfId="49325"/>
    <cellStyle name="Normal 9 2 43 3" xfId="49326"/>
    <cellStyle name="Normal 9 2 43 3 2" xfId="49327"/>
    <cellStyle name="Normal 9 2 43 4" xfId="49328"/>
    <cellStyle name="Normal 9 2 43 4 2" xfId="49329"/>
    <cellStyle name="Normal 9 2 43 5" xfId="49330"/>
    <cellStyle name="Normal 9 2 44" xfId="49331"/>
    <cellStyle name="Normal 9 2 44 2" xfId="49332"/>
    <cellStyle name="Normal 9 2 44 2 2" xfId="49333"/>
    <cellStyle name="Normal 9 2 44 3" xfId="49334"/>
    <cellStyle name="Normal 9 2 44 3 2" xfId="49335"/>
    <cellStyle name="Normal 9 2 44 4" xfId="49336"/>
    <cellStyle name="Normal 9 2 44 4 2" xfId="49337"/>
    <cellStyle name="Normal 9 2 44 5" xfId="49338"/>
    <cellStyle name="Normal 9 2 45" xfId="49339"/>
    <cellStyle name="Normal 9 2 45 2" xfId="49340"/>
    <cellStyle name="Normal 9 2 45 2 2" xfId="49341"/>
    <cellStyle name="Normal 9 2 45 3" xfId="49342"/>
    <cellStyle name="Normal 9 2 45 3 2" xfId="49343"/>
    <cellStyle name="Normal 9 2 45 4" xfId="49344"/>
    <cellStyle name="Normal 9 2 45 4 2" xfId="49345"/>
    <cellStyle name="Normal 9 2 45 5" xfId="49346"/>
    <cellStyle name="Normal 9 2 46" xfId="49347"/>
    <cellStyle name="Normal 9 2 46 2" xfId="49348"/>
    <cellStyle name="Normal 9 2 46 2 2" xfId="49349"/>
    <cellStyle name="Normal 9 2 46 3" xfId="49350"/>
    <cellStyle name="Normal 9 2 46 3 2" xfId="49351"/>
    <cellStyle name="Normal 9 2 46 4" xfId="49352"/>
    <cellStyle name="Normal 9 2 46 4 2" xfId="49353"/>
    <cellStyle name="Normal 9 2 46 5" xfId="49354"/>
    <cellStyle name="Normal 9 2 47" xfId="49355"/>
    <cellStyle name="Normal 9 2 47 2" xfId="49356"/>
    <cellStyle name="Normal 9 2 47 2 2" xfId="49357"/>
    <cellStyle name="Normal 9 2 47 3" xfId="49358"/>
    <cellStyle name="Normal 9 2 47 3 2" xfId="49359"/>
    <cellStyle name="Normal 9 2 47 4" xfId="49360"/>
    <cellStyle name="Normal 9 2 47 4 2" xfId="49361"/>
    <cellStyle name="Normal 9 2 47 5" xfId="49362"/>
    <cellStyle name="Normal 9 2 48" xfId="49363"/>
    <cellStyle name="Normal 9 2 48 2" xfId="49364"/>
    <cellStyle name="Normal 9 2 48 2 2" xfId="49365"/>
    <cellStyle name="Normal 9 2 48 3" xfId="49366"/>
    <cellStyle name="Normal 9 2 48 3 2" xfId="49367"/>
    <cellStyle name="Normal 9 2 48 4" xfId="49368"/>
    <cellStyle name="Normal 9 2 48 4 2" xfId="49369"/>
    <cellStyle name="Normal 9 2 48 5" xfId="49370"/>
    <cellStyle name="Normal 9 2 49" xfId="49371"/>
    <cellStyle name="Normal 9 2 49 2" xfId="49372"/>
    <cellStyle name="Normal 9 2 49 2 2" xfId="49373"/>
    <cellStyle name="Normal 9 2 49 3" xfId="49374"/>
    <cellStyle name="Normal 9 2 49 3 2" xfId="49375"/>
    <cellStyle name="Normal 9 2 49 4" xfId="49376"/>
    <cellStyle name="Normal 9 2 49 4 2" xfId="49377"/>
    <cellStyle name="Normal 9 2 49 5" xfId="49378"/>
    <cellStyle name="Normal 9 2 5" xfId="49379"/>
    <cellStyle name="Normal 9 2 5 10" xfId="49380"/>
    <cellStyle name="Normal 9 2 5 10 2" xfId="49381"/>
    <cellStyle name="Normal 9 2 5 11" xfId="49382"/>
    <cellStyle name="Normal 9 2 5 2" xfId="49383"/>
    <cellStyle name="Normal 9 2 5 2 2" xfId="49384"/>
    <cellStyle name="Normal 9 2 5 3" xfId="49385"/>
    <cellStyle name="Normal 9 2 5 3 2" xfId="49386"/>
    <cellStyle name="Normal 9 2 5 4" xfId="49387"/>
    <cellStyle name="Normal 9 2 5 4 2" xfId="49388"/>
    <cellStyle name="Normal 9 2 5 5" xfId="49389"/>
    <cellStyle name="Normal 9 2 5 5 2" xfId="49390"/>
    <cellStyle name="Normal 9 2 5 6" xfId="49391"/>
    <cellStyle name="Normal 9 2 5 6 2" xfId="49392"/>
    <cellStyle name="Normal 9 2 5 7" xfId="49393"/>
    <cellStyle name="Normal 9 2 5 7 2" xfId="49394"/>
    <cellStyle name="Normal 9 2 5 8" xfId="49395"/>
    <cellStyle name="Normal 9 2 5 8 2" xfId="49396"/>
    <cellStyle name="Normal 9 2 5 9" xfId="49397"/>
    <cellStyle name="Normal 9 2 5 9 2" xfId="49398"/>
    <cellStyle name="Normal 9 2 50" xfId="49399"/>
    <cellStyle name="Normal 9 2 50 2" xfId="49400"/>
    <cellStyle name="Normal 9 2 51" xfId="49401"/>
    <cellStyle name="Normal 9 2 51 2" xfId="49402"/>
    <cellStyle name="Normal 9 2 52" xfId="49403"/>
    <cellStyle name="Normal 9 2 52 2" xfId="49404"/>
    <cellStyle name="Normal 9 2 53" xfId="49405"/>
    <cellStyle name="Normal 9 2 53 2" xfId="49406"/>
    <cellStyle name="Normal 9 2 54" xfId="49407"/>
    <cellStyle name="Normal 9 2 54 2" xfId="49408"/>
    <cellStyle name="Normal 9 2 55" xfId="49409"/>
    <cellStyle name="Normal 9 2 55 2" xfId="49410"/>
    <cellStyle name="Normal 9 2 56" xfId="49411"/>
    <cellStyle name="Normal 9 2 56 2" xfId="49412"/>
    <cellStyle name="Normal 9 2 57" xfId="49413"/>
    <cellStyle name="Normal 9 2 57 2" xfId="49414"/>
    <cellStyle name="Normal 9 2 58" xfId="49415"/>
    <cellStyle name="Normal 9 2 58 2" xfId="49416"/>
    <cellStyle name="Normal 9 2 59" xfId="49417"/>
    <cellStyle name="Normal 9 2 59 2" xfId="49418"/>
    <cellStyle name="Normal 9 2 6" xfId="49419"/>
    <cellStyle name="Normal 9 2 6 10" xfId="49420"/>
    <cellStyle name="Normal 9 2 6 10 2" xfId="49421"/>
    <cellStyle name="Normal 9 2 6 11" xfId="49422"/>
    <cellStyle name="Normal 9 2 6 2" xfId="49423"/>
    <cellStyle name="Normal 9 2 6 2 2" xfId="49424"/>
    <cellStyle name="Normal 9 2 6 3" xfId="49425"/>
    <cellStyle name="Normal 9 2 6 3 2" xfId="49426"/>
    <cellStyle name="Normal 9 2 6 4" xfId="49427"/>
    <cellStyle name="Normal 9 2 6 4 2" xfId="49428"/>
    <cellStyle name="Normal 9 2 6 5" xfId="49429"/>
    <cellStyle name="Normal 9 2 6 5 2" xfId="49430"/>
    <cellStyle name="Normal 9 2 6 6" xfId="49431"/>
    <cellStyle name="Normal 9 2 6 6 2" xfId="49432"/>
    <cellStyle name="Normal 9 2 6 7" xfId="49433"/>
    <cellStyle name="Normal 9 2 6 7 2" xfId="49434"/>
    <cellStyle name="Normal 9 2 6 8" xfId="49435"/>
    <cellStyle name="Normal 9 2 6 8 2" xfId="49436"/>
    <cellStyle name="Normal 9 2 6 9" xfId="49437"/>
    <cellStyle name="Normal 9 2 6 9 2" xfId="49438"/>
    <cellStyle name="Normal 9 2 60" xfId="49439"/>
    <cellStyle name="Normal 9 2 60 2" xfId="49440"/>
    <cellStyle name="Normal 9 2 61" xfId="49441"/>
    <cellStyle name="Normal 9 2 61 2" xfId="49442"/>
    <cellStyle name="Normal 9 2 62" xfId="49443"/>
    <cellStyle name="Normal 9 2 62 2" xfId="49444"/>
    <cellStyle name="Normal 9 2 63" xfId="49445"/>
    <cellStyle name="Normal 9 2 63 2" xfId="49446"/>
    <cellStyle name="Normal 9 2 64" xfId="49447"/>
    <cellStyle name="Normal 9 2 64 2" xfId="49448"/>
    <cellStyle name="Normal 9 2 65" xfId="49449"/>
    <cellStyle name="Normal 9 2 65 2" xfId="49450"/>
    <cellStyle name="Normal 9 2 66" xfId="49451"/>
    <cellStyle name="Normal 9 2 66 2" xfId="49452"/>
    <cellStyle name="Normal 9 2 67" xfId="49453"/>
    <cellStyle name="Normal 9 2 67 2" xfId="49454"/>
    <cellStyle name="Normal 9 2 68" xfId="49455"/>
    <cellStyle name="Normal 9 2 68 2" xfId="49456"/>
    <cellStyle name="Normal 9 2 69" xfId="49457"/>
    <cellStyle name="Normal 9 2 69 2" xfId="49458"/>
    <cellStyle name="Normal 9 2 7" xfId="49459"/>
    <cellStyle name="Normal 9 2 7 10" xfId="49460"/>
    <cellStyle name="Normal 9 2 7 10 2" xfId="49461"/>
    <cellStyle name="Normal 9 2 7 11" xfId="49462"/>
    <cellStyle name="Normal 9 2 7 2" xfId="49463"/>
    <cellStyle name="Normal 9 2 7 2 2" xfId="49464"/>
    <cellStyle name="Normal 9 2 7 3" xfId="49465"/>
    <cellStyle name="Normal 9 2 7 3 2" xfId="49466"/>
    <cellStyle name="Normal 9 2 7 4" xfId="49467"/>
    <cellStyle name="Normal 9 2 7 4 2" xfId="49468"/>
    <cellStyle name="Normal 9 2 7 5" xfId="49469"/>
    <cellStyle name="Normal 9 2 7 5 2" xfId="49470"/>
    <cellStyle name="Normal 9 2 7 6" xfId="49471"/>
    <cellStyle name="Normal 9 2 7 6 2" xfId="49472"/>
    <cellStyle name="Normal 9 2 7 7" xfId="49473"/>
    <cellStyle name="Normal 9 2 7 7 2" xfId="49474"/>
    <cellStyle name="Normal 9 2 7 8" xfId="49475"/>
    <cellStyle name="Normal 9 2 7 8 2" xfId="49476"/>
    <cellStyle name="Normal 9 2 7 9" xfId="49477"/>
    <cellStyle name="Normal 9 2 7 9 2" xfId="49478"/>
    <cellStyle name="Normal 9 2 70" xfId="49479"/>
    <cellStyle name="Normal 9 2 70 2" xfId="49480"/>
    <cellStyle name="Normal 9 2 71" xfId="49481"/>
    <cellStyle name="Normal 9 2 71 2" xfId="49482"/>
    <cellStyle name="Normal 9 2 72" xfId="49483"/>
    <cellStyle name="Normal 9 2 72 2" xfId="49484"/>
    <cellStyle name="Normal 9 2 73" xfId="49485"/>
    <cellStyle name="Normal 9 2 73 2" xfId="49486"/>
    <cellStyle name="Normal 9 2 74" xfId="49487"/>
    <cellStyle name="Normal 9 2 75" xfId="49488"/>
    <cellStyle name="Normal 9 2 76" xfId="49489"/>
    <cellStyle name="Normal 9 2 77" xfId="49490"/>
    <cellStyle name="Normal 9 2 8" xfId="49491"/>
    <cellStyle name="Normal 9 2 8 10" xfId="49492"/>
    <cellStyle name="Normal 9 2 8 10 2" xfId="49493"/>
    <cellStyle name="Normal 9 2 8 11" xfId="49494"/>
    <cellStyle name="Normal 9 2 8 2" xfId="49495"/>
    <cellStyle name="Normal 9 2 8 2 2" xfId="49496"/>
    <cellStyle name="Normal 9 2 8 3" xfId="49497"/>
    <cellStyle name="Normal 9 2 8 3 2" xfId="49498"/>
    <cellStyle name="Normal 9 2 8 4" xfId="49499"/>
    <cellStyle name="Normal 9 2 8 4 2" xfId="49500"/>
    <cellStyle name="Normal 9 2 8 5" xfId="49501"/>
    <cellStyle name="Normal 9 2 8 5 2" xfId="49502"/>
    <cellStyle name="Normal 9 2 8 6" xfId="49503"/>
    <cellStyle name="Normal 9 2 8 6 2" xfId="49504"/>
    <cellStyle name="Normal 9 2 8 7" xfId="49505"/>
    <cellStyle name="Normal 9 2 8 7 2" xfId="49506"/>
    <cellStyle name="Normal 9 2 8 8" xfId="49507"/>
    <cellStyle name="Normal 9 2 8 8 2" xfId="49508"/>
    <cellStyle name="Normal 9 2 8 9" xfId="49509"/>
    <cellStyle name="Normal 9 2 8 9 2" xfId="49510"/>
    <cellStyle name="Normal 9 2 9" xfId="49511"/>
    <cellStyle name="Normal 9 2 9 10" xfId="49512"/>
    <cellStyle name="Normal 9 2 9 10 2" xfId="49513"/>
    <cellStyle name="Normal 9 2 9 11" xfId="49514"/>
    <cellStyle name="Normal 9 2 9 2" xfId="49515"/>
    <cellStyle name="Normal 9 2 9 2 2" xfId="49516"/>
    <cellStyle name="Normal 9 2 9 3" xfId="49517"/>
    <cellStyle name="Normal 9 2 9 3 2" xfId="49518"/>
    <cellStyle name="Normal 9 2 9 4" xfId="49519"/>
    <cellStyle name="Normal 9 2 9 4 2" xfId="49520"/>
    <cellStyle name="Normal 9 2 9 5" xfId="49521"/>
    <cellStyle name="Normal 9 2 9 5 2" xfId="49522"/>
    <cellStyle name="Normal 9 2 9 6" xfId="49523"/>
    <cellStyle name="Normal 9 2 9 6 2" xfId="49524"/>
    <cellStyle name="Normal 9 2 9 7" xfId="49525"/>
    <cellStyle name="Normal 9 2 9 7 2" xfId="49526"/>
    <cellStyle name="Normal 9 2 9 8" xfId="49527"/>
    <cellStyle name="Normal 9 2 9 8 2" xfId="49528"/>
    <cellStyle name="Normal 9 2 9 9" xfId="49529"/>
    <cellStyle name="Normal 9 2 9 9 2" xfId="49530"/>
    <cellStyle name="Normal 9 20" xfId="49531"/>
    <cellStyle name="Normal 9 20 10" xfId="49532"/>
    <cellStyle name="Normal 9 20 10 2" xfId="49533"/>
    <cellStyle name="Normal 9 20 11" xfId="49534"/>
    <cellStyle name="Normal 9 20 2" xfId="49535"/>
    <cellStyle name="Normal 9 20 2 2" xfId="49536"/>
    <cellStyle name="Normal 9 20 3" xfId="49537"/>
    <cellStyle name="Normal 9 20 3 2" xfId="49538"/>
    <cellStyle name="Normal 9 20 4" xfId="49539"/>
    <cellStyle name="Normal 9 20 4 2" xfId="49540"/>
    <cellStyle name="Normal 9 20 5" xfId="49541"/>
    <cellStyle name="Normal 9 20 5 2" xfId="49542"/>
    <cellStyle name="Normal 9 20 6" xfId="49543"/>
    <cellStyle name="Normal 9 20 6 2" xfId="49544"/>
    <cellStyle name="Normal 9 20 7" xfId="49545"/>
    <cellStyle name="Normal 9 20 7 2" xfId="49546"/>
    <cellStyle name="Normal 9 20 8" xfId="49547"/>
    <cellStyle name="Normal 9 20 8 2" xfId="49548"/>
    <cellStyle name="Normal 9 20 9" xfId="49549"/>
    <cellStyle name="Normal 9 20 9 2" xfId="49550"/>
    <cellStyle name="Normal 9 21" xfId="49551"/>
    <cellStyle name="Normal 9 21 10" xfId="49552"/>
    <cellStyle name="Normal 9 21 10 2" xfId="49553"/>
    <cellStyle name="Normal 9 21 11" xfId="49554"/>
    <cellStyle name="Normal 9 21 2" xfId="49555"/>
    <cellStyle name="Normal 9 21 2 2" xfId="49556"/>
    <cellStyle name="Normal 9 21 3" xfId="49557"/>
    <cellStyle name="Normal 9 21 3 2" xfId="49558"/>
    <cellStyle name="Normal 9 21 4" xfId="49559"/>
    <cellStyle name="Normal 9 21 4 2" xfId="49560"/>
    <cellStyle name="Normal 9 21 5" xfId="49561"/>
    <cellStyle name="Normal 9 21 5 2" xfId="49562"/>
    <cellStyle name="Normal 9 21 6" xfId="49563"/>
    <cellStyle name="Normal 9 21 6 2" xfId="49564"/>
    <cellStyle name="Normal 9 21 7" xfId="49565"/>
    <cellStyle name="Normal 9 21 7 2" xfId="49566"/>
    <cellStyle name="Normal 9 21 8" xfId="49567"/>
    <cellStyle name="Normal 9 21 8 2" xfId="49568"/>
    <cellStyle name="Normal 9 21 9" xfId="49569"/>
    <cellStyle name="Normal 9 21 9 2" xfId="49570"/>
    <cellStyle name="Normal 9 22" xfId="49571"/>
    <cellStyle name="Normal 9 22 10" xfId="49572"/>
    <cellStyle name="Normal 9 22 10 2" xfId="49573"/>
    <cellStyle name="Normal 9 22 11" xfId="49574"/>
    <cellStyle name="Normal 9 22 2" xfId="49575"/>
    <cellStyle name="Normal 9 22 2 2" xfId="49576"/>
    <cellStyle name="Normal 9 22 3" xfId="49577"/>
    <cellStyle name="Normal 9 22 3 2" xfId="49578"/>
    <cellStyle name="Normal 9 22 4" xfId="49579"/>
    <cellStyle name="Normal 9 22 4 2" xfId="49580"/>
    <cellStyle name="Normal 9 22 5" xfId="49581"/>
    <cellStyle name="Normal 9 22 5 2" xfId="49582"/>
    <cellStyle name="Normal 9 22 6" xfId="49583"/>
    <cellStyle name="Normal 9 22 6 2" xfId="49584"/>
    <cellStyle name="Normal 9 22 7" xfId="49585"/>
    <cellStyle name="Normal 9 22 7 2" xfId="49586"/>
    <cellStyle name="Normal 9 22 8" xfId="49587"/>
    <cellStyle name="Normal 9 22 8 2" xfId="49588"/>
    <cellStyle name="Normal 9 22 9" xfId="49589"/>
    <cellStyle name="Normal 9 22 9 2" xfId="49590"/>
    <cellStyle name="Normal 9 23" xfId="49591"/>
    <cellStyle name="Normal 9 23 10" xfId="49592"/>
    <cellStyle name="Normal 9 23 10 2" xfId="49593"/>
    <cellStyle name="Normal 9 23 11" xfId="49594"/>
    <cellStyle name="Normal 9 23 2" xfId="49595"/>
    <cellStyle name="Normal 9 23 2 2" xfId="49596"/>
    <cellStyle name="Normal 9 23 3" xfId="49597"/>
    <cellStyle name="Normal 9 23 3 2" xfId="49598"/>
    <cellStyle name="Normal 9 23 4" xfId="49599"/>
    <cellStyle name="Normal 9 23 4 2" xfId="49600"/>
    <cellStyle name="Normal 9 23 5" xfId="49601"/>
    <cellStyle name="Normal 9 23 5 2" xfId="49602"/>
    <cellStyle name="Normal 9 23 6" xfId="49603"/>
    <cellStyle name="Normal 9 23 6 2" xfId="49604"/>
    <cellStyle name="Normal 9 23 7" xfId="49605"/>
    <cellStyle name="Normal 9 23 7 2" xfId="49606"/>
    <cellStyle name="Normal 9 23 8" xfId="49607"/>
    <cellStyle name="Normal 9 23 8 2" xfId="49608"/>
    <cellStyle name="Normal 9 23 9" xfId="49609"/>
    <cellStyle name="Normal 9 23 9 2" xfId="49610"/>
    <cellStyle name="Normal 9 24" xfId="49611"/>
    <cellStyle name="Normal 9 24 10" xfId="49612"/>
    <cellStyle name="Normal 9 24 10 2" xfId="49613"/>
    <cellStyle name="Normal 9 24 11" xfId="49614"/>
    <cellStyle name="Normal 9 24 2" xfId="49615"/>
    <cellStyle name="Normal 9 24 2 2" xfId="49616"/>
    <cellStyle name="Normal 9 24 3" xfId="49617"/>
    <cellStyle name="Normal 9 24 3 2" xfId="49618"/>
    <cellStyle name="Normal 9 24 4" xfId="49619"/>
    <cellStyle name="Normal 9 24 4 2" xfId="49620"/>
    <cellStyle name="Normal 9 24 5" xfId="49621"/>
    <cellStyle name="Normal 9 24 5 2" xfId="49622"/>
    <cellStyle name="Normal 9 24 6" xfId="49623"/>
    <cellStyle name="Normal 9 24 6 2" xfId="49624"/>
    <cellStyle name="Normal 9 24 7" xfId="49625"/>
    <cellStyle name="Normal 9 24 7 2" xfId="49626"/>
    <cellStyle name="Normal 9 24 8" xfId="49627"/>
    <cellStyle name="Normal 9 24 8 2" xfId="49628"/>
    <cellStyle name="Normal 9 24 9" xfId="49629"/>
    <cellStyle name="Normal 9 24 9 2" xfId="49630"/>
    <cellStyle name="Normal 9 25" xfId="49631"/>
    <cellStyle name="Normal 9 25 10" xfId="49632"/>
    <cellStyle name="Normal 9 25 10 2" xfId="49633"/>
    <cellStyle name="Normal 9 25 11" xfId="49634"/>
    <cellStyle name="Normal 9 25 2" xfId="49635"/>
    <cellStyle name="Normal 9 25 2 2" xfId="49636"/>
    <cellStyle name="Normal 9 25 3" xfId="49637"/>
    <cellStyle name="Normal 9 25 3 2" xfId="49638"/>
    <cellStyle name="Normal 9 25 4" xfId="49639"/>
    <cellStyle name="Normal 9 25 4 2" xfId="49640"/>
    <cellStyle name="Normal 9 25 5" xfId="49641"/>
    <cellStyle name="Normal 9 25 5 2" xfId="49642"/>
    <cellStyle name="Normal 9 25 6" xfId="49643"/>
    <cellStyle name="Normal 9 25 6 2" xfId="49644"/>
    <cellStyle name="Normal 9 25 7" xfId="49645"/>
    <cellStyle name="Normal 9 25 7 2" xfId="49646"/>
    <cellStyle name="Normal 9 25 8" xfId="49647"/>
    <cellStyle name="Normal 9 25 8 2" xfId="49648"/>
    <cellStyle name="Normal 9 25 9" xfId="49649"/>
    <cellStyle name="Normal 9 25 9 2" xfId="49650"/>
    <cellStyle name="Normal 9 26" xfId="49651"/>
    <cellStyle name="Normal 9 26 10" xfId="49652"/>
    <cellStyle name="Normal 9 26 10 2" xfId="49653"/>
    <cellStyle name="Normal 9 26 11" xfId="49654"/>
    <cellStyle name="Normal 9 26 2" xfId="49655"/>
    <cellStyle name="Normal 9 26 2 2" xfId="49656"/>
    <cellStyle name="Normal 9 26 3" xfId="49657"/>
    <cellStyle name="Normal 9 26 3 2" xfId="49658"/>
    <cellStyle name="Normal 9 26 4" xfId="49659"/>
    <cellStyle name="Normal 9 26 4 2" xfId="49660"/>
    <cellStyle name="Normal 9 26 5" xfId="49661"/>
    <cellStyle name="Normal 9 26 5 2" xfId="49662"/>
    <cellStyle name="Normal 9 26 6" xfId="49663"/>
    <cellStyle name="Normal 9 26 6 2" xfId="49664"/>
    <cellStyle name="Normal 9 26 7" xfId="49665"/>
    <cellStyle name="Normal 9 26 7 2" xfId="49666"/>
    <cellStyle name="Normal 9 26 8" xfId="49667"/>
    <cellStyle name="Normal 9 26 8 2" xfId="49668"/>
    <cellStyle name="Normal 9 26 9" xfId="49669"/>
    <cellStyle name="Normal 9 26 9 2" xfId="49670"/>
    <cellStyle name="Normal 9 27" xfId="49671"/>
    <cellStyle name="Normal 9 27 10" xfId="49672"/>
    <cellStyle name="Normal 9 27 10 2" xfId="49673"/>
    <cellStyle name="Normal 9 27 11" xfId="49674"/>
    <cellStyle name="Normal 9 27 2" xfId="49675"/>
    <cellStyle name="Normal 9 27 2 2" xfId="49676"/>
    <cellStyle name="Normal 9 27 3" xfId="49677"/>
    <cellStyle name="Normal 9 27 3 2" xfId="49678"/>
    <cellStyle name="Normal 9 27 4" xfId="49679"/>
    <cellStyle name="Normal 9 27 4 2" xfId="49680"/>
    <cellStyle name="Normal 9 27 5" xfId="49681"/>
    <cellStyle name="Normal 9 27 5 2" xfId="49682"/>
    <cellStyle name="Normal 9 27 6" xfId="49683"/>
    <cellStyle name="Normal 9 27 6 2" xfId="49684"/>
    <cellStyle name="Normal 9 27 7" xfId="49685"/>
    <cellStyle name="Normal 9 27 7 2" xfId="49686"/>
    <cellStyle name="Normal 9 27 8" xfId="49687"/>
    <cellStyle name="Normal 9 27 8 2" xfId="49688"/>
    <cellStyle name="Normal 9 27 9" xfId="49689"/>
    <cellStyle name="Normal 9 27 9 2" xfId="49690"/>
    <cellStyle name="Normal 9 28" xfId="49691"/>
    <cellStyle name="Normal 9 28 10" xfId="49692"/>
    <cellStyle name="Normal 9 28 10 2" xfId="49693"/>
    <cellStyle name="Normal 9 28 11" xfId="49694"/>
    <cellStyle name="Normal 9 28 2" xfId="49695"/>
    <cellStyle name="Normal 9 28 2 2" xfId="49696"/>
    <cellStyle name="Normal 9 28 3" xfId="49697"/>
    <cellStyle name="Normal 9 28 3 2" xfId="49698"/>
    <cellStyle name="Normal 9 28 4" xfId="49699"/>
    <cellStyle name="Normal 9 28 4 2" xfId="49700"/>
    <cellStyle name="Normal 9 28 5" xfId="49701"/>
    <cellStyle name="Normal 9 28 5 2" xfId="49702"/>
    <cellStyle name="Normal 9 28 6" xfId="49703"/>
    <cellStyle name="Normal 9 28 6 2" xfId="49704"/>
    <cellStyle name="Normal 9 28 7" xfId="49705"/>
    <cellStyle name="Normal 9 28 7 2" xfId="49706"/>
    <cellStyle name="Normal 9 28 8" xfId="49707"/>
    <cellStyle name="Normal 9 28 8 2" xfId="49708"/>
    <cellStyle name="Normal 9 28 9" xfId="49709"/>
    <cellStyle name="Normal 9 28 9 2" xfId="49710"/>
    <cellStyle name="Normal 9 29" xfId="49711"/>
    <cellStyle name="Normal 9 29 10" xfId="49712"/>
    <cellStyle name="Normal 9 29 10 2" xfId="49713"/>
    <cellStyle name="Normal 9 29 11" xfId="49714"/>
    <cellStyle name="Normal 9 29 2" xfId="49715"/>
    <cellStyle name="Normal 9 29 2 2" xfId="49716"/>
    <cellStyle name="Normal 9 29 3" xfId="49717"/>
    <cellStyle name="Normal 9 29 3 2" xfId="49718"/>
    <cellStyle name="Normal 9 29 4" xfId="49719"/>
    <cellStyle name="Normal 9 29 4 2" xfId="49720"/>
    <cellStyle name="Normal 9 29 5" xfId="49721"/>
    <cellStyle name="Normal 9 29 5 2" xfId="49722"/>
    <cellStyle name="Normal 9 29 6" xfId="49723"/>
    <cellStyle name="Normal 9 29 6 2" xfId="49724"/>
    <cellStyle name="Normal 9 29 7" xfId="49725"/>
    <cellStyle name="Normal 9 29 7 2" xfId="49726"/>
    <cellStyle name="Normal 9 29 8" xfId="49727"/>
    <cellStyle name="Normal 9 29 8 2" xfId="49728"/>
    <cellStyle name="Normal 9 29 9" xfId="49729"/>
    <cellStyle name="Normal 9 29 9 2" xfId="49730"/>
    <cellStyle name="Normal 9 3" xfId="49731"/>
    <cellStyle name="Normal 9 3 10" xfId="49732"/>
    <cellStyle name="Normal 9 3 10 2" xfId="49733"/>
    <cellStyle name="Normal 9 3 11" xfId="49734"/>
    <cellStyle name="Normal 9 3 2" xfId="49735"/>
    <cellStyle name="Normal 9 3 2 2" xfId="49736"/>
    <cellStyle name="Normal 9 3 3" xfId="49737"/>
    <cellStyle name="Normal 9 3 3 2" xfId="49738"/>
    <cellStyle name="Normal 9 3 4" xfId="49739"/>
    <cellStyle name="Normal 9 3 4 2" xfId="49740"/>
    <cellStyle name="Normal 9 3 5" xfId="49741"/>
    <cellStyle name="Normal 9 3 5 2" xfId="49742"/>
    <cellStyle name="Normal 9 3 6" xfId="49743"/>
    <cellStyle name="Normal 9 3 6 2" xfId="49744"/>
    <cellStyle name="Normal 9 3 7" xfId="49745"/>
    <cellStyle name="Normal 9 3 7 2" xfId="49746"/>
    <cellStyle name="Normal 9 3 8" xfId="49747"/>
    <cellStyle name="Normal 9 3 8 2" xfId="49748"/>
    <cellStyle name="Normal 9 3 9" xfId="49749"/>
    <cellStyle name="Normal 9 3 9 2" xfId="49750"/>
    <cellStyle name="Normal 9 30" xfId="49751"/>
    <cellStyle name="Normal 9 30 10" xfId="49752"/>
    <cellStyle name="Normal 9 30 10 2" xfId="49753"/>
    <cellStyle name="Normal 9 30 11" xfId="49754"/>
    <cellStyle name="Normal 9 30 2" xfId="49755"/>
    <cellStyle name="Normal 9 30 2 2" xfId="49756"/>
    <cellStyle name="Normal 9 30 3" xfId="49757"/>
    <cellStyle name="Normal 9 30 3 2" xfId="49758"/>
    <cellStyle name="Normal 9 30 4" xfId="49759"/>
    <cellStyle name="Normal 9 30 4 2" xfId="49760"/>
    <cellStyle name="Normal 9 30 5" xfId="49761"/>
    <cellStyle name="Normal 9 30 5 2" xfId="49762"/>
    <cellStyle name="Normal 9 30 6" xfId="49763"/>
    <cellStyle name="Normal 9 30 6 2" xfId="49764"/>
    <cellStyle name="Normal 9 30 7" xfId="49765"/>
    <cellStyle name="Normal 9 30 7 2" xfId="49766"/>
    <cellStyle name="Normal 9 30 8" xfId="49767"/>
    <cellStyle name="Normal 9 30 8 2" xfId="49768"/>
    <cellStyle name="Normal 9 30 9" xfId="49769"/>
    <cellStyle name="Normal 9 30 9 2" xfId="49770"/>
    <cellStyle name="Normal 9 31" xfId="49771"/>
    <cellStyle name="Normal 9 31 10" xfId="49772"/>
    <cellStyle name="Normal 9 31 10 2" xfId="49773"/>
    <cellStyle name="Normal 9 31 11" xfId="49774"/>
    <cellStyle name="Normal 9 31 2" xfId="49775"/>
    <cellStyle name="Normal 9 31 2 2" xfId="49776"/>
    <cellStyle name="Normal 9 31 3" xfId="49777"/>
    <cellStyle name="Normal 9 31 3 2" xfId="49778"/>
    <cellStyle name="Normal 9 31 4" xfId="49779"/>
    <cellStyle name="Normal 9 31 4 2" xfId="49780"/>
    <cellStyle name="Normal 9 31 5" xfId="49781"/>
    <cellStyle name="Normal 9 31 5 2" xfId="49782"/>
    <cellStyle name="Normal 9 31 6" xfId="49783"/>
    <cellStyle name="Normal 9 31 6 2" xfId="49784"/>
    <cellStyle name="Normal 9 31 7" xfId="49785"/>
    <cellStyle name="Normal 9 31 7 2" xfId="49786"/>
    <cellStyle name="Normal 9 31 8" xfId="49787"/>
    <cellStyle name="Normal 9 31 8 2" xfId="49788"/>
    <cellStyle name="Normal 9 31 9" xfId="49789"/>
    <cellStyle name="Normal 9 31 9 2" xfId="49790"/>
    <cellStyle name="Normal 9 32" xfId="49791"/>
    <cellStyle name="Normal 9 32 2" xfId="49792"/>
    <cellStyle name="Normal 9 32 2 2" xfId="49793"/>
    <cellStyle name="Normal 9 32 3" xfId="49794"/>
    <cellStyle name="Normal 9 32 3 2" xfId="49795"/>
    <cellStyle name="Normal 9 32 4" xfId="49796"/>
    <cellStyle name="Normal 9 32 4 2" xfId="49797"/>
    <cellStyle name="Normal 9 32 5" xfId="49798"/>
    <cellStyle name="Normal 9 33" xfId="49799"/>
    <cellStyle name="Normal 9 33 2" xfId="49800"/>
    <cellStyle name="Normal 9 33 2 2" xfId="49801"/>
    <cellStyle name="Normal 9 33 3" xfId="49802"/>
    <cellStyle name="Normal 9 33 3 2" xfId="49803"/>
    <cellStyle name="Normal 9 33 4" xfId="49804"/>
    <cellStyle name="Normal 9 33 4 2" xfId="49805"/>
    <cellStyle name="Normal 9 33 5" xfId="49806"/>
    <cellStyle name="Normal 9 34" xfId="49807"/>
    <cellStyle name="Normal 9 34 2" xfId="49808"/>
    <cellStyle name="Normal 9 34 2 2" xfId="49809"/>
    <cellStyle name="Normal 9 34 3" xfId="49810"/>
    <cellStyle name="Normal 9 34 3 2" xfId="49811"/>
    <cellStyle name="Normal 9 34 4" xfId="49812"/>
    <cellStyle name="Normal 9 34 4 2" xfId="49813"/>
    <cellStyle name="Normal 9 34 5" xfId="49814"/>
    <cellStyle name="Normal 9 35" xfId="49815"/>
    <cellStyle name="Normal 9 35 2" xfId="49816"/>
    <cellStyle name="Normal 9 35 2 2" xfId="49817"/>
    <cellStyle name="Normal 9 35 3" xfId="49818"/>
    <cellStyle name="Normal 9 35 3 2" xfId="49819"/>
    <cellStyle name="Normal 9 35 4" xfId="49820"/>
    <cellStyle name="Normal 9 35 4 2" xfId="49821"/>
    <cellStyle name="Normal 9 35 5" xfId="49822"/>
    <cellStyle name="Normal 9 36" xfId="49823"/>
    <cellStyle name="Normal 9 36 2" xfId="49824"/>
    <cellStyle name="Normal 9 36 2 2" xfId="49825"/>
    <cellStyle name="Normal 9 36 3" xfId="49826"/>
    <cellStyle name="Normal 9 36 3 2" xfId="49827"/>
    <cellStyle name="Normal 9 36 4" xfId="49828"/>
    <cellStyle name="Normal 9 36 4 2" xfId="49829"/>
    <cellStyle name="Normal 9 36 5" xfId="49830"/>
    <cellStyle name="Normal 9 37" xfId="49831"/>
    <cellStyle name="Normal 9 37 2" xfId="49832"/>
    <cellStyle name="Normal 9 37 2 2" xfId="49833"/>
    <cellStyle name="Normal 9 37 3" xfId="49834"/>
    <cellStyle name="Normal 9 37 3 2" xfId="49835"/>
    <cellStyle name="Normal 9 37 4" xfId="49836"/>
    <cellStyle name="Normal 9 37 4 2" xfId="49837"/>
    <cellStyle name="Normal 9 37 5" xfId="49838"/>
    <cellStyle name="Normal 9 38" xfId="49839"/>
    <cellStyle name="Normal 9 38 2" xfId="49840"/>
    <cellStyle name="Normal 9 38 2 2" xfId="49841"/>
    <cellStyle name="Normal 9 38 3" xfId="49842"/>
    <cellStyle name="Normal 9 38 3 2" xfId="49843"/>
    <cellStyle name="Normal 9 38 4" xfId="49844"/>
    <cellStyle name="Normal 9 38 4 2" xfId="49845"/>
    <cellStyle name="Normal 9 38 5" xfId="49846"/>
    <cellStyle name="Normal 9 39" xfId="49847"/>
    <cellStyle name="Normal 9 39 2" xfId="49848"/>
    <cellStyle name="Normal 9 39 2 2" xfId="49849"/>
    <cellStyle name="Normal 9 39 3" xfId="49850"/>
    <cellStyle name="Normal 9 39 3 2" xfId="49851"/>
    <cellStyle name="Normal 9 39 4" xfId="49852"/>
    <cellStyle name="Normal 9 39 4 2" xfId="49853"/>
    <cellStyle name="Normal 9 39 5" xfId="49854"/>
    <cellStyle name="Normal 9 4" xfId="49855"/>
    <cellStyle name="Normal 9 4 10" xfId="49856"/>
    <cellStyle name="Normal 9 4 10 2" xfId="49857"/>
    <cellStyle name="Normal 9 4 11" xfId="49858"/>
    <cellStyle name="Normal 9 4 2" xfId="49859"/>
    <cellStyle name="Normal 9 4 2 2" xfId="49860"/>
    <cellStyle name="Normal 9 4 3" xfId="49861"/>
    <cellStyle name="Normal 9 4 3 2" xfId="49862"/>
    <cellStyle name="Normal 9 4 4" xfId="49863"/>
    <cellStyle name="Normal 9 4 4 2" xfId="49864"/>
    <cellStyle name="Normal 9 4 5" xfId="49865"/>
    <cellStyle name="Normal 9 4 5 2" xfId="49866"/>
    <cellStyle name="Normal 9 4 6" xfId="49867"/>
    <cellStyle name="Normal 9 4 6 2" xfId="49868"/>
    <cellStyle name="Normal 9 4 7" xfId="49869"/>
    <cellStyle name="Normal 9 4 7 2" xfId="49870"/>
    <cellStyle name="Normal 9 4 8" xfId="49871"/>
    <cellStyle name="Normal 9 4 8 2" xfId="49872"/>
    <cellStyle name="Normal 9 4 9" xfId="49873"/>
    <cellStyle name="Normal 9 4 9 2" xfId="49874"/>
    <cellStyle name="Normal 9 40" xfId="49875"/>
    <cellStyle name="Normal 9 40 2" xfId="49876"/>
    <cellStyle name="Normal 9 40 2 2" xfId="49877"/>
    <cellStyle name="Normal 9 40 3" xfId="49878"/>
    <cellStyle name="Normal 9 40 3 2" xfId="49879"/>
    <cellStyle name="Normal 9 40 4" xfId="49880"/>
    <cellStyle name="Normal 9 40 4 2" xfId="49881"/>
    <cellStyle name="Normal 9 40 5" xfId="49882"/>
    <cellStyle name="Normal 9 41" xfId="49883"/>
    <cellStyle name="Normal 9 41 2" xfId="49884"/>
    <cellStyle name="Normal 9 41 2 2" xfId="49885"/>
    <cellStyle name="Normal 9 41 3" xfId="49886"/>
    <cellStyle name="Normal 9 41 3 2" xfId="49887"/>
    <cellStyle name="Normal 9 41 4" xfId="49888"/>
    <cellStyle name="Normal 9 41 4 2" xfId="49889"/>
    <cellStyle name="Normal 9 41 5" xfId="49890"/>
    <cellStyle name="Normal 9 42" xfId="49891"/>
    <cellStyle name="Normal 9 42 2" xfId="49892"/>
    <cellStyle name="Normal 9 42 2 2" xfId="49893"/>
    <cellStyle name="Normal 9 42 3" xfId="49894"/>
    <cellStyle name="Normal 9 42 3 2" xfId="49895"/>
    <cellStyle name="Normal 9 42 4" xfId="49896"/>
    <cellStyle name="Normal 9 42 4 2" xfId="49897"/>
    <cellStyle name="Normal 9 42 5" xfId="49898"/>
    <cellStyle name="Normal 9 43" xfId="49899"/>
    <cellStyle name="Normal 9 43 2" xfId="49900"/>
    <cellStyle name="Normal 9 43 2 2" xfId="49901"/>
    <cellStyle name="Normal 9 43 3" xfId="49902"/>
    <cellStyle name="Normal 9 43 3 2" xfId="49903"/>
    <cellStyle name="Normal 9 43 4" xfId="49904"/>
    <cellStyle name="Normal 9 43 4 2" xfId="49905"/>
    <cellStyle name="Normal 9 43 5" xfId="49906"/>
    <cellStyle name="Normal 9 44" xfId="49907"/>
    <cellStyle name="Normal 9 44 2" xfId="49908"/>
    <cellStyle name="Normal 9 44 2 2" xfId="49909"/>
    <cellStyle name="Normal 9 44 3" xfId="49910"/>
    <cellStyle name="Normal 9 44 3 2" xfId="49911"/>
    <cellStyle name="Normal 9 44 4" xfId="49912"/>
    <cellStyle name="Normal 9 44 4 2" xfId="49913"/>
    <cellStyle name="Normal 9 44 5" xfId="49914"/>
    <cellStyle name="Normal 9 45" xfId="49915"/>
    <cellStyle name="Normal 9 45 2" xfId="49916"/>
    <cellStyle name="Normal 9 45 2 2" xfId="49917"/>
    <cellStyle name="Normal 9 45 3" xfId="49918"/>
    <cellStyle name="Normal 9 45 3 2" xfId="49919"/>
    <cellStyle name="Normal 9 45 4" xfId="49920"/>
    <cellStyle name="Normal 9 45 4 2" xfId="49921"/>
    <cellStyle name="Normal 9 45 5" xfId="49922"/>
    <cellStyle name="Normal 9 46" xfId="49923"/>
    <cellStyle name="Normal 9 46 2" xfId="49924"/>
    <cellStyle name="Normal 9 46 2 2" xfId="49925"/>
    <cellStyle name="Normal 9 46 3" xfId="49926"/>
    <cellStyle name="Normal 9 46 3 2" xfId="49927"/>
    <cellStyle name="Normal 9 46 4" xfId="49928"/>
    <cellStyle name="Normal 9 46 4 2" xfId="49929"/>
    <cellStyle name="Normal 9 46 5" xfId="49930"/>
    <cellStyle name="Normal 9 47" xfId="49931"/>
    <cellStyle name="Normal 9 47 2" xfId="49932"/>
    <cellStyle name="Normal 9 47 2 2" xfId="49933"/>
    <cellStyle name="Normal 9 47 3" xfId="49934"/>
    <cellStyle name="Normal 9 47 3 2" xfId="49935"/>
    <cellStyle name="Normal 9 47 4" xfId="49936"/>
    <cellStyle name="Normal 9 47 4 2" xfId="49937"/>
    <cellStyle name="Normal 9 47 5" xfId="49938"/>
    <cellStyle name="Normal 9 48" xfId="49939"/>
    <cellStyle name="Normal 9 48 2" xfId="49940"/>
    <cellStyle name="Normal 9 48 2 2" xfId="49941"/>
    <cellStyle name="Normal 9 48 3" xfId="49942"/>
    <cellStyle name="Normal 9 48 3 2" xfId="49943"/>
    <cellStyle name="Normal 9 48 4" xfId="49944"/>
    <cellStyle name="Normal 9 48 4 2" xfId="49945"/>
    <cellStyle name="Normal 9 48 5" xfId="49946"/>
    <cellStyle name="Normal 9 49" xfId="49947"/>
    <cellStyle name="Normal 9 49 2" xfId="49948"/>
    <cellStyle name="Normal 9 49 2 2" xfId="49949"/>
    <cellStyle name="Normal 9 49 3" xfId="49950"/>
    <cellStyle name="Normal 9 49 3 2" xfId="49951"/>
    <cellStyle name="Normal 9 49 4" xfId="49952"/>
    <cellStyle name="Normal 9 49 4 2" xfId="49953"/>
    <cellStyle name="Normal 9 49 5" xfId="49954"/>
    <cellStyle name="Normal 9 5" xfId="49955"/>
    <cellStyle name="Normal 9 5 10" xfId="49956"/>
    <cellStyle name="Normal 9 5 10 2" xfId="49957"/>
    <cellStyle name="Normal 9 5 11" xfId="49958"/>
    <cellStyle name="Normal 9 5 2" xfId="49959"/>
    <cellStyle name="Normal 9 5 2 2" xfId="49960"/>
    <cellStyle name="Normal 9 5 3" xfId="49961"/>
    <cellStyle name="Normal 9 5 3 2" xfId="49962"/>
    <cellStyle name="Normal 9 5 4" xfId="49963"/>
    <cellStyle name="Normal 9 5 4 2" xfId="49964"/>
    <cellStyle name="Normal 9 5 5" xfId="49965"/>
    <cellStyle name="Normal 9 5 5 2" xfId="49966"/>
    <cellStyle name="Normal 9 5 6" xfId="49967"/>
    <cellStyle name="Normal 9 5 6 2" xfId="49968"/>
    <cellStyle name="Normal 9 5 7" xfId="49969"/>
    <cellStyle name="Normal 9 5 7 2" xfId="49970"/>
    <cellStyle name="Normal 9 5 8" xfId="49971"/>
    <cellStyle name="Normal 9 5 8 2" xfId="49972"/>
    <cellStyle name="Normal 9 5 9" xfId="49973"/>
    <cellStyle name="Normal 9 5 9 2" xfId="49974"/>
    <cellStyle name="Normal 9 50" xfId="49975"/>
    <cellStyle name="Normal 9 50 2" xfId="49976"/>
    <cellStyle name="Normal 9 50 2 2" xfId="49977"/>
    <cellStyle name="Normal 9 50 3" xfId="49978"/>
    <cellStyle name="Normal 9 50 3 2" xfId="49979"/>
    <cellStyle name="Normal 9 50 4" xfId="49980"/>
    <cellStyle name="Normal 9 50 4 2" xfId="49981"/>
    <cellStyle name="Normal 9 50 5" xfId="49982"/>
    <cellStyle name="Normal 9 51" xfId="49983"/>
    <cellStyle name="Normal 9 51 2" xfId="49984"/>
    <cellStyle name="Normal 9 52" xfId="49985"/>
    <cellStyle name="Normal 9 52 2" xfId="49986"/>
    <cellStyle name="Normal 9 53" xfId="49987"/>
    <cellStyle name="Normal 9 53 2" xfId="49988"/>
    <cellStyle name="Normal 9 54" xfId="49989"/>
    <cellStyle name="Normal 9 54 2" xfId="49990"/>
    <cellStyle name="Normal 9 55" xfId="49991"/>
    <cellStyle name="Normal 9 55 2" xfId="49992"/>
    <cellStyle name="Normal 9 56" xfId="49993"/>
    <cellStyle name="Normal 9 56 2" xfId="49994"/>
    <cellStyle name="Normal 9 57" xfId="49995"/>
    <cellStyle name="Normal 9 57 2" xfId="49996"/>
    <cellStyle name="Normal 9 58" xfId="49997"/>
    <cellStyle name="Normal 9 58 2" xfId="49998"/>
    <cellStyle name="Normal 9 59" xfId="49999"/>
    <cellStyle name="Normal 9 59 2" xfId="50000"/>
    <cellStyle name="Normal 9 6" xfId="50001"/>
    <cellStyle name="Normal 9 6 10" xfId="50002"/>
    <cellStyle name="Normal 9 6 10 2" xfId="50003"/>
    <cellStyle name="Normal 9 6 11" xfId="50004"/>
    <cellStyle name="Normal 9 6 2" xfId="50005"/>
    <cellStyle name="Normal 9 6 2 2" xfId="50006"/>
    <cellStyle name="Normal 9 6 3" xfId="50007"/>
    <cellStyle name="Normal 9 6 3 2" xfId="50008"/>
    <cellStyle name="Normal 9 6 4" xfId="50009"/>
    <cellStyle name="Normal 9 6 4 2" xfId="50010"/>
    <cellStyle name="Normal 9 6 5" xfId="50011"/>
    <cellStyle name="Normal 9 6 5 2" xfId="50012"/>
    <cellStyle name="Normal 9 6 6" xfId="50013"/>
    <cellStyle name="Normal 9 6 6 2" xfId="50014"/>
    <cellStyle name="Normal 9 6 7" xfId="50015"/>
    <cellStyle name="Normal 9 6 7 2" xfId="50016"/>
    <cellStyle name="Normal 9 6 8" xfId="50017"/>
    <cellStyle name="Normal 9 6 8 2" xfId="50018"/>
    <cellStyle name="Normal 9 6 9" xfId="50019"/>
    <cellStyle name="Normal 9 6 9 2" xfId="50020"/>
    <cellStyle name="Normal 9 60" xfId="50021"/>
    <cellStyle name="Normal 9 60 2" xfId="50022"/>
    <cellStyle name="Normal 9 61" xfId="50023"/>
    <cellStyle name="Normal 9 61 2" xfId="50024"/>
    <cellStyle name="Normal 9 62" xfId="50025"/>
    <cellStyle name="Normal 9 62 2" xfId="50026"/>
    <cellStyle name="Normal 9 63" xfId="50027"/>
    <cellStyle name="Normal 9 63 2" xfId="50028"/>
    <cellStyle name="Normal 9 64" xfId="50029"/>
    <cellStyle name="Normal 9 64 2" xfId="50030"/>
    <cellStyle name="Normal 9 65" xfId="50031"/>
    <cellStyle name="Normal 9 65 2" xfId="50032"/>
    <cellStyle name="Normal 9 66" xfId="50033"/>
    <cellStyle name="Normal 9 66 2" xfId="50034"/>
    <cellStyle name="Normal 9 67" xfId="50035"/>
    <cellStyle name="Normal 9 67 2" xfId="50036"/>
    <cellStyle name="Normal 9 68" xfId="50037"/>
    <cellStyle name="Normal 9 68 2" xfId="50038"/>
    <cellStyle name="Normal 9 69" xfId="50039"/>
    <cellStyle name="Normal 9 69 2" xfId="50040"/>
    <cellStyle name="Normal 9 7" xfId="50041"/>
    <cellStyle name="Normal 9 7 10" xfId="50042"/>
    <cellStyle name="Normal 9 7 10 2" xfId="50043"/>
    <cellStyle name="Normal 9 7 11" xfId="50044"/>
    <cellStyle name="Normal 9 7 2" xfId="50045"/>
    <cellStyle name="Normal 9 7 2 2" xfId="50046"/>
    <cellStyle name="Normal 9 7 3" xfId="50047"/>
    <cellStyle name="Normal 9 7 3 2" xfId="50048"/>
    <cellStyle name="Normal 9 7 4" xfId="50049"/>
    <cellStyle name="Normal 9 7 4 2" xfId="50050"/>
    <cellStyle name="Normal 9 7 5" xfId="50051"/>
    <cellStyle name="Normal 9 7 5 2" xfId="50052"/>
    <cellStyle name="Normal 9 7 6" xfId="50053"/>
    <cellStyle name="Normal 9 7 6 2" xfId="50054"/>
    <cellStyle name="Normal 9 7 7" xfId="50055"/>
    <cellStyle name="Normal 9 7 7 2" xfId="50056"/>
    <cellStyle name="Normal 9 7 8" xfId="50057"/>
    <cellStyle name="Normal 9 7 8 2" xfId="50058"/>
    <cellStyle name="Normal 9 7 9" xfId="50059"/>
    <cellStyle name="Normal 9 7 9 2" xfId="50060"/>
    <cellStyle name="Normal 9 70" xfId="50061"/>
    <cellStyle name="Normal 9 70 2" xfId="50062"/>
    <cellStyle name="Normal 9 71" xfId="50063"/>
    <cellStyle name="Normal 9 71 2" xfId="50064"/>
    <cellStyle name="Normal 9 72" xfId="50065"/>
    <cellStyle name="Normal 9 72 2" xfId="50066"/>
    <cellStyle name="Normal 9 73" xfId="50067"/>
    <cellStyle name="Normal 9 73 2" xfId="50068"/>
    <cellStyle name="Normal 9 74" xfId="50069"/>
    <cellStyle name="Normal 9 74 2" xfId="50070"/>
    <cellStyle name="Normal 9 75" xfId="50071"/>
    <cellStyle name="Normal 9 76" xfId="50072"/>
    <cellStyle name="Normal 9 77" xfId="50073"/>
    <cellStyle name="Normal 9 78" xfId="50074"/>
    <cellStyle name="Normal 9 8" xfId="50075"/>
    <cellStyle name="Normal 9 8 10" xfId="50076"/>
    <cellStyle name="Normal 9 8 10 2" xfId="50077"/>
    <cellStyle name="Normal 9 8 11" xfId="50078"/>
    <cellStyle name="Normal 9 8 2" xfId="50079"/>
    <cellStyle name="Normal 9 8 2 2" xfId="50080"/>
    <cellStyle name="Normal 9 8 3" xfId="50081"/>
    <cellStyle name="Normal 9 8 3 2" xfId="50082"/>
    <cellStyle name="Normal 9 8 4" xfId="50083"/>
    <cellStyle name="Normal 9 8 4 2" xfId="50084"/>
    <cellStyle name="Normal 9 8 5" xfId="50085"/>
    <cellStyle name="Normal 9 8 5 2" xfId="50086"/>
    <cellStyle name="Normal 9 8 6" xfId="50087"/>
    <cellStyle name="Normal 9 8 6 2" xfId="50088"/>
    <cellStyle name="Normal 9 8 7" xfId="50089"/>
    <cellStyle name="Normal 9 8 7 2" xfId="50090"/>
    <cellStyle name="Normal 9 8 8" xfId="50091"/>
    <cellStyle name="Normal 9 8 8 2" xfId="50092"/>
    <cellStyle name="Normal 9 8 9" xfId="50093"/>
    <cellStyle name="Normal 9 8 9 2" xfId="50094"/>
    <cellStyle name="Normal 9 9" xfId="50095"/>
    <cellStyle name="Normal 9 9 10" xfId="50096"/>
    <cellStyle name="Normal 9 9 10 2" xfId="50097"/>
    <cellStyle name="Normal 9 9 11" xfId="50098"/>
    <cellStyle name="Normal 9 9 2" xfId="50099"/>
    <cellStyle name="Normal 9 9 2 2" xfId="50100"/>
    <cellStyle name="Normal 9 9 3" xfId="50101"/>
    <cellStyle name="Normal 9 9 3 2" xfId="50102"/>
    <cellStyle name="Normal 9 9 4" xfId="50103"/>
    <cellStyle name="Normal 9 9 4 2" xfId="50104"/>
    <cellStyle name="Normal 9 9 5" xfId="50105"/>
    <cellStyle name="Normal 9 9 5 2" xfId="50106"/>
    <cellStyle name="Normal 9 9 6" xfId="50107"/>
    <cellStyle name="Normal 9 9 6 2" xfId="50108"/>
    <cellStyle name="Normal 9 9 7" xfId="50109"/>
    <cellStyle name="Normal 9 9 7 2" xfId="50110"/>
    <cellStyle name="Normal 9 9 8" xfId="50111"/>
    <cellStyle name="Normal 9 9 8 2" xfId="50112"/>
    <cellStyle name="Normal 9 9 9" xfId="50113"/>
    <cellStyle name="Normal 9 9 9 2" xfId="50114"/>
    <cellStyle name="Note 2" xfId="50402"/>
    <cellStyle name="Output 2" xfId="96"/>
    <cellStyle name="Percent" xfId="1" builtinId="5"/>
    <cellStyle name="Percent 10" xfId="97"/>
    <cellStyle name="Percent 10 2" xfId="98"/>
    <cellStyle name="Percent 11" xfId="99"/>
    <cellStyle name="Percent 12" xfId="116"/>
    <cellStyle name="Percent 2" xfId="100"/>
    <cellStyle name="Percent 2 10" xfId="50115"/>
    <cellStyle name="Percent 2 10 2" xfId="50116"/>
    <cellStyle name="Percent 2 10 3" xfId="50117"/>
    <cellStyle name="Percent 2 10 4" xfId="50118"/>
    <cellStyle name="Percent 2 100" xfId="50119"/>
    <cellStyle name="Percent 2 101" xfId="50120"/>
    <cellStyle name="Percent 2 102" xfId="50121"/>
    <cellStyle name="Percent 2 103" xfId="50122"/>
    <cellStyle name="Percent 2 104" xfId="50123"/>
    <cellStyle name="Percent 2 105" xfId="50124"/>
    <cellStyle name="Percent 2 106" xfId="50125"/>
    <cellStyle name="Percent 2 107" xfId="50126"/>
    <cellStyle name="Percent 2 108" xfId="50127"/>
    <cellStyle name="Percent 2 108 2" xfId="50128"/>
    <cellStyle name="Percent 2 109" xfId="50129"/>
    <cellStyle name="Percent 2 109 2" xfId="50130"/>
    <cellStyle name="Percent 2 11" xfId="50131"/>
    <cellStyle name="Percent 2 11 2" xfId="50132"/>
    <cellStyle name="Percent 2 11 3" xfId="50133"/>
    <cellStyle name="Percent 2 11 4" xfId="50134"/>
    <cellStyle name="Percent 2 110" xfId="50135"/>
    <cellStyle name="Percent 2 111" xfId="50136"/>
    <cellStyle name="Percent 2 111 2" xfId="50137"/>
    <cellStyle name="Percent 2 112" xfId="50138"/>
    <cellStyle name="Percent 2 113" xfId="50139"/>
    <cellStyle name="Percent 2 114" xfId="50140"/>
    <cellStyle name="Percent 2 115" xfId="50141"/>
    <cellStyle name="Percent 2 116" xfId="50142"/>
    <cellStyle name="Percent 2 117" xfId="50143"/>
    <cellStyle name="Percent 2 12" xfId="50144"/>
    <cellStyle name="Percent 2 12 2" xfId="50145"/>
    <cellStyle name="Percent 2 12 3" xfId="50146"/>
    <cellStyle name="Percent 2 12 4" xfId="50147"/>
    <cellStyle name="Percent 2 13" xfId="50148"/>
    <cellStyle name="Percent 2 13 2" xfId="50149"/>
    <cellStyle name="Percent 2 13 3" xfId="50150"/>
    <cellStyle name="Percent 2 13 4" xfId="50151"/>
    <cellStyle name="Percent 2 14" xfId="50152"/>
    <cellStyle name="Percent 2 14 2" xfId="50153"/>
    <cellStyle name="Percent 2 14 3" xfId="50154"/>
    <cellStyle name="Percent 2 14 4" xfId="50155"/>
    <cellStyle name="Percent 2 15" xfId="50156"/>
    <cellStyle name="Percent 2 15 2" xfId="50157"/>
    <cellStyle name="Percent 2 15 3" xfId="50158"/>
    <cellStyle name="Percent 2 15 4" xfId="50159"/>
    <cellStyle name="Percent 2 16" xfId="50160"/>
    <cellStyle name="Percent 2 16 2" xfId="50161"/>
    <cellStyle name="Percent 2 16 3" xfId="50162"/>
    <cellStyle name="Percent 2 16 4" xfId="50163"/>
    <cellStyle name="Percent 2 17" xfId="50164"/>
    <cellStyle name="Percent 2 17 2" xfId="50165"/>
    <cellStyle name="Percent 2 17 3" xfId="50166"/>
    <cellStyle name="Percent 2 17 4" xfId="50167"/>
    <cellStyle name="Percent 2 18" xfId="50168"/>
    <cellStyle name="Percent 2 18 2" xfId="50169"/>
    <cellStyle name="Percent 2 18 3" xfId="50170"/>
    <cellStyle name="Percent 2 18 4" xfId="50171"/>
    <cellStyle name="Percent 2 19" xfId="50172"/>
    <cellStyle name="Percent 2 19 2" xfId="50173"/>
    <cellStyle name="Percent 2 19 3" xfId="50174"/>
    <cellStyle name="Percent 2 19 4" xfId="50175"/>
    <cellStyle name="Percent 2 2" xfId="101"/>
    <cellStyle name="Percent 2 2 10" xfId="50176"/>
    <cellStyle name="Percent 2 2 2" xfId="50177"/>
    <cellStyle name="Percent 2 2 3" xfId="50178"/>
    <cellStyle name="Percent 2 2 4" xfId="50179"/>
    <cellStyle name="Percent 2 2 5" xfId="50180"/>
    <cellStyle name="Percent 2 2 6" xfId="50181"/>
    <cellStyle name="Percent 2 2 7" xfId="50182"/>
    <cellStyle name="Percent 2 2 8" xfId="50183"/>
    <cellStyle name="Percent 2 2 9" xfId="50184"/>
    <cellStyle name="Percent 2 20" xfId="50185"/>
    <cellStyle name="Percent 2 20 2" xfId="50186"/>
    <cellStyle name="Percent 2 20 3" xfId="50187"/>
    <cellStyle name="Percent 2 20 4" xfId="50188"/>
    <cellStyle name="Percent 2 21" xfId="50189"/>
    <cellStyle name="Percent 2 21 2" xfId="50190"/>
    <cellStyle name="Percent 2 21 3" xfId="50191"/>
    <cellStyle name="Percent 2 21 4" xfId="50192"/>
    <cellStyle name="Percent 2 22" xfId="50193"/>
    <cellStyle name="Percent 2 22 2" xfId="50194"/>
    <cellStyle name="Percent 2 22 3" xfId="50195"/>
    <cellStyle name="Percent 2 22 4" xfId="50196"/>
    <cellStyle name="Percent 2 23" xfId="50197"/>
    <cellStyle name="Percent 2 23 2" xfId="50198"/>
    <cellStyle name="Percent 2 23 3" xfId="50199"/>
    <cellStyle name="Percent 2 23 4" xfId="50200"/>
    <cellStyle name="Percent 2 24" xfId="50201"/>
    <cellStyle name="Percent 2 24 2" xfId="50202"/>
    <cellStyle name="Percent 2 24 3" xfId="50203"/>
    <cellStyle name="Percent 2 24 4" xfId="50204"/>
    <cellStyle name="Percent 2 25" xfId="50205"/>
    <cellStyle name="Percent 2 25 2" xfId="50206"/>
    <cellStyle name="Percent 2 25 3" xfId="50207"/>
    <cellStyle name="Percent 2 25 4" xfId="50208"/>
    <cellStyle name="Percent 2 26" xfId="50209"/>
    <cellStyle name="Percent 2 26 2" xfId="50210"/>
    <cellStyle name="Percent 2 26 3" xfId="50211"/>
    <cellStyle name="Percent 2 26 4" xfId="50212"/>
    <cellStyle name="Percent 2 27" xfId="50213"/>
    <cellStyle name="Percent 2 27 2" xfId="50214"/>
    <cellStyle name="Percent 2 27 3" xfId="50215"/>
    <cellStyle name="Percent 2 27 4" xfId="50216"/>
    <cellStyle name="Percent 2 28" xfId="50217"/>
    <cellStyle name="Percent 2 28 2" xfId="50218"/>
    <cellStyle name="Percent 2 28 3" xfId="50219"/>
    <cellStyle name="Percent 2 28 4" xfId="50220"/>
    <cellStyle name="Percent 2 29" xfId="50221"/>
    <cellStyle name="Percent 2 29 2" xfId="50222"/>
    <cellStyle name="Percent 2 29 3" xfId="50223"/>
    <cellStyle name="Percent 2 29 4" xfId="50224"/>
    <cellStyle name="Percent 2 3" xfId="50225"/>
    <cellStyle name="Percent 2 3 10" xfId="50226"/>
    <cellStyle name="Percent 2 3 2" xfId="50227"/>
    <cellStyle name="Percent 2 3 3" xfId="50228"/>
    <cellStyle name="Percent 2 3 4" xfId="50229"/>
    <cellStyle name="Percent 2 3 5" xfId="50230"/>
    <cellStyle name="Percent 2 3 6" xfId="50231"/>
    <cellStyle name="Percent 2 3 7" xfId="50232"/>
    <cellStyle name="Percent 2 3 8" xfId="50233"/>
    <cellStyle name="Percent 2 3 9" xfId="50234"/>
    <cellStyle name="Percent 2 30" xfId="50235"/>
    <cellStyle name="Percent 2 30 2" xfId="50236"/>
    <cellStyle name="Percent 2 30 3" xfId="50237"/>
    <cellStyle name="Percent 2 30 4" xfId="50238"/>
    <cellStyle name="Percent 2 31" xfId="50239"/>
    <cellStyle name="Percent 2 31 2" xfId="50240"/>
    <cellStyle name="Percent 2 31 3" xfId="50241"/>
    <cellStyle name="Percent 2 31 4" xfId="50242"/>
    <cellStyle name="Percent 2 32" xfId="50243"/>
    <cellStyle name="Percent 2 32 2" xfId="50244"/>
    <cellStyle name="Percent 2 32 3" xfId="50245"/>
    <cellStyle name="Percent 2 32 4" xfId="50246"/>
    <cellStyle name="Percent 2 33" xfId="50247"/>
    <cellStyle name="Percent 2 33 2" xfId="50248"/>
    <cellStyle name="Percent 2 33 3" xfId="50249"/>
    <cellStyle name="Percent 2 33 4" xfId="50250"/>
    <cellStyle name="Percent 2 34" xfId="50251"/>
    <cellStyle name="Percent 2 34 2" xfId="50252"/>
    <cellStyle name="Percent 2 34 3" xfId="50253"/>
    <cellStyle name="Percent 2 34 4" xfId="50254"/>
    <cellStyle name="Percent 2 35" xfId="50255"/>
    <cellStyle name="Percent 2 35 2" xfId="50256"/>
    <cellStyle name="Percent 2 35 3" xfId="50257"/>
    <cellStyle name="Percent 2 35 4" xfId="50258"/>
    <cellStyle name="Percent 2 36" xfId="50259"/>
    <cellStyle name="Percent 2 36 2" xfId="50260"/>
    <cellStyle name="Percent 2 36 3" xfId="50261"/>
    <cellStyle name="Percent 2 36 4" xfId="50262"/>
    <cellStyle name="Percent 2 37" xfId="50263"/>
    <cellStyle name="Percent 2 37 2" xfId="50264"/>
    <cellStyle name="Percent 2 37 3" xfId="50265"/>
    <cellStyle name="Percent 2 37 4" xfId="50266"/>
    <cellStyle name="Percent 2 38" xfId="50267"/>
    <cellStyle name="Percent 2 38 2" xfId="50268"/>
    <cellStyle name="Percent 2 38 3" xfId="50269"/>
    <cellStyle name="Percent 2 38 4" xfId="50270"/>
    <cellStyle name="Percent 2 39" xfId="50271"/>
    <cellStyle name="Percent 2 39 2" xfId="50272"/>
    <cellStyle name="Percent 2 39 3" xfId="50273"/>
    <cellStyle name="Percent 2 39 4" xfId="50274"/>
    <cellStyle name="Percent 2 4" xfId="317"/>
    <cellStyle name="Percent 2 4 10" xfId="50275"/>
    <cellStyle name="Percent 2 4 2" xfId="50276"/>
    <cellStyle name="Percent 2 4 3" xfId="50277"/>
    <cellStyle name="Percent 2 4 4" xfId="50278"/>
    <cellStyle name="Percent 2 4 5" xfId="50279"/>
    <cellStyle name="Percent 2 4 6" xfId="50280"/>
    <cellStyle name="Percent 2 4 7" xfId="50281"/>
    <cellStyle name="Percent 2 4 8" xfId="50282"/>
    <cellStyle name="Percent 2 4 9" xfId="50283"/>
    <cellStyle name="Percent 2 40" xfId="50284"/>
    <cellStyle name="Percent 2 40 2" xfId="50285"/>
    <cellStyle name="Percent 2 40 3" xfId="50286"/>
    <cellStyle name="Percent 2 40 4" xfId="50287"/>
    <cellStyle name="Percent 2 41" xfId="50288"/>
    <cellStyle name="Percent 2 42" xfId="50289"/>
    <cellStyle name="Percent 2 43" xfId="50290"/>
    <cellStyle name="Percent 2 44" xfId="50291"/>
    <cellStyle name="Percent 2 45" xfId="50292"/>
    <cellStyle name="Percent 2 46" xfId="50293"/>
    <cellStyle name="Percent 2 47" xfId="50294"/>
    <cellStyle name="Percent 2 48" xfId="50295"/>
    <cellStyle name="Percent 2 49" xfId="50296"/>
    <cellStyle name="Percent 2 5" xfId="50297"/>
    <cellStyle name="Percent 2 5 2" xfId="50298"/>
    <cellStyle name="Percent 2 5 2 2" xfId="50299"/>
    <cellStyle name="Percent 2 5 3" xfId="50300"/>
    <cellStyle name="Percent 2 5 4" xfId="50301"/>
    <cellStyle name="Percent 2 5 5" xfId="50302"/>
    <cellStyle name="Percent 2 50" xfId="50303"/>
    <cellStyle name="Percent 2 51" xfId="50304"/>
    <cellStyle name="Percent 2 52" xfId="50305"/>
    <cellStyle name="Percent 2 53" xfId="50306"/>
    <cellStyle name="Percent 2 54" xfId="50307"/>
    <cellStyle name="Percent 2 55" xfId="50308"/>
    <cellStyle name="Percent 2 56" xfId="50309"/>
    <cellStyle name="Percent 2 57" xfId="50310"/>
    <cellStyle name="Percent 2 58" xfId="50311"/>
    <cellStyle name="Percent 2 59" xfId="50312"/>
    <cellStyle name="Percent 2 6" xfId="50313"/>
    <cellStyle name="Percent 2 6 2" xfId="50314"/>
    <cellStyle name="Percent 2 6 3" xfId="50315"/>
    <cellStyle name="Percent 2 6 4" xfId="50316"/>
    <cellStyle name="Percent 2 60" xfId="50317"/>
    <cellStyle name="Percent 2 61" xfId="50318"/>
    <cellStyle name="Percent 2 62" xfId="50319"/>
    <cellStyle name="Percent 2 63" xfId="50320"/>
    <cellStyle name="Percent 2 64" xfId="50321"/>
    <cellStyle name="Percent 2 65" xfId="50322"/>
    <cellStyle name="Percent 2 66" xfId="50323"/>
    <cellStyle name="Percent 2 67" xfId="50324"/>
    <cellStyle name="Percent 2 68" xfId="50325"/>
    <cellStyle name="Percent 2 69" xfId="50326"/>
    <cellStyle name="Percent 2 7" xfId="50327"/>
    <cellStyle name="Percent 2 7 2" xfId="50328"/>
    <cellStyle name="Percent 2 7 3" xfId="50329"/>
    <cellStyle name="Percent 2 7 4" xfId="50330"/>
    <cellStyle name="Percent 2 70" xfId="50331"/>
    <cellStyle name="Percent 2 71" xfId="50332"/>
    <cellStyle name="Percent 2 72" xfId="50333"/>
    <cellStyle name="Percent 2 73" xfId="50334"/>
    <cellStyle name="Percent 2 74" xfId="50335"/>
    <cellStyle name="Percent 2 75" xfId="50336"/>
    <cellStyle name="Percent 2 76" xfId="50337"/>
    <cellStyle name="Percent 2 77" xfId="50338"/>
    <cellStyle name="Percent 2 78" xfId="50339"/>
    <cellStyle name="Percent 2 79" xfId="50340"/>
    <cellStyle name="Percent 2 8" xfId="50341"/>
    <cellStyle name="Percent 2 8 2" xfId="50342"/>
    <cellStyle name="Percent 2 8 3" xfId="50343"/>
    <cellStyle name="Percent 2 8 4" xfId="50344"/>
    <cellStyle name="Percent 2 80" xfId="50345"/>
    <cellStyle name="Percent 2 81" xfId="50346"/>
    <cellStyle name="Percent 2 82" xfId="50347"/>
    <cellStyle name="Percent 2 83" xfId="50348"/>
    <cellStyle name="Percent 2 84" xfId="50349"/>
    <cellStyle name="Percent 2 85" xfId="50350"/>
    <cellStyle name="Percent 2 86" xfId="50351"/>
    <cellStyle name="Percent 2 87" xfId="50352"/>
    <cellStyle name="Percent 2 88" xfId="50353"/>
    <cellStyle name="Percent 2 89" xfId="50354"/>
    <cellStyle name="Percent 2 9" xfId="50355"/>
    <cellStyle name="Percent 2 9 2" xfId="50356"/>
    <cellStyle name="Percent 2 9 3" xfId="50357"/>
    <cellStyle name="Percent 2 9 4" xfId="50358"/>
    <cellStyle name="Percent 2 90" xfId="50359"/>
    <cellStyle name="Percent 2 91" xfId="50360"/>
    <cellStyle name="Percent 2 92" xfId="50361"/>
    <cellStyle name="Percent 2 93" xfId="50362"/>
    <cellStyle name="Percent 2 94" xfId="50363"/>
    <cellStyle name="Percent 2 94 2" xfId="50364"/>
    <cellStyle name="Percent 2 95" xfId="50365"/>
    <cellStyle name="Percent 2 96" xfId="50366"/>
    <cellStyle name="Percent 2 97" xfId="50367"/>
    <cellStyle name="Percent 2 98" xfId="50368"/>
    <cellStyle name="Percent 2 99" xfId="50369"/>
    <cellStyle name="Percent 3" xfId="102"/>
    <cellStyle name="Percent 3 2" xfId="103"/>
    <cellStyle name="Percent 4" xfId="104"/>
    <cellStyle name="Percent 5" xfId="105"/>
    <cellStyle name="Percent 6" xfId="106"/>
    <cellStyle name="Percent 7" xfId="107"/>
    <cellStyle name="Percent 7 2" xfId="108"/>
    <cellStyle name="Percent 7 2 2" xfId="109"/>
    <cellStyle name="Percent 7 3" xfId="110"/>
    <cellStyle name="Percent 8" xfId="111"/>
    <cellStyle name="Percent 8 2" xfId="112"/>
    <cellStyle name="Percent 9" xfId="113"/>
    <cellStyle name="Smart Subtotal" xfId="318"/>
    <cellStyle name="Style 1" xfId="114"/>
    <cellStyle name="Title 2" xfId="50403"/>
    <cellStyle name="Total 2" xfId="50404"/>
    <cellStyle name="Warning Text 2" xfId="50405"/>
  </cellStyles>
  <dxfs count="0"/>
  <tableStyles count="0" defaultTableStyle="TableStyleMedium9" defaultPivotStyle="PivotStyleLight16"/>
  <colors>
    <mruColors>
      <color rgb="FFFFE7E7"/>
      <color rgb="FFFFCCCC"/>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microsoft.com/office/2006/relationships/vbaProject" Target="vbaProject.bin"/><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bhattacharya2/Projects/600015_Puri%20SWM/Puri%20SWM%20Model/Akshay_BD%20Model.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bhattacharya2/Projects/600135_Bihar%20Grid/Model/New/Bihar%20Grid_Sept%2024_Annual_Submission%20for%20Audit.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AB%201\Models\Azure%20Power%20Haryana%20Financial%20Model_version%202.4.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BHATT~1/AppData/Local/Temp/notesD9CBEC/Affordable%20Housing%20Financial%20Model_August%2025.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brinkleym/AppData/Local/Microsoft/Windows/Temporary%20Internet%20Files/Content.Outlook/YRD1URGS/Other%20Asset%20Registers/B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Time"/>
      <sheetName val="Stats"/>
      <sheetName val="Assumptions"/>
      <sheetName val="Assump (Hosp)"/>
      <sheetName val="Assump (AL)"/>
      <sheetName val="Series Info"/>
      <sheetName val="Capex &amp; MoF"/>
      <sheetName val="Debt Schedule"/>
      <sheetName val="Depreciation (SLM)"/>
      <sheetName val="Depreciation (WDV)"/>
      <sheetName val="Hosp - Cap"/>
      <sheetName val="AL - Cap"/>
      <sheetName val="Hosp - RP Rev"/>
      <sheetName val="Hosp - SP Rev"/>
      <sheetName val="Hosp - GR"/>
      <sheetName val="AL- RP Rev"/>
      <sheetName val="AL- SP Rev"/>
      <sheetName val="AL-GR"/>
      <sheetName val="Rev"/>
      <sheetName val="Hosp- Opex"/>
      <sheetName val="AL-Opex"/>
      <sheetName val="Opex"/>
      <sheetName val="Tax"/>
      <sheetName val="Qtly Stmts"/>
      <sheetName val="Annual Stmts"/>
      <sheetName val="Macro"/>
    </sheetNames>
    <sheetDataSet>
      <sheetData sheetId="0">
        <row r="31">
          <cell r="D31" t="b">
            <v>1</v>
          </cell>
          <cell r="K31" t="b">
            <v>0</v>
          </cell>
        </row>
        <row r="32">
          <cell r="D32">
            <v>3</v>
          </cell>
          <cell r="K32">
            <v>3</v>
          </cell>
        </row>
        <row r="39">
          <cell r="F39">
            <v>1</v>
          </cell>
          <cell r="G39">
            <v>0</v>
          </cell>
        </row>
        <row r="40">
          <cell r="F40">
            <v>2</v>
          </cell>
          <cell r="G40">
            <v>0.7</v>
          </cell>
        </row>
      </sheetData>
      <sheetData sheetId="1"/>
      <sheetData sheetId="2"/>
      <sheetData sheetId="3">
        <row r="4">
          <cell r="F4">
            <v>1000000</v>
          </cell>
          <cell r="G4" t="str">
            <v>BDT Million</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User Notes"/>
      <sheetName val="Dashboard"/>
      <sheetName val="Inputs"/>
      <sheetName val="Scenarios"/>
      <sheetName val="Timing"/>
      <sheetName val="Capex Funding"/>
      <sheetName val="FS-Annual"/>
      <sheetName val="Regulated Revenue Profile"/>
      <sheetName val="Depreciation &amp; Tax"/>
      <sheetName val="Debt"/>
      <sheetName val="Ratios+Returns"/>
      <sheetName val="Cash Waterfall"/>
      <sheetName val="CheckSheet"/>
      <sheetName val="Metrics(USD)"/>
      <sheetName val="Graphs"/>
      <sheetName val="Project Costing"/>
    </sheetNames>
    <sheetDataSet>
      <sheetData sheetId="0"/>
      <sheetData sheetId="1"/>
      <sheetData sheetId="2"/>
      <sheetData sheetId="3">
        <row r="26">
          <cell r="F26">
            <v>36</v>
          </cell>
        </row>
        <row r="31">
          <cell r="F31">
            <v>35</v>
          </cell>
        </row>
        <row r="69">
          <cell r="F69">
            <v>0.13</v>
          </cell>
        </row>
        <row r="70">
          <cell r="F70">
            <v>12</v>
          </cell>
        </row>
        <row r="80">
          <cell r="F80">
            <v>7.0699999999999999E-2</v>
          </cell>
        </row>
        <row r="85">
          <cell r="F85">
            <v>6.0299999999999994</v>
          </cell>
        </row>
        <row r="89">
          <cell r="F89">
            <v>4.2210000000000001</v>
          </cell>
        </row>
        <row r="154">
          <cell r="F154">
            <v>0.16</v>
          </cell>
        </row>
      </sheetData>
      <sheetData sheetId="4"/>
      <sheetData sheetId="5"/>
      <sheetData sheetId="6">
        <row r="72">
          <cell r="H72">
            <v>0</v>
          </cell>
          <cell r="I72">
            <v>0</v>
          </cell>
          <cell r="J72">
            <v>0</v>
          </cell>
          <cell r="K72">
            <v>80.323513254476865</v>
          </cell>
          <cell r="L72">
            <v>33.097777532045804</v>
          </cell>
          <cell r="M72">
            <v>54.129126185418031</v>
          </cell>
          <cell r="N72">
            <v>73.067414052699078</v>
          </cell>
          <cell r="O72">
            <v>90.827200717348006</v>
          </cell>
          <cell r="P72">
            <v>108.20492038244593</v>
          </cell>
          <cell r="Q72">
            <v>123.24679659608354</v>
          </cell>
          <cell r="R72">
            <v>142.5713935171957</v>
          </cell>
          <cell r="S72">
            <v>162.6847416180899</v>
          </cell>
          <cell r="T72">
            <v>181.68366491126702</v>
          </cell>
          <cell r="U72">
            <v>650.65929677592658</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cell r="AS72">
            <v>0</v>
          </cell>
          <cell r="AT72">
            <v>0</v>
          </cell>
          <cell r="AU72">
            <v>0</v>
          </cell>
          <cell r="AV72">
            <v>0</v>
          </cell>
          <cell r="AW72">
            <v>0</v>
          </cell>
          <cell r="AX72">
            <v>0</v>
          </cell>
          <cell r="AY72">
            <v>0</v>
          </cell>
          <cell r="AZ72">
            <v>0</v>
          </cell>
          <cell r="BA72">
            <v>0</v>
          </cell>
          <cell r="BB72">
            <v>0</v>
          </cell>
          <cell r="BC72">
            <v>0</v>
          </cell>
          <cell r="BD72">
            <v>0</v>
          </cell>
          <cell r="BE72">
            <v>0</v>
          </cell>
          <cell r="BF72">
            <v>0</v>
          </cell>
          <cell r="BG72">
            <v>0</v>
          </cell>
          <cell r="BH72">
            <v>0</v>
          </cell>
          <cell r="BI72">
            <v>0</v>
          </cell>
          <cell r="BJ72">
            <v>0</v>
          </cell>
          <cell r="BK72">
            <v>0</v>
          </cell>
          <cell r="BL72">
            <v>0</v>
          </cell>
          <cell r="BM72">
            <v>0</v>
          </cell>
          <cell r="BN72">
            <v>0</v>
          </cell>
          <cell r="BO72">
            <v>0</v>
          </cell>
          <cell r="BP72">
            <v>0</v>
          </cell>
          <cell r="BQ72">
            <v>0</v>
          </cell>
          <cell r="BR72">
            <v>0</v>
          </cell>
          <cell r="BS72">
            <v>0</v>
          </cell>
          <cell r="BT72">
            <v>0</v>
          </cell>
          <cell r="BU72">
            <v>0</v>
          </cell>
          <cell r="BV72">
            <v>0</v>
          </cell>
          <cell r="BW72">
            <v>0</v>
          </cell>
          <cell r="BX72">
            <v>0</v>
          </cell>
          <cell r="BY72">
            <v>0</v>
          </cell>
          <cell r="BZ72">
            <v>0</v>
          </cell>
          <cell r="CA72">
            <v>0</v>
          </cell>
          <cell r="CB72">
            <v>0</v>
          </cell>
          <cell r="CC72">
            <v>0</v>
          </cell>
          <cell r="CD72">
            <v>0</v>
          </cell>
          <cell r="CE72">
            <v>0</v>
          </cell>
          <cell r="CF72">
            <v>0</v>
          </cell>
          <cell r="CG72">
            <v>0</v>
          </cell>
          <cell r="CH72">
            <v>0</v>
          </cell>
          <cell r="CI72">
            <v>0</v>
          </cell>
          <cell r="CJ72">
            <v>0</v>
          </cell>
          <cell r="CK72">
            <v>0</v>
          </cell>
          <cell r="CL72">
            <v>0</v>
          </cell>
          <cell r="CM72">
            <v>0</v>
          </cell>
          <cell r="CN72">
            <v>0</v>
          </cell>
          <cell r="CO72">
            <v>0</v>
          </cell>
          <cell r="CP72">
            <v>0</v>
          </cell>
          <cell r="CQ72">
            <v>0</v>
          </cell>
          <cell r="CR72">
            <v>0</v>
          </cell>
          <cell r="CS72">
            <v>0</v>
          </cell>
          <cell r="CT72">
            <v>0</v>
          </cell>
          <cell r="CU72">
            <v>0</v>
          </cell>
          <cell r="CV72">
            <v>0</v>
          </cell>
          <cell r="CW72">
            <v>0</v>
          </cell>
          <cell r="CX72">
            <v>0</v>
          </cell>
          <cell r="CY72">
            <v>0</v>
          </cell>
          <cell r="CZ72">
            <v>0</v>
          </cell>
          <cell r="DA72">
            <v>0</v>
          </cell>
          <cell r="DB72">
            <v>0</v>
          </cell>
          <cell r="DC72">
            <v>0</v>
          </cell>
          <cell r="DD72">
            <v>0</v>
          </cell>
          <cell r="DE72">
            <v>0</v>
          </cell>
          <cell r="DF72">
            <v>0</v>
          </cell>
          <cell r="DG72">
            <v>0</v>
          </cell>
          <cell r="DH72">
            <v>0</v>
          </cell>
          <cell r="DI72">
            <v>0</v>
          </cell>
          <cell r="DJ72">
            <v>0</v>
          </cell>
          <cell r="DK72">
            <v>0</v>
          </cell>
          <cell r="DL72">
            <v>0</v>
          </cell>
          <cell r="DM72">
            <v>0</v>
          </cell>
          <cell r="DN72">
            <v>0</v>
          </cell>
          <cell r="DO72">
            <v>0</v>
          </cell>
          <cell r="DP72">
            <v>0</v>
          </cell>
          <cell r="DQ72">
            <v>0</v>
          </cell>
          <cell r="DR72">
            <v>0</v>
          </cell>
          <cell r="DS72">
            <v>0</v>
          </cell>
          <cell r="DT72">
            <v>0</v>
          </cell>
          <cell r="DU72">
            <v>0</v>
          </cell>
          <cell r="DV72">
            <v>0</v>
          </cell>
          <cell r="DW72">
            <v>0</v>
          </cell>
          <cell r="DX72">
            <v>0</v>
          </cell>
          <cell r="DY72">
            <v>0</v>
          </cell>
          <cell r="DZ72">
            <v>0</v>
          </cell>
          <cell r="EA72">
            <v>0</v>
          </cell>
          <cell r="EB72">
            <v>0</v>
          </cell>
          <cell r="EC72">
            <v>0</v>
          </cell>
          <cell r="ED72">
            <v>0</v>
          </cell>
          <cell r="EE72">
            <v>0</v>
          </cell>
          <cell r="EF72">
            <v>0</v>
          </cell>
          <cell r="EG72">
            <v>0</v>
          </cell>
          <cell r="EH72">
            <v>0</v>
          </cell>
          <cell r="EI72">
            <v>0</v>
          </cell>
          <cell r="EJ72">
            <v>0</v>
          </cell>
          <cell r="EK72">
            <v>0</v>
          </cell>
          <cell r="EL72">
            <v>0</v>
          </cell>
          <cell r="EM72">
            <v>0</v>
          </cell>
          <cell r="EN72">
            <v>0</v>
          </cell>
          <cell r="EO72">
            <v>0</v>
          </cell>
          <cell r="EP72">
            <v>0</v>
          </cell>
          <cell r="EQ72">
            <v>0</v>
          </cell>
          <cell r="ER72">
            <v>0</v>
          </cell>
          <cell r="ES72">
            <v>0</v>
          </cell>
          <cell r="ET72">
            <v>0</v>
          </cell>
          <cell r="EU72">
            <v>0</v>
          </cell>
          <cell r="EV72">
            <v>0</v>
          </cell>
          <cell r="EW72">
            <v>0</v>
          </cell>
          <cell r="EX72">
            <v>0</v>
          </cell>
          <cell r="EY72">
            <v>0</v>
          </cell>
          <cell r="EZ72">
            <v>0</v>
          </cell>
          <cell r="FA72">
            <v>0</v>
          </cell>
          <cell r="FB72">
            <v>0</v>
          </cell>
        </row>
      </sheetData>
      <sheetData sheetId="7"/>
      <sheetData sheetId="8"/>
      <sheetData sheetId="9"/>
      <sheetData sheetId="10"/>
      <sheetData sheetId="11"/>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Input (Tariff Post PPA)"/>
      <sheetName val="KPI"/>
      <sheetName val="Sources &amp; Uses"/>
      <sheetName val="2012-12 forecast for OPIC-INR"/>
      <sheetName val="Monthly Forecastfor reference"/>
      <sheetName val="AB FY 2013 Forecast"/>
      <sheetName val="Monthly Forecast"/>
      <sheetName val="Monthly Actuals"/>
      <sheetName val="MonthlytoQuartely"/>
      <sheetName val="Quarterly_Calculation"/>
      <sheetName val="Debt"/>
      <sheetName val="Depreciation &amp; Tax"/>
      <sheetName val="INR_Annual_Financials"/>
      <sheetName val="USD_Annual_Financials"/>
      <sheetName val="Returns"/>
      <sheetName val="Metrics_And_Ratios"/>
      <sheetName val="Loan_Sizing"/>
      <sheetName val="Ratio"/>
      <sheetName val="Check"/>
      <sheetName val="Chart 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40">
          <cell r="F40" t="e">
            <v>#DIV/0!</v>
          </cell>
        </row>
      </sheetData>
      <sheetData sheetId="18"/>
      <sheetData sheetId="19"/>
      <sheetData sheetId="2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About"/>
      <sheetName val="User Notes"/>
      <sheetName val="Audit"/>
      <sheetName val="Dashboard"/>
      <sheetName val="Sceanrios"/>
      <sheetName val="Graphs"/>
      <sheetName val="Validation"/>
      <sheetName val="Assumption(Q)"/>
      <sheetName val="Calculations(Q)"/>
      <sheetName val="ST(Q)"/>
      <sheetName val="ST(A)"/>
      <sheetName val="Performance(A)"/>
      <sheetName val="Audit Log"/>
      <sheetName val="Change Log"/>
    </sheetNames>
    <sheetDataSet>
      <sheetData sheetId="0"/>
      <sheetData sheetId="1"/>
      <sheetData sheetId="2"/>
      <sheetData sheetId="3"/>
      <sheetData sheetId="4"/>
      <sheetData sheetId="5"/>
      <sheetData sheetId="6"/>
      <sheetData sheetId="7">
        <row r="20">
          <cell r="K20">
            <v>4.3497537603798264E-5</v>
          </cell>
        </row>
        <row r="21">
          <cell r="K21">
            <v>2.3538968758174406E-5</v>
          </cell>
        </row>
      </sheetData>
      <sheetData sheetId="8">
        <row r="23">
          <cell r="K23">
            <v>1000000</v>
          </cell>
        </row>
        <row r="50">
          <cell r="K50">
            <v>41730</v>
          </cell>
        </row>
        <row r="213">
          <cell r="N213">
            <v>0</v>
          </cell>
          <cell r="O213">
            <v>0</v>
          </cell>
          <cell r="P213">
            <v>0</v>
          </cell>
          <cell r="Q213">
            <v>0</v>
          </cell>
          <cell r="R213">
            <v>0.71386981596717136</v>
          </cell>
          <cell r="S213">
            <v>3.850899120285181</v>
          </cell>
          <cell r="T213">
            <v>9.1076780225785487</v>
          </cell>
          <cell r="U213">
            <v>12.719607447878053</v>
          </cell>
          <cell r="V213">
            <v>13.076511249510776</v>
          </cell>
          <cell r="W213">
            <v>11.903769385267188</v>
          </cell>
          <cell r="X213">
            <v>10.401098076228514</v>
          </cell>
          <cell r="Y213">
            <v>9.1840081318529183</v>
          </cell>
          <cell r="Z213">
            <v>7.9669181874773258</v>
          </cell>
          <cell r="AA213">
            <v>8.1158051935950191</v>
          </cell>
          <cell r="AB213">
            <v>8.2646921997127141</v>
          </cell>
          <cell r="AC213">
            <v>6.7620208906740382</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cell r="AS213">
            <v>0</v>
          </cell>
          <cell r="AT213">
            <v>0</v>
          </cell>
          <cell r="AU213">
            <v>0</v>
          </cell>
          <cell r="AV213">
            <v>0</v>
          </cell>
          <cell r="AW213">
            <v>0</v>
          </cell>
          <cell r="AX213">
            <v>0</v>
          </cell>
          <cell r="AY213">
            <v>0</v>
          </cell>
          <cell r="AZ213">
            <v>0</v>
          </cell>
        </row>
      </sheetData>
      <sheetData sheetId="9">
        <row r="22">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5.2593912974950472</v>
          </cell>
          <cell r="AE22">
            <v>3.7567080696393185</v>
          </cell>
          <cell r="AF22">
            <v>2.2540248417835897</v>
          </cell>
          <cell r="AG22">
            <v>0.75134161392786103</v>
          </cell>
          <cell r="AH22">
            <v>-3.4106051316484808E-15</v>
          </cell>
          <cell r="AI22">
            <v>-3.4106051316484808E-15</v>
          </cell>
          <cell r="AJ22">
            <v>-3.4106051316484808E-15</v>
          </cell>
          <cell r="AK22">
            <v>-3.4106051316484808E-15</v>
          </cell>
          <cell r="AL22">
            <v>-3.4106051316484808E-15</v>
          </cell>
          <cell r="AM22">
            <v>-3.4106051316484808E-15</v>
          </cell>
          <cell r="AN22">
            <v>-3.4106051316484808E-15</v>
          </cell>
          <cell r="AO22">
            <v>-3.4106051316484808E-15</v>
          </cell>
          <cell r="AP22">
            <v>-3.4106051316484808E-15</v>
          </cell>
          <cell r="AQ22">
            <v>-3.4106051316484808E-15</v>
          </cell>
          <cell r="AR22">
            <v>-3.4106051316484808E-15</v>
          </cell>
          <cell r="AS22">
            <v>-3.4106051316484808E-15</v>
          </cell>
          <cell r="AT22">
            <v>-3.4106051316484808E-15</v>
          </cell>
          <cell r="AU22">
            <v>-3.4106051316484808E-15</v>
          </cell>
          <cell r="AV22">
            <v>-3.4106051316484808E-15</v>
          </cell>
          <cell r="AW22">
            <v>-3.4106051316484808E-15</v>
          </cell>
          <cell r="AX22">
            <v>-3.4106051316484808E-15</v>
          </cell>
          <cell r="AY22">
            <v>-3.4106051316484808E-15</v>
          </cell>
          <cell r="AZ22">
            <v>-3.4106051316484808E-15</v>
          </cell>
        </row>
        <row r="23">
          <cell r="N23">
            <v>0</v>
          </cell>
          <cell r="O23">
            <v>0</v>
          </cell>
          <cell r="P23">
            <v>0</v>
          </cell>
          <cell r="Q23">
            <v>0</v>
          </cell>
          <cell r="R23">
            <v>37.567027999263388</v>
          </cell>
          <cell r="S23">
            <v>37.567027999263388</v>
          </cell>
          <cell r="T23">
            <v>37.567027999263388</v>
          </cell>
          <cell r="U23">
            <v>37.567027999263388</v>
          </cell>
          <cell r="V23">
            <v>37.567027999263388</v>
          </cell>
          <cell r="W23">
            <v>37.567027999263388</v>
          </cell>
          <cell r="X23">
            <v>37.567027999263388</v>
          </cell>
          <cell r="Y23">
            <v>37.567027999263388</v>
          </cell>
          <cell r="Z23">
            <v>37.567027999263388</v>
          </cell>
          <cell r="AA23">
            <v>37.567027999263388</v>
          </cell>
          <cell r="AB23">
            <v>37.567027999263388</v>
          </cell>
          <cell r="AC23">
            <v>37.567027999263388</v>
          </cell>
          <cell r="AD23">
            <v>37.567027999263388</v>
          </cell>
          <cell r="AE23">
            <v>37.567027999263388</v>
          </cell>
          <cell r="AF23">
            <v>37.567027999263388</v>
          </cell>
          <cell r="AG23">
            <v>37.567027999263388</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row>
        <row r="52">
          <cell r="N52">
            <v>0</v>
          </cell>
          <cell r="O52">
            <v>0</v>
          </cell>
          <cell r="P52">
            <v>0</v>
          </cell>
          <cell r="Q52">
            <v>0</v>
          </cell>
          <cell r="R52">
            <v>0.71387259930886571</v>
          </cell>
          <cell r="S52">
            <v>3.8508316016019246</v>
          </cell>
          <cell r="T52">
            <v>9.1075250396845568</v>
          </cell>
          <cell r="U52">
            <v>12.719481690026869</v>
          </cell>
          <cell r="V52">
            <v>13.076472198306456</v>
          </cell>
          <cell r="W52">
            <v>11.903772948599848</v>
          </cell>
          <cell r="X52">
            <v>10.401092663115213</v>
          </cell>
          <cell r="Y52">
            <v>9.1840210190480231</v>
          </cell>
          <cell r="Z52">
            <v>7.9669493749808327</v>
          </cell>
          <cell r="AA52">
            <v>8.1158454725731595</v>
          </cell>
          <cell r="AB52">
            <v>8.2647415701654854</v>
          </cell>
          <cell r="AC52">
            <v>6.7620612846808514</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row>
        <row r="53">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5.2593809991962166</v>
          </cell>
          <cell r="AE53">
            <v>3.7567007137115822</v>
          </cell>
          <cell r="AF53">
            <v>2.2540204282269474</v>
          </cell>
          <cell r="AG53">
            <v>0.7513401427423132</v>
          </cell>
          <cell r="AH53">
            <v>-3.9790393202565614E-15</v>
          </cell>
          <cell r="AI53">
            <v>-3.9790393202565614E-15</v>
          </cell>
          <cell r="AJ53">
            <v>-3.9790393202565614E-15</v>
          </cell>
          <cell r="AK53">
            <v>-3.9790393202565614E-15</v>
          </cell>
          <cell r="AL53">
            <v>-3.9790393202565614E-15</v>
          </cell>
          <cell r="AM53">
            <v>-3.9790393202565614E-15</v>
          </cell>
          <cell r="AN53">
            <v>-3.9790393202565614E-15</v>
          </cell>
          <cell r="AO53">
            <v>-3.9790393202565614E-15</v>
          </cell>
          <cell r="AP53">
            <v>-3.9790393202565614E-15</v>
          </cell>
          <cell r="AQ53">
            <v>-3.9790393202565614E-15</v>
          </cell>
          <cell r="AR53">
            <v>-3.9790393202565614E-15</v>
          </cell>
          <cell r="AS53">
            <v>-3.9790393202565614E-15</v>
          </cell>
          <cell r="AT53">
            <v>-3.9790393202565614E-15</v>
          </cell>
          <cell r="AU53">
            <v>-3.9790393202565614E-15</v>
          </cell>
          <cell r="AV53">
            <v>-3.9790393202565614E-15</v>
          </cell>
          <cell r="AW53">
            <v>-3.9790393202565614E-15</v>
          </cell>
          <cell r="AX53">
            <v>-3.9790393202565614E-15</v>
          </cell>
          <cell r="AY53">
            <v>-3.9790393202565614E-15</v>
          </cell>
          <cell r="AZ53">
            <v>-3.9790393202565614E-15</v>
          </cell>
        </row>
        <row r="63">
          <cell r="N63">
            <v>0</v>
          </cell>
          <cell r="O63">
            <v>0</v>
          </cell>
          <cell r="P63">
            <v>0</v>
          </cell>
          <cell r="Q63">
            <v>0</v>
          </cell>
          <cell r="R63">
            <v>37.567007137115858</v>
          </cell>
          <cell r="S63">
            <v>37.567007137115858</v>
          </cell>
          <cell r="T63">
            <v>37.567007137115858</v>
          </cell>
          <cell r="U63">
            <v>37.567007137115858</v>
          </cell>
          <cell r="V63">
            <v>37.567007137115858</v>
          </cell>
          <cell r="W63">
            <v>37.567007137115858</v>
          </cell>
          <cell r="X63">
            <v>37.567007137115858</v>
          </cell>
          <cell r="Y63">
            <v>37.567007137115858</v>
          </cell>
          <cell r="Z63">
            <v>37.567007137115858</v>
          </cell>
          <cell r="AA63">
            <v>37.567007137115858</v>
          </cell>
          <cell r="AB63">
            <v>37.567007137115858</v>
          </cell>
          <cell r="AC63">
            <v>37.567007137115858</v>
          </cell>
          <cell r="AD63">
            <v>37.567007137115858</v>
          </cell>
          <cell r="AE63">
            <v>37.567007137115858</v>
          </cell>
          <cell r="AF63">
            <v>37.567007137115858</v>
          </cell>
          <cell r="AG63">
            <v>37.567007137115858</v>
          </cell>
          <cell r="AH63">
            <v>0</v>
          </cell>
          <cell r="AI63">
            <v>0</v>
          </cell>
          <cell r="AJ63">
            <v>0</v>
          </cell>
          <cell r="AK63">
            <v>0</v>
          </cell>
          <cell r="AL63">
            <v>0</v>
          </cell>
          <cell r="AM63">
            <v>0</v>
          </cell>
          <cell r="AN63">
            <v>0</v>
          </cell>
          <cell r="AO63">
            <v>0</v>
          </cell>
          <cell r="AP63">
            <v>0</v>
          </cell>
          <cell r="AQ63">
            <v>0</v>
          </cell>
          <cell r="AR63">
            <v>0</v>
          </cell>
          <cell r="AS63">
            <v>0</v>
          </cell>
          <cell r="AT63">
            <v>0</v>
          </cell>
          <cell r="AU63">
            <v>0</v>
          </cell>
          <cell r="AV63">
            <v>0</v>
          </cell>
          <cell r="AW63">
            <v>0</v>
          </cell>
          <cell r="AX63">
            <v>0</v>
          </cell>
          <cell r="AY63">
            <v>0</v>
          </cell>
          <cell r="AZ63">
            <v>0</v>
          </cell>
        </row>
        <row r="69">
          <cell r="N69">
            <v>0</v>
          </cell>
          <cell r="O69">
            <v>-19.251761791208217</v>
          </cell>
          <cell r="P69">
            <v>0</v>
          </cell>
          <cell r="Q69">
            <v>0</v>
          </cell>
          <cell r="R69">
            <v>-111.55841095865844</v>
          </cell>
          <cell r="S69">
            <v>-286.65445421542893</v>
          </cell>
          <cell r="T69">
            <v>-326.8289256998944</v>
          </cell>
          <cell r="U69">
            <v>-115.95014095158575</v>
          </cell>
          <cell r="V69">
            <v>5.7172690753045288</v>
          </cell>
          <cell r="W69">
            <v>214.70732752062992</v>
          </cell>
          <cell r="X69">
            <v>90.519648278076318</v>
          </cell>
          <cell r="Y69">
            <v>14.064385065135355</v>
          </cell>
          <cell r="Z69">
            <v>262.84268199093526</v>
          </cell>
          <cell r="AA69">
            <v>-124.38030768569672</v>
          </cell>
          <cell r="AB69">
            <v>288.37152189718785</v>
          </cell>
          <cell r="AC69">
            <v>461.22377564417212</v>
          </cell>
          <cell r="AD69">
            <v>-7.5620962793377879</v>
          </cell>
          <cell r="AE69">
            <v>-6.33204412249661</v>
          </cell>
          <cell r="AF69">
            <v>-5.1057406428821608</v>
          </cell>
          <cell r="AG69">
            <v>-3.8832373848058039</v>
          </cell>
          <cell r="AH69">
            <v>-3.4159282152417205</v>
          </cell>
          <cell r="AI69">
            <v>-3.703866105715786</v>
          </cell>
          <cell r="AJ69">
            <v>-3.9957631421835345</v>
          </cell>
          <cell r="AK69">
            <v>-4.2916737629030486</v>
          </cell>
          <cell r="AL69">
            <v>3.4106051316484808E-15</v>
          </cell>
          <cell r="AM69">
            <v>3.4106051316484808E-15</v>
          </cell>
          <cell r="AN69">
            <v>3.4106051316484808E-15</v>
          </cell>
          <cell r="AO69">
            <v>3.4106051316484808E-15</v>
          </cell>
          <cell r="AP69">
            <v>3.4106051316484808E-15</v>
          </cell>
          <cell r="AQ69">
            <v>3.4106051316484808E-15</v>
          </cell>
          <cell r="AR69">
            <v>3.4106051316484808E-15</v>
          </cell>
          <cell r="AS69">
            <v>3.4106051316484808E-15</v>
          </cell>
          <cell r="AT69">
            <v>3.4106051316484808E-15</v>
          </cell>
          <cell r="AU69">
            <v>3.4106051316484808E-15</v>
          </cell>
          <cell r="AV69">
            <v>3.4106051316484808E-15</v>
          </cell>
          <cell r="AW69">
            <v>3.4106051316484808E-15</v>
          </cell>
          <cell r="AX69">
            <v>3.4106051316484808E-15</v>
          </cell>
          <cell r="AY69">
            <v>3.4106051316484808E-15</v>
          </cell>
          <cell r="AZ69">
            <v>3.4106051316484808E-15</v>
          </cell>
        </row>
      </sheetData>
      <sheetData sheetId="10">
        <row r="48">
          <cell r="N48">
            <v>0</v>
          </cell>
          <cell r="O48">
            <v>-19.251761791208217</v>
          </cell>
          <cell r="P48">
            <v>0</v>
          </cell>
          <cell r="Q48">
            <v>0</v>
          </cell>
          <cell r="R48">
            <v>-111.55839216953336</v>
          </cell>
          <cell r="S48">
            <v>-286.65445418997109</v>
          </cell>
          <cell r="T48">
            <v>-326.82892567408652</v>
          </cell>
          <cell r="U48">
            <v>-115.95014092542306</v>
          </cell>
          <cell r="V48">
            <v>5.7172691018269575</v>
          </cell>
          <cell r="W48">
            <v>214.70732754751702</v>
          </cell>
          <cell r="X48">
            <v>90.519648305333192</v>
          </cell>
          <cell r="Y48">
            <v>14.06438509276694</v>
          </cell>
          <cell r="Z48">
            <v>262.84268201894679</v>
          </cell>
          <cell r="AA48">
            <v>-124.38030765730002</v>
          </cell>
          <cell r="AB48">
            <v>288.371521925975</v>
          </cell>
          <cell r="AC48">
            <v>461.22377567335514</v>
          </cell>
          <cell r="AD48">
            <v>-7.5620858774941047</v>
          </cell>
          <cell r="AE48">
            <v>-6.3320366616002826</v>
          </cell>
          <cell r="AF48">
            <v>-5.1057361229136049</v>
          </cell>
          <cell r="AG48">
            <v>-3.8832358057451781</v>
          </cell>
          <cell r="AH48">
            <v>-3.415928105883363</v>
          </cell>
          <cell r="AI48">
            <v>-3.7038659948537496</v>
          </cell>
          <cell r="AJ48">
            <v>-3.9957630297971458</v>
          </cell>
          <cell r="AK48">
            <v>-4.2916736489713472</v>
          </cell>
          <cell r="AL48">
            <v>3.9790393202565614E-15</v>
          </cell>
          <cell r="AM48">
            <v>3.9790393202565614E-15</v>
          </cell>
          <cell r="AN48">
            <v>3.9790393202565614E-15</v>
          </cell>
          <cell r="AO48">
            <v>3.9790393202565614E-15</v>
          </cell>
          <cell r="AP48">
            <v>3.9790393202565614E-15</v>
          </cell>
          <cell r="AQ48">
            <v>3.9790393202565614E-15</v>
          </cell>
          <cell r="AR48">
            <v>3.9790393202565614E-15</v>
          </cell>
          <cell r="AS48">
            <v>3.9790393202565614E-15</v>
          </cell>
          <cell r="AT48">
            <v>3.9790393202565614E-15</v>
          </cell>
          <cell r="AU48">
            <v>3.9790393202565614E-15</v>
          </cell>
          <cell r="AV48">
            <v>3.9790393202565614E-15</v>
          </cell>
          <cell r="AW48">
            <v>3.9790393202565614E-15</v>
          </cell>
          <cell r="AX48">
            <v>3.9790393202565614E-15</v>
          </cell>
          <cell r="AY48">
            <v>3.9790393202565614E-15</v>
          </cell>
          <cell r="AZ48">
            <v>3.9790393202565614E-15</v>
          </cell>
        </row>
      </sheetData>
      <sheetData sheetId="11"/>
      <sheetData sheetId="12"/>
      <sheetData sheetId="13"/>
      <sheetData sheetId="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TS"/>
      <sheetName val="Standard Description List"/>
      <sheetName val="Sheet3"/>
      <sheetName val="Institutions"/>
      <sheetName val="Facility Codes"/>
      <sheetName val="Condition Criteria"/>
      <sheetName val="Status"/>
      <sheetName val="Category"/>
      <sheetName val="Type"/>
      <sheetName val="Application"/>
    </sheetNames>
    <sheetDataSet>
      <sheetData sheetId="0" refreshError="1"/>
      <sheetData sheetId="1">
        <row r="3">
          <cell r="C3" t="str">
            <v>Air conditioner, split unit</v>
          </cell>
        </row>
        <row r="4">
          <cell r="C4" t="str">
            <v>Amalgamator</v>
          </cell>
        </row>
        <row r="5">
          <cell r="C5" t="str">
            <v>Anesthesia Delivery Unit, Electronic</v>
          </cell>
        </row>
        <row r="6">
          <cell r="C6" t="str">
            <v>AUTOMATED BLOOD COLLECTION MACHINE</v>
          </cell>
        </row>
        <row r="7">
          <cell r="C7" t="str">
            <v>Autoclave, Steam, Table Top/Casette</v>
          </cell>
        </row>
        <row r="8">
          <cell r="C8" t="str">
            <v>BECKMAN COULTER</v>
          </cell>
        </row>
        <row r="9">
          <cell r="C9" t="str">
            <v xml:space="preserve">BED PATIENT   </v>
          </cell>
        </row>
        <row r="10">
          <cell r="C10" t="str">
            <v>BED PATIENT TWO SECTION</v>
          </cell>
        </row>
        <row r="11">
          <cell r="C11" t="str">
            <v>Bench, Visitor / Bathroom</v>
          </cell>
        </row>
        <row r="12">
          <cell r="C12" t="str">
            <v>BENCH, VISITOR STEELFRAME 2 SEATER</v>
          </cell>
        </row>
        <row r="13">
          <cell r="C13" t="str">
            <v>BENCH, VISITOR STEELFRAME 3 SEATER</v>
          </cell>
        </row>
        <row r="14">
          <cell r="C14" t="str">
            <v>BENCH, VISITOR STEELFRAME 4 SEATER</v>
          </cell>
        </row>
        <row r="15">
          <cell r="C15" t="str">
            <v>Bin, Lin, Storage, Small  (Size 4)</v>
          </cell>
        </row>
        <row r="16">
          <cell r="C16" t="str">
            <v>Bin, Sanitary Waste</v>
          </cell>
        </row>
        <row r="17">
          <cell r="C17" t="str">
            <v>Bin, Waste, Public General Waste</v>
          </cell>
        </row>
        <row r="18">
          <cell r="C18" t="str">
            <v>CABINET, FILING, 4 BAY</v>
          </cell>
        </row>
        <row r="19">
          <cell r="C19" t="str">
            <v>CABINET FILING, 4 DRAWER</v>
          </cell>
        </row>
        <row r="20">
          <cell r="C20" t="str">
            <v>CABINET, BEDSIDE</v>
          </cell>
        </row>
        <row r="21">
          <cell r="C21" t="str">
            <v>CABINET, DRUGS</v>
          </cell>
        </row>
        <row r="22">
          <cell r="C22" t="str">
            <v>CABINET, FILING LARGE</v>
          </cell>
        </row>
        <row r="23">
          <cell r="C23" t="str">
            <v>Cabinet, Filing, Credenza</v>
          </cell>
        </row>
        <row r="24">
          <cell r="C24" t="str">
            <v>Cabinet, Filing, Large</v>
          </cell>
        </row>
        <row r="25">
          <cell r="C25" t="str">
            <v>Cabinet, Storage, Steel</v>
          </cell>
        </row>
        <row r="26">
          <cell r="C26" t="str">
            <v>CABINET, WALL MOUNTED</v>
          </cell>
        </row>
        <row r="27">
          <cell r="C27" t="str">
            <v>CABINET, WOODEN</v>
          </cell>
        </row>
        <row r="28">
          <cell r="C28" t="str">
            <v xml:space="preserve">Centrifuge </v>
          </cell>
        </row>
        <row r="29">
          <cell r="C29" t="str">
            <v>CENTRIFUGE, REFRIGERATED</v>
          </cell>
        </row>
        <row r="30">
          <cell r="C30" t="str">
            <v>CHAIR, BANQUET</v>
          </cell>
        </row>
        <row r="31">
          <cell r="C31" t="str">
            <v>Chair, Board room</v>
          </cell>
        </row>
        <row r="32">
          <cell r="C32" t="str">
            <v>CHAIR, OFFICE WOOD</v>
          </cell>
        </row>
        <row r="33">
          <cell r="C33" t="str">
            <v>CHAIR, OFFICE, HIGH BACK</v>
          </cell>
        </row>
        <row r="34">
          <cell r="C34" t="str">
            <v>Chair, Office, Mid Back</v>
          </cell>
        </row>
        <row r="35">
          <cell r="C35" t="str">
            <v>Chairs, Public Seating</v>
          </cell>
        </row>
        <row r="36">
          <cell r="C36" t="str">
            <v>CHAIR, READING</v>
          </cell>
        </row>
        <row r="37">
          <cell r="C37" t="str">
            <v>Compressor, Medical-Air</v>
          </cell>
        </row>
        <row r="38">
          <cell r="C38" t="str">
            <v xml:space="preserve">Computer , desktop </v>
          </cell>
        </row>
        <row r="39">
          <cell r="C39" t="str">
            <v>Computer Stand</v>
          </cell>
        </row>
        <row r="40">
          <cell r="C40" t="str">
            <v>Couch, Lounge 1 Seater</v>
          </cell>
        </row>
        <row r="41">
          <cell r="C41" t="str">
            <v>Couch, Lounge 2 Seater</v>
          </cell>
        </row>
        <row r="42">
          <cell r="C42" t="str">
            <v>Counter, Tablet, Automatic</v>
          </cell>
        </row>
        <row r="43">
          <cell r="C43" t="str">
            <v>Defibrillator, Manual</v>
          </cell>
        </row>
        <row r="44">
          <cell r="C44" t="str">
            <v>Dental Delivery Unit</v>
          </cell>
        </row>
        <row r="45">
          <cell r="C45" t="str">
            <v>Desk</v>
          </cell>
        </row>
        <row r="46">
          <cell r="C46" t="str">
            <v>DESK, OFFICE, L SHAPED</v>
          </cell>
        </row>
        <row r="47">
          <cell r="C47" t="str">
            <v>Desk, office</v>
          </cell>
        </row>
        <row r="48">
          <cell r="C48" t="str">
            <v>DESK, RECEPTIONIST</v>
          </cell>
        </row>
        <row r="49">
          <cell r="C49" t="str">
            <v>DONOR CHAIR</v>
          </cell>
        </row>
        <row r="50">
          <cell r="C50" t="str">
            <v>Dispenser, Paper Towel</v>
          </cell>
        </row>
        <row r="51">
          <cell r="C51" t="str">
            <v>Dispenser, Soap</v>
          </cell>
        </row>
        <row r="52">
          <cell r="C52" t="str">
            <v>Dispenser, Toilet paper</v>
          </cell>
        </row>
        <row r="53">
          <cell r="C53" t="str">
            <v>Drawer, Cash, Lockable and re-enforced</v>
          </cell>
        </row>
        <row r="54">
          <cell r="C54" t="str">
            <v>DRYER</v>
          </cell>
        </row>
        <row r="55">
          <cell r="C55" t="str">
            <v>ECO BATH</v>
          </cell>
        </row>
        <row r="56">
          <cell r="C56" t="str">
            <v>Electrosurgical Unit, Monopolar/Bipolar</v>
          </cell>
        </row>
        <row r="57">
          <cell r="C57" t="str">
            <v>EVOLIS</v>
          </cell>
        </row>
        <row r="58">
          <cell r="C58" t="str">
            <v>FIRE EXTINGUSHER 9KG</v>
          </cell>
        </row>
        <row r="59">
          <cell r="C59" t="str">
            <v>Floor polisher</v>
          </cell>
        </row>
        <row r="60">
          <cell r="C60" t="str">
            <v>FREEZER, BTS</v>
          </cell>
        </row>
        <row r="61">
          <cell r="C61" t="str">
            <v>HEATER, THREE BAR</v>
          </cell>
        </row>
        <row r="62">
          <cell r="C62" t="str">
            <v>Incubator, Laboratory, Thermocycling</v>
          </cell>
        </row>
        <row r="63">
          <cell r="C63" t="str">
            <v>Infusion Pump, General-Purpose</v>
          </cell>
        </row>
        <row r="64">
          <cell r="C64" t="str">
            <v>Ladder, 8 Step, Aluminum</v>
          </cell>
        </row>
        <row r="65">
          <cell r="C65" t="str">
            <v>LBM NOVOMATIC</v>
          </cell>
        </row>
        <row r="66">
          <cell r="C66" t="str">
            <v>LIGHT, ULTRAVIOLET</v>
          </cell>
        </row>
        <row r="67">
          <cell r="C67" t="str">
            <v>LINEN WARDROPE</v>
          </cell>
        </row>
        <row r="68">
          <cell r="C68" t="str">
            <v>Locker, 2 door steel</v>
          </cell>
        </row>
        <row r="69">
          <cell r="C69" t="str">
            <v>LOCKER, 3 DOOR STEEL</v>
          </cell>
        </row>
        <row r="70">
          <cell r="C70" t="str">
            <v>Locker, 3 Tier Wooden</v>
          </cell>
        </row>
        <row r="71">
          <cell r="C71" t="str">
            <v>Locker, medicine</v>
          </cell>
        </row>
        <row r="72">
          <cell r="C72" t="str">
            <v>Mattress Pad, Pressure relieve</v>
          </cell>
        </row>
        <row r="73">
          <cell r="C73" t="str">
            <v xml:space="preserve">Microscope      </v>
          </cell>
        </row>
        <row r="74">
          <cell r="C74" t="str">
            <v>Mirror, Viewing / Hand held</v>
          </cell>
        </row>
        <row r="75">
          <cell r="C75" t="str">
            <v>Mirror, Viewing / WALL MOUNTED</v>
          </cell>
        </row>
        <row r="76">
          <cell r="C76" t="str">
            <v>Monitor, Multi-parameter with invasive, Fixed(NIBP, IBP,SPO2, ECG, Temp)</v>
          </cell>
        </row>
        <row r="77">
          <cell r="C77" t="str">
            <v>Monitor, Multi-parameter without invasive, Fixed (NIBP, SPO2, ECG, Temp)</v>
          </cell>
        </row>
        <row r="78">
          <cell r="C78" t="str">
            <v>Monitor, Oxygen Saturation and Pulse</v>
          </cell>
        </row>
        <row r="79">
          <cell r="C79" t="str">
            <v>PLASMA THAWING MACHINE</v>
          </cell>
        </row>
        <row r="80">
          <cell r="C80" t="str">
            <v>PIN BOARD MEDIUM</v>
          </cell>
        </row>
        <row r="81">
          <cell r="C81" t="str">
            <v>Rack, Magazine</v>
          </cell>
        </row>
        <row r="82">
          <cell r="C82" t="str">
            <v>Radiofrequency Therapy Systems, Diathermy</v>
          </cell>
        </row>
        <row r="83">
          <cell r="C83" t="str">
            <v>Radiographic Unit, Dental</v>
          </cell>
        </row>
        <row r="84">
          <cell r="C84" t="str">
            <v>Radiographic Unit, Mobile, Unmotorised</v>
          </cell>
        </row>
        <row r="85">
          <cell r="C85" t="str">
            <v>REFRIGERATOR, BTS</v>
          </cell>
        </row>
        <row r="86">
          <cell r="C86" t="str">
            <v>REFRIGERATOR, CORPSE</v>
          </cell>
        </row>
        <row r="87">
          <cell r="C87" t="str">
            <v>Refrigerator, DOMESTIC, Large</v>
          </cell>
        </row>
        <row r="88">
          <cell r="C88" t="str">
            <v>Refrigerator, Laboratory/ Pharmacy, Large</v>
          </cell>
        </row>
        <row r="89">
          <cell r="C89" t="str">
            <v>SCALE, ADULT BATHROOM</v>
          </cell>
        </row>
        <row r="90">
          <cell r="C90" t="str">
            <v>SCALE, ADULT WITH HEIGHT MEASUREMENT</v>
          </cell>
        </row>
        <row r="91">
          <cell r="C91" t="str">
            <v>Scanning System, Ultrasonic, General Purpose</v>
          </cell>
        </row>
        <row r="92">
          <cell r="C92" t="str">
            <v>Scanning System, Ultrasonic, General Purpose</v>
          </cell>
        </row>
        <row r="93">
          <cell r="C93" t="str">
            <v>Scanning System, Ultrasonic, General Purpose</v>
          </cell>
        </row>
        <row r="94">
          <cell r="C94" t="str">
            <v>Scanning System, Ultrasonic, General Purpose</v>
          </cell>
        </row>
        <row r="95">
          <cell r="C95" t="str">
            <v>Scanning System, Ultrasonic, General Purpose</v>
          </cell>
        </row>
        <row r="96">
          <cell r="C96" t="str">
            <v>Scanning System, Ultrasonic, General Purpose</v>
          </cell>
        </row>
        <row r="97">
          <cell r="C97" t="str">
            <v>SHAKER, LAB</v>
          </cell>
        </row>
        <row r="98">
          <cell r="C98" t="str">
            <v>Shelving, Stainless steel, Ventilated</v>
          </cell>
        </row>
        <row r="99">
          <cell r="C99" t="str">
            <v>STEP DOUBLE</v>
          </cell>
        </row>
        <row r="100">
          <cell r="C100" t="str">
            <v>Stimulator Electroanalgesic Transcutaneous</v>
          </cell>
        </row>
        <row r="101">
          <cell r="C101" t="str">
            <v>Stool, No-Castors, Upholstered</v>
          </cell>
        </row>
        <row r="102">
          <cell r="C102" t="str">
            <v>Store</v>
          </cell>
        </row>
        <row r="103">
          <cell r="C103" t="str">
            <v>Suction Unit, Dental</v>
          </cell>
        </row>
        <row r="104">
          <cell r="C104" t="str">
            <v>Surface board, Baby Changing</v>
          </cell>
        </row>
        <row r="105">
          <cell r="C105" t="str">
            <v>Table, Board room</v>
          </cell>
        </row>
        <row r="106">
          <cell r="C106" t="str">
            <v>TABLE, KITCHEN</v>
          </cell>
        </row>
        <row r="107">
          <cell r="C107" t="str">
            <v>TABLE, OVERBED</v>
          </cell>
        </row>
        <row r="108">
          <cell r="C108" t="str">
            <v>Table, Theatre</v>
          </cell>
        </row>
        <row r="109">
          <cell r="C109" t="str">
            <v>Table, Theatre, Accessories (Orthopeadic)</v>
          </cell>
        </row>
        <row r="110">
          <cell r="C110" t="str">
            <v>Table, Training/Seminar (2 seater)</v>
          </cell>
        </row>
        <row r="111">
          <cell r="C111" t="str">
            <v>TANGO</v>
          </cell>
        </row>
        <row r="112">
          <cell r="C112" t="str">
            <v>TELEVISION DECODER</v>
          </cell>
        </row>
        <row r="113">
          <cell r="C113" t="str">
            <v>Television Set</v>
          </cell>
        </row>
        <row r="114">
          <cell r="C114" t="str">
            <v>Television Set, STAND</v>
          </cell>
        </row>
        <row r="115">
          <cell r="C115" t="str">
            <v>TROLLEY DRUGS</v>
          </cell>
        </row>
        <row r="116">
          <cell r="C116" t="str">
            <v>Trolley, dressing</v>
          </cell>
        </row>
        <row r="117">
          <cell r="C117" t="str">
            <v>Trolley, Linen, Wire Mesh Shelves</v>
          </cell>
        </row>
        <row r="118">
          <cell r="C118" t="str">
            <v>TROLLEY, MORTUARY</v>
          </cell>
        </row>
        <row r="119">
          <cell r="C119" t="str">
            <v>Ultrasonic, Scaler, Dental</v>
          </cell>
        </row>
        <row r="120">
          <cell r="C120" t="str">
            <v>Ultrasound/ Interferential Unit, Physical Therapy</v>
          </cell>
        </row>
        <row r="121">
          <cell r="C121" t="str">
            <v>Vehicle, ambulance</v>
          </cell>
        </row>
        <row r="122">
          <cell r="C122" t="str">
            <v>Ventilator, Adult/Paeds</v>
          </cell>
        </row>
        <row r="123">
          <cell r="C123" t="str">
            <v>WALL UNIT</v>
          </cell>
        </row>
        <row r="124">
          <cell r="C124" t="str">
            <v>Ward</v>
          </cell>
        </row>
        <row r="125">
          <cell r="C125" t="str">
            <v>WASHER DISTILLER</v>
          </cell>
        </row>
        <row r="126">
          <cell r="C126" t="str">
            <v>WASHING MACHINE</v>
          </cell>
        </row>
        <row r="127">
          <cell r="C127" t="str">
            <v>WATER DISPENSER</v>
          </cell>
        </row>
        <row r="128">
          <cell r="C128" t="str">
            <v>Water Distiller</v>
          </cell>
        </row>
        <row r="129">
          <cell r="C129" t="str">
            <v>WHEELCHAIR</v>
          </cell>
        </row>
        <row r="130">
          <cell r="C130" t="str">
            <v>X-ray Film Manual Processing Equipment</v>
          </cell>
        </row>
        <row r="131">
          <cell r="C131" t="str">
            <v>ZINK STAINLESS STEEL</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FW295"/>
  <sheetViews>
    <sheetView defaultGridColor="0" colorId="22" zoomScale="85" zoomScaleNormal="85" zoomScalePageLayoutView="85" workbookViewId="0">
      <pane xSplit="7" ySplit="8" topLeftCell="H184" activePane="bottomRight" state="frozen"/>
      <selection pane="topRight"/>
      <selection pane="bottomLeft"/>
      <selection pane="bottomRight" activeCell="G219" sqref="G219"/>
    </sheetView>
  </sheetViews>
  <sheetFormatPr defaultColWidth="0" defaultRowHeight="12.75" outlineLevelRow="1" x14ac:dyDescent="0.25"/>
  <cols>
    <col min="1" max="1" width="1.28515625" style="44" customWidth="1"/>
    <col min="2" max="3" width="1.28515625" style="78" customWidth="1"/>
    <col min="4" max="4" width="1.28515625" style="79" customWidth="1"/>
    <col min="5" max="5" width="43.5703125" style="45" customWidth="1"/>
    <col min="6" max="6" width="12.7109375" style="45" customWidth="1"/>
    <col min="7" max="7" width="5.28515625" style="45" customWidth="1"/>
    <col min="8" max="8" width="11.7109375" style="45" customWidth="1"/>
    <col min="9" max="9" width="15" style="45" customWidth="1"/>
    <col min="10" max="23" width="11.7109375" style="45" customWidth="1"/>
    <col min="24" max="33" width="11.7109375" style="45" hidden="1" customWidth="1"/>
    <col min="34" max="35" width="12.42578125" style="45" hidden="1" customWidth="1"/>
    <col min="36" max="36" width="9.85546875" style="45" hidden="1" customWidth="1"/>
    <col min="37" max="37" width="10.140625" style="45" hidden="1" customWidth="1"/>
    <col min="38" max="38" width="9.85546875" style="45" hidden="1" customWidth="1"/>
    <col min="39" max="39" width="10.140625" style="45" hidden="1" customWidth="1"/>
    <col min="40" max="40" width="9.85546875" style="45" hidden="1" customWidth="1"/>
    <col min="41" max="41" width="10.140625" style="45" hidden="1" customWidth="1"/>
    <col min="42" max="42" width="9.7109375" style="45" hidden="1" customWidth="1"/>
    <col min="43" max="43" width="10" style="45" hidden="1" customWidth="1"/>
    <col min="44" max="44" width="9.85546875" style="45" hidden="1" customWidth="1"/>
    <col min="45" max="45" width="10" style="45" hidden="1" customWidth="1"/>
    <col min="46" max="46" width="9.85546875" style="45" hidden="1" customWidth="1"/>
    <col min="47" max="47" width="10.140625" style="45" hidden="1" customWidth="1"/>
    <col min="48" max="48" width="9.85546875" style="45" hidden="1" customWidth="1"/>
    <col min="49" max="49" width="10.140625" style="45" hidden="1" customWidth="1"/>
    <col min="50" max="50" width="9.85546875" style="45" hidden="1" customWidth="1"/>
    <col min="51" max="51" width="10.140625" style="45" hidden="1" customWidth="1"/>
    <col min="52" max="52" width="9.85546875" style="45" hidden="1" customWidth="1"/>
    <col min="53" max="53" width="10.140625" style="45" hidden="1" customWidth="1"/>
    <col min="54" max="54" width="9.85546875" style="45" hidden="1" customWidth="1"/>
    <col min="55" max="55" width="10.140625" style="45" hidden="1" customWidth="1"/>
    <col min="56" max="56" width="9.85546875" style="45" hidden="1" customWidth="1"/>
    <col min="57" max="57" width="10.140625" style="45" hidden="1" customWidth="1"/>
    <col min="58" max="58" width="9.7109375" style="45" hidden="1" customWidth="1"/>
    <col min="59" max="115" width="10" style="45" hidden="1" customWidth="1"/>
    <col min="116" max="16384" width="9.140625" style="45" hidden="1"/>
  </cols>
  <sheetData>
    <row r="1" spans="1:157" s="193" customFormat="1" ht="26.25" x14ac:dyDescent="0.25">
      <c r="A1" s="106" t="str">
        <f ca="1" xml:space="preserve"> RIGHT(CELL("filename", $A$1), LEN(CELL("filename", $A$1)) - SEARCH("]", CELL("filename", $A$1)))</f>
        <v>Annuity 2</v>
      </c>
      <c r="B1" s="107"/>
      <c r="C1" s="107"/>
      <c r="D1" s="108"/>
      <c r="E1" s="109"/>
      <c r="F1" s="192"/>
    </row>
    <row r="2" spans="1:157" s="17" customFormat="1" x14ac:dyDescent="0.25">
      <c r="A2" s="14"/>
      <c r="B2" s="15"/>
      <c r="C2" s="15"/>
      <c r="D2" s="16"/>
      <c r="E2" s="17" t="s">
        <v>2</v>
      </c>
      <c r="F2" s="18"/>
      <c r="H2" s="19" t="e">
        <f>#REF!</f>
        <v>#REF!</v>
      </c>
      <c r="I2" s="19" t="e">
        <f>#REF!</f>
        <v>#REF!</v>
      </c>
      <c r="J2" s="19" t="e">
        <f>#REF!</f>
        <v>#REF!</v>
      </c>
      <c r="K2" s="19" t="e">
        <f>#REF!</f>
        <v>#REF!</v>
      </c>
      <c r="L2" s="19" t="e">
        <f>#REF!</f>
        <v>#REF!</v>
      </c>
      <c r="M2" s="19" t="e">
        <f>#REF!</f>
        <v>#REF!</v>
      </c>
      <c r="N2" s="19" t="e">
        <f>#REF!</f>
        <v>#REF!</v>
      </c>
      <c r="O2" s="19" t="e">
        <f>#REF!</f>
        <v>#REF!</v>
      </c>
      <c r="P2" s="19" t="e">
        <f>#REF!</f>
        <v>#REF!</v>
      </c>
      <c r="Q2" s="19" t="e">
        <f>#REF!</f>
        <v>#REF!</v>
      </c>
      <c r="R2" s="19" t="e">
        <f>#REF!</f>
        <v>#REF!</v>
      </c>
      <c r="S2" s="19" t="e">
        <f>#REF!</f>
        <v>#REF!</v>
      </c>
      <c r="T2" s="19" t="e">
        <f>#REF!</f>
        <v>#REF!</v>
      </c>
      <c r="U2" s="19" t="e">
        <f>#REF!</f>
        <v>#REF!</v>
      </c>
      <c r="V2" s="19" t="e">
        <f>#REF!</f>
        <v>#REF!</v>
      </c>
      <c r="W2" s="19" t="e">
        <f>#REF!</f>
        <v>#REF!</v>
      </c>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row>
    <row r="3" spans="1:157" s="7" customFormat="1" x14ac:dyDescent="0.25">
      <c r="A3" s="20"/>
      <c r="B3" s="21"/>
      <c r="C3" s="21"/>
      <c r="D3" s="22"/>
      <c r="E3" s="7" t="s">
        <v>7</v>
      </c>
      <c r="F3" s="8"/>
      <c r="H3" s="9" t="e">
        <f>#REF!</f>
        <v>#REF!</v>
      </c>
      <c r="I3" s="9" t="e">
        <f>#REF!</f>
        <v>#REF!</v>
      </c>
      <c r="J3" s="9" t="e">
        <f>#REF!</f>
        <v>#REF!</v>
      </c>
      <c r="K3" s="9" t="e">
        <f>#REF!</f>
        <v>#REF!</v>
      </c>
      <c r="L3" s="9" t="e">
        <f>#REF!</f>
        <v>#REF!</v>
      </c>
      <c r="M3" s="9" t="e">
        <f>#REF!</f>
        <v>#REF!</v>
      </c>
      <c r="N3" s="9" t="e">
        <f>#REF!</f>
        <v>#REF!</v>
      </c>
      <c r="O3" s="9" t="e">
        <f>#REF!</f>
        <v>#REF!</v>
      </c>
      <c r="P3" s="9" t="e">
        <f>#REF!</f>
        <v>#REF!</v>
      </c>
      <c r="Q3" s="9" t="e">
        <f>#REF!</f>
        <v>#REF!</v>
      </c>
      <c r="R3" s="9" t="e">
        <f>#REF!</f>
        <v>#REF!</v>
      </c>
      <c r="S3" s="9" t="e">
        <f>#REF!</f>
        <v>#REF!</v>
      </c>
      <c r="T3" s="9" t="e">
        <f>#REF!</f>
        <v>#REF!</v>
      </c>
      <c r="U3" s="9" t="e">
        <f>#REF!</f>
        <v>#REF!</v>
      </c>
      <c r="V3" s="9" t="e">
        <f>#REF!</f>
        <v>#REF!</v>
      </c>
      <c r="W3" s="9" t="e">
        <f>#REF!</f>
        <v>#REF!</v>
      </c>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row>
    <row r="4" spans="1:157" s="7" customFormat="1" x14ac:dyDescent="0.25">
      <c r="A4" s="20"/>
      <c r="B4" s="21"/>
      <c r="C4" s="21"/>
      <c r="D4" s="22"/>
      <c r="E4" s="7" t="s">
        <v>1</v>
      </c>
      <c r="F4" s="10"/>
      <c r="H4" s="23" t="e">
        <f>#REF!</f>
        <v>#REF!</v>
      </c>
      <c r="I4" s="23" t="e">
        <f>#REF!</f>
        <v>#REF!</v>
      </c>
      <c r="J4" s="23" t="e">
        <f>#REF!</f>
        <v>#REF!</v>
      </c>
      <c r="K4" s="23" t="e">
        <f>#REF!</f>
        <v>#REF!</v>
      </c>
      <c r="L4" s="23" t="e">
        <f>#REF!</f>
        <v>#REF!</v>
      </c>
      <c r="M4" s="23" t="e">
        <f>#REF!</f>
        <v>#REF!</v>
      </c>
      <c r="N4" s="23" t="e">
        <f>#REF!</f>
        <v>#REF!</v>
      </c>
      <c r="O4" s="23" t="e">
        <f>#REF!</f>
        <v>#REF!</v>
      </c>
      <c r="P4" s="23" t="e">
        <f>#REF!</f>
        <v>#REF!</v>
      </c>
      <c r="Q4" s="23" t="e">
        <f>#REF!</f>
        <v>#REF!</v>
      </c>
      <c r="R4" s="23" t="e">
        <f>#REF!</f>
        <v>#REF!</v>
      </c>
      <c r="S4" s="23" t="e">
        <f>#REF!</f>
        <v>#REF!</v>
      </c>
      <c r="T4" s="23" t="e">
        <f>#REF!</f>
        <v>#REF!</v>
      </c>
      <c r="U4" s="23" t="e">
        <f>#REF!</f>
        <v>#REF!</v>
      </c>
      <c r="V4" s="23" t="e">
        <f>#REF!</f>
        <v>#REF!</v>
      </c>
      <c r="W4" s="23" t="e">
        <f>#REF!</f>
        <v>#REF!</v>
      </c>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row>
    <row r="5" spans="1:157" s="34" customFormat="1" x14ac:dyDescent="0.25">
      <c r="A5" s="32"/>
      <c r="B5" s="33"/>
      <c r="C5" s="33"/>
      <c r="D5" s="18"/>
      <c r="E5" s="34" t="s">
        <v>42</v>
      </c>
      <c r="F5" s="35"/>
      <c r="H5" s="36" t="e">
        <f>#REF!</f>
        <v>#REF!</v>
      </c>
      <c r="I5" s="36" t="e">
        <f>#REF!</f>
        <v>#REF!</v>
      </c>
      <c r="J5" s="36" t="e">
        <f>#REF!</f>
        <v>#REF!</v>
      </c>
      <c r="K5" s="36" t="e">
        <f>#REF!</f>
        <v>#REF!</v>
      </c>
      <c r="L5" s="36" t="e">
        <f>#REF!</f>
        <v>#REF!</v>
      </c>
      <c r="M5" s="36" t="e">
        <f>#REF!</f>
        <v>#REF!</v>
      </c>
      <c r="N5" s="36" t="e">
        <f>#REF!</f>
        <v>#REF!</v>
      </c>
      <c r="O5" s="36" t="e">
        <f>#REF!</f>
        <v>#REF!</v>
      </c>
      <c r="P5" s="36" t="e">
        <f>#REF!</f>
        <v>#REF!</v>
      </c>
      <c r="Q5" s="36" t="e">
        <f>#REF!</f>
        <v>#REF!</v>
      </c>
      <c r="R5" s="36" t="e">
        <f>#REF!</f>
        <v>#REF!</v>
      </c>
      <c r="S5" s="36" t="e">
        <f>#REF!</f>
        <v>#REF!</v>
      </c>
      <c r="T5" s="36" t="e">
        <f>#REF!</f>
        <v>#REF!</v>
      </c>
      <c r="U5" s="36" t="e">
        <f>#REF!</f>
        <v>#REF!</v>
      </c>
      <c r="V5" s="36" t="e">
        <f>#REF!</f>
        <v>#REF!</v>
      </c>
      <c r="W5" s="36" t="e">
        <f>#REF!</f>
        <v>#REF!</v>
      </c>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c r="CN5" s="36"/>
      <c r="CO5" s="36"/>
      <c r="CP5" s="36"/>
      <c r="CQ5" s="36"/>
      <c r="CR5" s="36"/>
      <c r="CS5" s="36"/>
      <c r="CT5" s="36"/>
      <c r="CU5" s="36"/>
      <c r="CV5" s="36"/>
      <c r="CW5" s="36"/>
      <c r="CX5" s="36"/>
      <c r="CY5" s="36"/>
      <c r="CZ5" s="36"/>
      <c r="DA5" s="36"/>
      <c r="DB5" s="36"/>
      <c r="DC5" s="36"/>
      <c r="DD5" s="36"/>
      <c r="DE5" s="36"/>
      <c r="DF5" s="36"/>
      <c r="DG5" s="36"/>
      <c r="DH5" s="36"/>
      <c r="DI5" s="36"/>
      <c r="DJ5" s="36"/>
      <c r="DK5" s="36"/>
      <c r="DL5" s="36"/>
      <c r="DM5" s="36"/>
      <c r="DN5" s="36"/>
      <c r="DO5" s="36"/>
      <c r="DP5" s="36"/>
      <c r="DQ5" s="36"/>
      <c r="DR5" s="36"/>
      <c r="DS5" s="36"/>
      <c r="DT5" s="36"/>
      <c r="DU5" s="36"/>
      <c r="DV5" s="36"/>
      <c r="DW5" s="36"/>
      <c r="DX5" s="36"/>
      <c r="DY5" s="36"/>
      <c r="DZ5" s="36"/>
      <c r="EA5" s="36"/>
      <c r="EB5" s="36"/>
      <c r="EC5" s="36"/>
      <c r="ED5" s="36"/>
      <c r="EE5" s="36"/>
      <c r="EF5" s="36"/>
      <c r="EG5" s="36"/>
      <c r="EH5" s="36"/>
      <c r="EI5" s="36"/>
      <c r="EJ5" s="36"/>
      <c r="EK5" s="36"/>
      <c r="EL5" s="36"/>
      <c r="EM5" s="36"/>
      <c r="EN5" s="36"/>
      <c r="EO5" s="36"/>
      <c r="EP5" s="36"/>
      <c r="EQ5" s="36"/>
      <c r="ER5" s="36"/>
      <c r="ES5" s="36"/>
      <c r="ET5" s="36"/>
      <c r="EU5" s="36"/>
      <c r="EV5" s="36"/>
      <c r="EW5" s="36"/>
      <c r="EX5" s="36"/>
      <c r="EY5" s="36"/>
      <c r="EZ5" s="36"/>
      <c r="FA5" s="36"/>
    </row>
    <row r="6" spans="1:157" s="12" customFormat="1" x14ac:dyDescent="0.25">
      <c r="A6" s="24"/>
      <c r="B6" s="11"/>
      <c r="C6" s="11"/>
      <c r="D6" s="8"/>
      <c r="E6" s="12" t="s">
        <v>20</v>
      </c>
      <c r="F6" s="11"/>
      <c r="H6" s="13" t="e">
        <f>#REF!</f>
        <v>#REF!</v>
      </c>
      <c r="I6" s="13" t="e">
        <f>#REF!</f>
        <v>#REF!</v>
      </c>
      <c r="J6" s="13" t="e">
        <f>#REF!</f>
        <v>#REF!</v>
      </c>
      <c r="K6" s="13" t="e">
        <f>#REF!</f>
        <v>#REF!</v>
      </c>
      <c r="L6" s="13" t="e">
        <f>#REF!</f>
        <v>#REF!</v>
      </c>
      <c r="M6" s="13" t="e">
        <f>#REF!</f>
        <v>#REF!</v>
      </c>
      <c r="N6" s="13" t="e">
        <f>#REF!</f>
        <v>#REF!</v>
      </c>
      <c r="O6" s="13" t="e">
        <f>#REF!</f>
        <v>#REF!</v>
      </c>
      <c r="P6" s="13" t="e">
        <f>#REF!</f>
        <v>#REF!</v>
      </c>
      <c r="Q6" s="13" t="e">
        <f>#REF!</f>
        <v>#REF!</v>
      </c>
      <c r="R6" s="13" t="e">
        <f>#REF!</f>
        <v>#REF!</v>
      </c>
      <c r="S6" s="13" t="e">
        <f>#REF!</f>
        <v>#REF!</v>
      </c>
      <c r="T6" s="13" t="e">
        <f>#REF!</f>
        <v>#REF!</v>
      </c>
      <c r="U6" s="13" t="e">
        <f>#REF!</f>
        <v>#REF!</v>
      </c>
      <c r="V6" s="13" t="e">
        <f>#REF!</f>
        <v>#REF!</v>
      </c>
      <c r="W6" s="13" t="e">
        <f>#REF!</f>
        <v>#REF!</v>
      </c>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row>
    <row r="7" spans="1:157" s="40" customFormat="1" x14ac:dyDescent="0.25">
      <c r="A7" s="37"/>
      <c r="B7" s="11"/>
      <c r="C7" s="38"/>
      <c r="D7" s="39"/>
      <c r="E7" s="40" t="s">
        <v>21</v>
      </c>
      <c r="F7" s="38"/>
      <c r="H7" s="40" t="e">
        <f>#REF!</f>
        <v>#REF!</v>
      </c>
      <c r="I7" s="40" t="e">
        <f>#REF!</f>
        <v>#REF!</v>
      </c>
      <c r="J7" s="40" t="e">
        <f>#REF!</f>
        <v>#REF!</v>
      </c>
      <c r="K7" s="40" t="e">
        <f>#REF!</f>
        <v>#REF!</v>
      </c>
      <c r="L7" s="40" t="e">
        <f>#REF!</f>
        <v>#REF!</v>
      </c>
      <c r="M7" s="40" t="e">
        <f>#REF!</f>
        <v>#REF!</v>
      </c>
      <c r="N7" s="40" t="e">
        <f>#REF!</f>
        <v>#REF!</v>
      </c>
      <c r="O7" s="40" t="e">
        <f>#REF!</f>
        <v>#REF!</v>
      </c>
      <c r="P7" s="40" t="e">
        <f>#REF!</f>
        <v>#REF!</v>
      </c>
      <c r="Q7" s="40" t="e">
        <f>#REF!</f>
        <v>#REF!</v>
      </c>
      <c r="R7" s="40" t="e">
        <f>#REF!</f>
        <v>#REF!</v>
      </c>
      <c r="S7" s="40" t="e">
        <f>#REF!</f>
        <v>#REF!</v>
      </c>
      <c r="T7" s="40" t="e">
        <f>#REF!</f>
        <v>#REF!</v>
      </c>
      <c r="U7" s="40" t="e">
        <f>#REF!</f>
        <v>#REF!</v>
      </c>
      <c r="V7" s="40" t="e">
        <f>#REF!</f>
        <v>#REF!</v>
      </c>
      <c r="W7" s="40" t="e">
        <f>#REF!</f>
        <v>#REF!</v>
      </c>
    </row>
    <row r="8" spans="1:157" s="28" customFormat="1" x14ac:dyDescent="0.25">
      <c r="A8" s="25"/>
      <c r="B8" s="34" t="s">
        <v>162</v>
      </c>
      <c r="C8" s="26"/>
      <c r="D8" s="27"/>
      <c r="F8" s="26"/>
    </row>
    <row r="9" spans="1:157" s="43" customFormat="1" x14ac:dyDescent="0.25">
      <c r="A9" s="76"/>
      <c r="B9" s="68"/>
      <c r="C9" s="68"/>
      <c r="D9" s="77"/>
      <c r="F9" s="77"/>
      <c r="G9" s="68"/>
    </row>
    <row r="10" spans="1:157" x14ac:dyDescent="0.25">
      <c r="D10" s="81"/>
      <c r="E10" s="89" t="s">
        <v>46</v>
      </c>
      <c r="H10" s="45" t="e">
        <f>#REF!</f>
        <v>#REF!</v>
      </c>
      <c r="I10" s="45" t="e">
        <f>#REF!</f>
        <v>#REF!</v>
      </c>
      <c r="J10" s="45" t="e">
        <f>#REF!</f>
        <v>#REF!</v>
      </c>
      <c r="K10" s="45" t="e">
        <f>#REF!</f>
        <v>#REF!</v>
      </c>
      <c r="L10" s="45" t="e">
        <f>#REF!</f>
        <v>#REF!</v>
      </c>
      <c r="M10" s="45" t="e">
        <f>#REF!</f>
        <v>#REF!</v>
      </c>
      <c r="N10" s="45" t="e">
        <f>#REF!</f>
        <v>#REF!</v>
      </c>
      <c r="O10" s="45" t="e">
        <f>#REF!</f>
        <v>#REF!</v>
      </c>
      <c r="P10" s="45" t="e">
        <f>#REF!</f>
        <v>#REF!</v>
      </c>
      <c r="Q10" s="45" t="e">
        <f>#REF!</f>
        <v>#REF!</v>
      </c>
      <c r="R10" s="45" t="e">
        <f>#REF!</f>
        <v>#REF!</v>
      </c>
      <c r="S10" s="45" t="e">
        <f>#REF!</f>
        <v>#REF!</v>
      </c>
      <c r="T10" s="45" t="e">
        <f>#REF!</f>
        <v>#REF!</v>
      </c>
      <c r="U10" s="45" t="e">
        <f>#REF!</f>
        <v>#REF!</v>
      </c>
      <c r="V10" s="45" t="e">
        <f>#REF!</f>
        <v>#REF!</v>
      </c>
      <c r="W10" s="45" t="e">
        <f>#REF!</f>
        <v>#REF!</v>
      </c>
    </row>
    <row r="11" spans="1:157" x14ac:dyDescent="0.25">
      <c r="D11" s="81"/>
      <c r="E11" s="89" t="s">
        <v>69</v>
      </c>
    </row>
    <row r="12" spans="1:157" x14ac:dyDescent="0.2">
      <c r="D12" s="161"/>
      <c r="E12" s="162" t="s">
        <v>154</v>
      </c>
      <c r="F12" s="160">
        <v>0.1</v>
      </c>
      <c r="H12" s="253" t="e">
        <f>(1+'Annuity 2'!$F$12)^((#REF!-#REF!)/#REF!)</f>
        <v>#REF!</v>
      </c>
      <c r="I12" s="254" t="e">
        <f>'Annuity 2'!H12*(1+('Annuity 2'!$F$12*((Timing!I3-Timing!I2+1)/#REF!)))</f>
        <v>#REF!</v>
      </c>
      <c r="J12" s="254" t="e">
        <f>'Annuity 2'!I12*(1+('Annuity 2'!$F$12*((Timing!J3-Timing!J2+1)/#REF!)))</f>
        <v>#REF!</v>
      </c>
      <c r="K12" s="254" t="e">
        <f>'Annuity 2'!J12*(1+('Annuity 2'!$F$12*((Timing!K3-Timing!K2+1)/#REF!)))</f>
        <v>#REF!</v>
      </c>
      <c r="L12" s="254" t="e">
        <f>'Annuity 2'!K12*(1+('Annuity 2'!$F$12*((Timing!L3-Timing!L2+1)/#REF!)))</f>
        <v>#REF!</v>
      </c>
      <c r="M12" s="254" t="e">
        <f>'Annuity 2'!L12*(1+('Annuity 2'!$F$12*((Timing!M3-Timing!M2+1)/#REF!)))</f>
        <v>#REF!</v>
      </c>
      <c r="N12" s="254" t="e">
        <f>'Annuity 2'!M12*(1+('Annuity 2'!$F$12*((Timing!N3-Timing!N2+1)/#REF!)))</f>
        <v>#REF!</v>
      </c>
      <c r="O12" s="254" t="e">
        <f>'Annuity 2'!N12*(1+('Annuity 2'!$F$12*((Timing!O3-Timing!O2+1)/#REF!)))</f>
        <v>#REF!</v>
      </c>
      <c r="P12" s="254" t="e">
        <f>'Annuity 2'!O12*(1+('Annuity 2'!$F$12*((Timing!P3-Timing!P2+1)/#REF!)))</f>
        <v>#REF!</v>
      </c>
      <c r="Q12" s="254" t="e">
        <f>'Annuity 2'!P12*(1+('Annuity 2'!$F$12*((Timing!Q3-Timing!Q2+1)/#REF!)))</f>
        <v>#REF!</v>
      </c>
      <c r="R12" s="254" t="e">
        <f>'Annuity 2'!Q12*(1+('Annuity 2'!$F$12*((Timing!R3-Timing!R2+1)/#REF!)))</f>
        <v>#REF!</v>
      </c>
      <c r="S12" s="254" t="e">
        <f>'Annuity 2'!R12*(1+('Annuity 2'!$F$12*((Timing!S3-Timing!S2+1)/#REF!)))</f>
        <v>#REF!</v>
      </c>
      <c r="T12" s="254" t="e">
        <f>'Annuity 2'!S12*(1+('Annuity 2'!$F$12*((Timing!T3-Timing!T2+1)/#REF!)))</f>
        <v>#REF!</v>
      </c>
      <c r="U12" s="254" t="e">
        <f>'Annuity 2'!T12*(1+('Annuity 2'!$F$12*((Timing!U3-Timing!U2+1)/#REF!)))</f>
        <v>#REF!</v>
      </c>
      <c r="V12" s="254" t="e">
        <f>'Annuity 2'!U12*(1+('Annuity 2'!$F$12*((Timing!V3-Timing!V2+1)/#REF!)))</f>
        <v>#REF!</v>
      </c>
      <c r="W12" s="254" t="e">
        <f>'Annuity 2'!V12*(1+('Annuity 2'!$F$12*((Timing!W3-Timing!W2+1)/#REF!)))</f>
        <v>#REF!</v>
      </c>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47"/>
      <c r="BP12" s="47"/>
      <c r="BQ12" s="47"/>
    </row>
    <row r="13" spans="1:157" x14ac:dyDescent="0.2">
      <c r="D13" s="194"/>
      <c r="E13" s="195" t="s">
        <v>151</v>
      </c>
      <c r="F13" s="196" t="e">
        <f>#REF!</f>
        <v>#REF!</v>
      </c>
      <c r="H13" s="253" t="e">
        <f>(1+'Annuity 2'!$F$13)^((#REF!-#REF!)/#REF!)</f>
        <v>#REF!</v>
      </c>
      <c r="I13" s="254" t="e">
        <f>'Annuity 2'!H13*(1+('Annuity 2'!$F$13*((Timing!I3-Timing!I2+1)/#REF!)))</f>
        <v>#REF!</v>
      </c>
      <c r="J13" s="254" t="e">
        <f>I13*(1+('Annuity 2'!$F$13*((Timing!J3-Timing!J2+1)/#REF!)))</f>
        <v>#REF!</v>
      </c>
      <c r="K13" s="254" t="e">
        <f>J13*(1+('Annuity 2'!$F$13*((Timing!K3-Timing!K2+1)/#REF!)))</f>
        <v>#REF!</v>
      </c>
      <c r="L13" s="254" t="e">
        <f>K13*(1+('Annuity 2'!$F$13*((Timing!L3-Timing!L2+1)/#REF!)))</f>
        <v>#REF!</v>
      </c>
      <c r="M13" s="254" t="e">
        <f>L13*(1+('Annuity 2'!$F$13*((Timing!M3-Timing!M2+1)/#REF!)))</f>
        <v>#REF!</v>
      </c>
      <c r="N13" s="254" t="e">
        <f>M13*(1+('Annuity 2'!$F$13*((Timing!N3-Timing!N2+1)/#REF!)))</f>
        <v>#REF!</v>
      </c>
      <c r="O13" s="254" t="e">
        <f>N13*(1+('Annuity 2'!$F$13*((Timing!O3-Timing!O2+1)/#REF!)))</f>
        <v>#REF!</v>
      </c>
      <c r="P13" s="254" t="e">
        <f>O13*(1+('Annuity 2'!$F$13*((Timing!P3-Timing!P2+1)/#REF!)))</f>
        <v>#REF!</v>
      </c>
      <c r="Q13" s="254" t="e">
        <f>P13*(1+('Annuity 2'!$F$13*((Timing!Q3-Timing!Q2+1)/#REF!)))</f>
        <v>#REF!</v>
      </c>
      <c r="R13" s="254" t="e">
        <f>Q13*(1+('Annuity 2'!$F$13*((Timing!R3-Timing!R2+1)/#REF!)))</f>
        <v>#REF!</v>
      </c>
      <c r="S13" s="254" t="e">
        <f>R13*(1+('Annuity 2'!$F$13*((Timing!S3-Timing!S2+1)/#REF!)))</f>
        <v>#REF!</v>
      </c>
      <c r="T13" s="254" t="e">
        <f>S13*(1+('Annuity 2'!$F$13*((Timing!T3-Timing!T2+1)/#REF!)))</f>
        <v>#REF!</v>
      </c>
      <c r="U13" s="254" t="e">
        <f>T13*(1+('Annuity 2'!$F$13*((Timing!U3-Timing!U2+1)/#REF!)))</f>
        <v>#REF!</v>
      </c>
      <c r="V13" s="254" t="e">
        <f>U13*(1+('Annuity 2'!$F$13*((Timing!V3-Timing!V2+1)/#REF!)))</f>
        <v>#REF!</v>
      </c>
      <c r="W13" s="254" t="e">
        <f>V13*(1+('Annuity 2'!$F$13*((Timing!W3-Timing!W2+1)/#REF!)))</f>
        <v>#REF!</v>
      </c>
      <c r="X13" s="47" t="e">
        <f>W13*(1+('Annuity 2'!$F$13*((Timing!X3-Timing!X2+1)/#REF!)))</f>
        <v>#REF!</v>
      </c>
      <c r="Y13" s="47" t="e">
        <f>X13*(1+('Annuity 2'!$F$13*((Timing!Y3-Timing!Y2+1)/#REF!)))</f>
        <v>#REF!</v>
      </c>
      <c r="Z13" s="47" t="e">
        <f>Y13*(1+('Annuity 2'!$F$13*((Timing!Z3-Timing!Z2+1)/#REF!)))</f>
        <v>#REF!</v>
      </c>
      <c r="AA13" s="47" t="e">
        <f>Z13*(1+('Annuity 2'!$F$13*((Timing!AA3-Timing!AA2+1)/#REF!)))</f>
        <v>#REF!</v>
      </c>
      <c r="AB13" s="47" t="e">
        <f>AA13*(1+('Annuity 2'!$F$13*((Timing!AB3-Timing!AB2+1)/#REF!)))</f>
        <v>#REF!</v>
      </c>
      <c r="AC13" s="47" t="e">
        <f>AB13*(1+('Annuity 2'!$F$13*((Timing!AC3-Timing!AC2+1)/#REF!)))</f>
        <v>#REF!</v>
      </c>
      <c r="AD13" s="47" t="e">
        <f>AC13*(1+('Annuity 2'!$F$13*((Timing!AD3-Timing!AD2+1)/#REF!)))</f>
        <v>#REF!</v>
      </c>
      <c r="AE13" s="47" t="e">
        <f>AD13*(1+('Annuity 2'!$F$13*((Timing!AE3-Timing!AE2+1)/#REF!)))</f>
        <v>#REF!</v>
      </c>
      <c r="AF13" s="47" t="e">
        <f>AE13*(1+('Annuity 2'!$F$13*((Timing!AF3-Timing!AF2+1)/#REF!)))</f>
        <v>#REF!</v>
      </c>
      <c r="AG13" s="47" t="e">
        <f>AF13*(1+('Annuity 2'!$F$13*((Timing!AG3-Timing!AG2+1)/#REF!)))</f>
        <v>#REF!</v>
      </c>
      <c r="AH13" s="47" t="e">
        <f>AG13*(1+('Annuity 2'!$F$13*((Timing!AH3-Timing!AH2+1)/#REF!)))</f>
        <v>#REF!</v>
      </c>
      <c r="AI13" s="47" t="e">
        <f>AH13*(1+('Annuity 2'!$F$13*((Timing!AI3-Timing!AI2+1)/#REF!)))</f>
        <v>#REF!</v>
      </c>
      <c r="AJ13" s="47" t="e">
        <f>AI13*(1+('Annuity 2'!$F$13*((Timing!AJ3-Timing!AJ2+1)/#REF!)))</f>
        <v>#REF!</v>
      </c>
      <c r="AK13" s="47" t="e">
        <f>AJ13*(1+('Annuity 2'!$F$13*((Timing!AK3-Timing!AK2+1)/#REF!)))</f>
        <v>#REF!</v>
      </c>
      <c r="AL13" s="47" t="e">
        <f>AK13*(1+('Annuity 2'!$F$13*((Timing!AL3-Timing!AL2+1)/#REF!)))</f>
        <v>#REF!</v>
      </c>
      <c r="AM13" s="47" t="e">
        <f>AL13*(1+('Annuity 2'!$F$13*((Timing!AM3-Timing!AM2+1)/#REF!)))</f>
        <v>#REF!</v>
      </c>
      <c r="AN13" s="47" t="e">
        <f>AM13*(1+('Annuity 2'!$F$13*((Timing!AN3-Timing!AN2+1)/#REF!)))</f>
        <v>#REF!</v>
      </c>
      <c r="AO13" s="47" t="e">
        <f>AN13*(1+('Annuity 2'!$F$13*((Timing!AO3-Timing!AO2+1)/#REF!)))</f>
        <v>#REF!</v>
      </c>
      <c r="AP13" s="47" t="e">
        <f>AO13*(1+('Annuity 2'!$F$13*((Timing!AP3-Timing!AP2+1)/#REF!)))</f>
        <v>#REF!</v>
      </c>
      <c r="AQ13" s="47" t="e">
        <f>AP13*(1+('Annuity 2'!$F$13*((Timing!AQ3-Timing!AQ2+1)/#REF!)))</f>
        <v>#REF!</v>
      </c>
      <c r="AR13" s="47" t="e">
        <f>AQ13*(1+('Annuity 2'!$F$13*((Timing!AR3-Timing!AR2+1)/#REF!)))</f>
        <v>#REF!</v>
      </c>
      <c r="AS13" s="47" t="e">
        <f>AR13*(1+('Annuity 2'!$F$13*((Timing!AS3-Timing!AS2+1)/#REF!)))</f>
        <v>#REF!</v>
      </c>
      <c r="AT13" s="47" t="e">
        <f>AS13*(1+('Annuity 2'!$F$13*((Timing!AT3-Timing!AT2+1)/#REF!)))</f>
        <v>#REF!</v>
      </c>
      <c r="AU13" s="47" t="e">
        <f>AT13*(1+('Annuity 2'!$F$13*((Timing!AU3-Timing!AU2+1)/#REF!)))</f>
        <v>#REF!</v>
      </c>
      <c r="AV13" s="47" t="e">
        <f>AU13*(1+('Annuity 2'!$F$13*((Timing!AV3-Timing!AV2+1)/#REF!)))</f>
        <v>#REF!</v>
      </c>
      <c r="AW13" s="47" t="e">
        <f>AV13*(1+('Annuity 2'!$F$13*((Timing!AW3-Timing!AW2+1)/#REF!)))</f>
        <v>#REF!</v>
      </c>
      <c r="AX13" s="47" t="e">
        <f>AW13*(1+('Annuity 2'!$F$13*((Timing!AX3-Timing!AX2+1)/#REF!)))</f>
        <v>#REF!</v>
      </c>
      <c r="AY13" s="47" t="e">
        <f>AX13*(1+('Annuity 2'!$F$13*((Timing!AY3-Timing!AY2+1)/#REF!)))</f>
        <v>#REF!</v>
      </c>
      <c r="AZ13" s="47" t="e">
        <f>AY13*(1+('Annuity 2'!$F$13*((Timing!AZ3-Timing!AZ2+1)/#REF!)))</f>
        <v>#REF!</v>
      </c>
      <c r="BA13" s="47" t="e">
        <f>AZ13*(1+('Annuity 2'!$F$13*((Timing!BA3-Timing!BA2+1)/#REF!)))</f>
        <v>#REF!</v>
      </c>
      <c r="BB13" s="47" t="e">
        <f>BA13*(1+('Annuity 2'!$F$13*((Timing!BB3-Timing!BB2+1)/#REF!)))</f>
        <v>#REF!</v>
      </c>
      <c r="BC13" s="47" t="e">
        <f>BB13*(1+('Annuity 2'!$F$13*((Timing!BC3-Timing!BC2+1)/#REF!)))</f>
        <v>#REF!</v>
      </c>
      <c r="BD13" s="47" t="e">
        <f>BC13*(1+('Annuity 2'!$F$13*((Timing!BD3-Timing!BD2+1)/#REF!)))</f>
        <v>#REF!</v>
      </c>
      <c r="BE13" s="47" t="e">
        <f>BD13*(1+('Annuity 2'!$F$13*((Timing!BE3-Timing!BE2+1)/#REF!)))</f>
        <v>#REF!</v>
      </c>
      <c r="BF13" s="47" t="e">
        <f>BE13*(1+('Annuity 2'!$F$13*((Timing!BF3-Timing!BF2+1)/#REF!)))</f>
        <v>#REF!</v>
      </c>
      <c r="BG13" s="47" t="e">
        <f>BF13*(1+('Annuity 2'!$F$13*((Timing!BG3-Timing!BG2+1)/#REF!)))</f>
        <v>#REF!</v>
      </c>
      <c r="BH13" s="47" t="e">
        <f>BG13*(1+('Annuity 2'!$F$13*((Timing!BH3-Timing!BH2+1)/#REF!)))</f>
        <v>#REF!</v>
      </c>
      <c r="BI13" s="47" t="e">
        <f>BH13*(1+('Annuity 2'!$F$13*((Timing!BI3-Timing!BI2+1)/#REF!)))</f>
        <v>#REF!</v>
      </c>
      <c r="BJ13" s="47" t="e">
        <f>BI13*(1+('Annuity 2'!$F$13*((Timing!BJ3-Timing!BJ2+1)/#REF!)))</f>
        <v>#REF!</v>
      </c>
      <c r="BK13" s="47" t="e">
        <f>BJ13*(1+('Annuity 2'!$F$13*((Timing!BK3-Timing!BK2+1)/#REF!)))</f>
        <v>#REF!</v>
      </c>
      <c r="BL13" s="47" t="e">
        <f>BK13*(1+('Annuity 2'!$F$13*((Timing!BL3-Timing!BL2+1)/#REF!)))</f>
        <v>#REF!</v>
      </c>
      <c r="BM13" s="47" t="e">
        <f>BL13*(1+('Annuity 2'!$F$13*((Timing!BM3-Timing!BM2+1)/#REF!)))</f>
        <v>#REF!</v>
      </c>
      <c r="BN13" s="47" t="e">
        <f>BM13*(1+('Annuity 2'!$F$13*((Timing!BN3-Timing!BN2+1)/#REF!)))</f>
        <v>#REF!</v>
      </c>
      <c r="BO13" s="47" t="e">
        <f>BN13*(1+('Annuity 2'!$F$13*((Timing!BO3-Timing!BO2+1)/#REF!)))</f>
        <v>#REF!</v>
      </c>
      <c r="BP13" s="47" t="e">
        <f>BO13*(1+('Annuity 2'!$F$13*((Timing!BP3-Timing!BP2+1)/#REF!)))</f>
        <v>#REF!</v>
      </c>
      <c r="BQ13" s="47" t="e">
        <f>BP13*(1+('Annuity 2'!$F$13*((Timing!BQ3-Timing!BQ2+1)/#REF!)))</f>
        <v>#REF!</v>
      </c>
    </row>
    <row r="14" spans="1:157" x14ac:dyDescent="0.2">
      <c r="D14" s="194"/>
      <c r="E14" s="195" t="s">
        <v>140</v>
      </c>
      <c r="F14" s="196" t="e">
        <f>#REF!</f>
        <v>#REF!</v>
      </c>
      <c r="H14" s="253" t="e">
        <f>(1+'Annuity 2'!$F$14)^((#REF!-#REF!)/#REF!)</f>
        <v>#REF!</v>
      </c>
      <c r="I14" s="254" t="e">
        <f>'Annuity 2'!H14*(1+('Annuity 2'!$F$14*((Timing!I3-Timing!I2+1)/#REF!)))</f>
        <v>#REF!</v>
      </c>
      <c r="J14" s="254" t="e">
        <f>'Annuity 2'!I14*(1+('Annuity 2'!$F$14*((Timing!J3-Timing!J2+1)/#REF!)))</f>
        <v>#REF!</v>
      </c>
      <c r="K14" s="254" t="e">
        <f>'Annuity 2'!J14*(1+('Annuity 2'!$F$14*((Timing!K3-Timing!K2+1)/#REF!)))</f>
        <v>#REF!</v>
      </c>
      <c r="L14" s="254" t="e">
        <f>'Annuity 2'!K14*(1+('Annuity 2'!$F$14*((Timing!L3-Timing!L2+1)/#REF!)))</f>
        <v>#REF!</v>
      </c>
      <c r="M14" s="254" t="e">
        <f>'Annuity 2'!L14*(1+('Annuity 2'!$F$14*((Timing!M3-Timing!M2+1)/#REF!)))</f>
        <v>#REF!</v>
      </c>
      <c r="N14" s="254" t="e">
        <f>'Annuity 2'!M14*(1+('Annuity 2'!$F$14*((Timing!N3-Timing!N2+1)/#REF!)))</f>
        <v>#REF!</v>
      </c>
      <c r="O14" s="254" t="e">
        <f>'Annuity 2'!N14*(1+('Annuity 2'!$F$14*((Timing!O3-Timing!O2+1)/#REF!)))</f>
        <v>#REF!</v>
      </c>
      <c r="P14" s="254" t="e">
        <f>'Annuity 2'!O14*(1+('Annuity 2'!$F$14*((Timing!P3-Timing!P2+1)/#REF!)))</f>
        <v>#REF!</v>
      </c>
      <c r="Q14" s="254" t="e">
        <f>'Annuity 2'!P14*(1+('Annuity 2'!$F$14*((Timing!Q3-Timing!Q2+1)/#REF!)))</f>
        <v>#REF!</v>
      </c>
      <c r="R14" s="254" t="e">
        <f>'Annuity 2'!Q14*(1+('Annuity 2'!$F$14*((Timing!R3-Timing!R2+1)/#REF!)))</f>
        <v>#REF!</v>
      </c>
      <c r="S14" s="254" t="e">
        <f>'Annuity 2'!R14*(1+('Annuity 2'!$F$14*((Timing!S3-Timing!S2+1)/#REF!)))</f>
        <v>#REF!</v>
      </c>
      <c r="T14" s="254" t="e">
        <f>'Annuity 2'!S14*(1+('Annuity 2'!$F$14*((Timing!T3-Timing!T2+1)/#REF!)))</f>
        <v>#REF!</v>
      </c>
      <c r="U14" s="254" t="e">
        <f>'Annuity 2'!T14*(1+('Annuity 2'!$F$14*((Timing!U3-Timing!U2+1)/#REF!)))</f>
        <v>#REF!</v>
      </c>
      <c r="V14" s="254" t="e">
        <f>'Annuity 2'!U14*(1+('Annuity 2'!$F$14*((Timing!V3-Timing!V2+1)/#REF!)))</f>
        <v>#REF!</v>
      </c>
      <c r="W14" s="254" t="e">
        <f>'Annuity 2'!V14*(1+('Annuity 2'!$F$14*((Timing!W3-Timing!W2+1)/#REF!)))</f>
        <v>#REF!</v>
      </c>
    </row>
    <row r="15" spans="1:157" x14ac:dyDescent="0.25">
      <c r="D15" s="81"/>
      <c r="E15" s="89"/>
    </row>
    <row r="16" spans="1:157" x14ac:dyDescent="0.25">
      <c r="D16" s="81"/>
      <c r="E16" s="101" t="s">
        <v>137</v>
      </c>
      <c r="H16" s="249" t="s">
        <v>90</v>
      </c>
      <c r="I16" s="249" t="s">
        <v>161</v>
      </c>
      <c r="J16" s="249" t="s">
        <v>208</v>
      </c>
      <c r="K16" s="47"/>
    </row>
    <row r="17" spans="1:163" x14ac:dyDescent="0.25">
      <c r="D17" s="81"/>
      <c r="E17" s="250" t="s">
        <v>87</v>
      </c>
      <c r="F17" s="198" t="e">
        <f>#REF!</f>
        <v>#REF!</v>
      </c>
      <c r="H17" s="255" t="e">
        <f>#REF!</f>
        <v>#REF!</v>
      </c>
      <c r="I17" s="255" t="e">
        <f>SUM(F103,F106)</f>
        <v>#REF!</v>
      </c>
      <c r="J17" s="255" t="e">
        <f>I17/#REF!</f>
        <v>#REF!</v>
      </c>
    </row>
    <row r="18" spans="1:163" x14ac:dyDescent="0.25">
      <c r="D18" s="81"/>
      <c r="E18" s="247" t="s">
        <v>96</v>
      </c>
      <c r="F18" s="198" t="e">
        <f>#REF!</f>
        <v>#REF!</v>
      </c>
      <c r="H18" s="256" t="e">
        <f>#REF!</f>
        <v>#REF!</v>
      </c>
      <c r="I18" s="256" t="e">
        <f>SUM(F150,F153)</f>
        <v>#REF!</v>
      </c>
      <c r="J18" s="256" t="e">
        <f>I18/#REF!</f>
        <v>#REF!</v>
      </c>
    </row>
    <row r="19" spans="1:163" x14ac:dyDescent="0.25">
      <c r="D19" s="81"/>
      <c r="E19" s="247" t="s">
        <v>98</v>
      </c>
      <c r="F19" s="198" t="e">
        <f>#REF!</f>
        <v>#REF!</v>
      </c>
      <c r="H19" s="256" t="e">
        <f>#REF!</f>
        <v>#REF!</v>
      </c>
      <c r="I19" s="256" t="e">
        <f>SUM(F197,F200)</f>
        <v>#REF!</v>
      </c>
      <c r="J19" s="256" t="e">
        <f>I19/#REF!</f>
        <v>#REF!</v>
      </c>
    </row>
    <row r="20" spans="1:163" x14ac:dyDescent="0.25">
      <c r="D20" s="81"/>
      <c r="E20" s="247" t="s">
        <v>97</v>
      </c>
      <c r="F20" s="198" t="e">
        <f>#REF!</f>
        <v>#REF!</v>
      </c>
      <c r="H20" s="256" t="e">
        <f>#REF!</f>
        <v>#REF!</v>
      </c>
      <c r="I20" s="256" t="e">
        <f>SUM(F244,F247)</f>
        <v>#REF!</v>
      </c>
      <c r="J20" s="256" t="e">
        <f>I20/#REF!</f>
        <v>#REF!</v>
      </c>
    </row>
    <row r="21" spans="1:163" x14ac:dyDescent="0.25">
      <c r="D21" s="81"/>
      <c r="E21" s="247" t="s">
        <v>101</v>
      </c>
      <c r="F21" s="198" t="e">
        <f>#REF!</f>
        <v>#REF!</v>
      </c>
      <c r="H21" s="257" t="e">
        <f>#REF!</f>
        <v>#REF!</v>
      </c>
      <c r="I21" s="257" t="e">
        <f>SUM(F291,F294)</f>
        <v>#REF!</v>
      </c>
      <c r="J21" s="257" t="e">
        <f>I21/#REF!</f>
        <v>#REF!</v>
      </c>
    </row>
    <row r="22" spans="1:163" x14ac:dyDescent="0.25">
      <c r="D22" s="81"/>
      <c r="E22" s="89"/>
    </row>
    <row r="23" spans="1:163" s="83" customFormat="1" x14ac:dyDescent="0.25">
      <c r="A23" s="76"/>
      <c r="B23" s="68"/>
      <c r="C23" s="68"/>
      <c r="D23" s="77"/>
      <c r="E23" s="118" t="s">
        <v>118</v>
      </c>
      <c r="F23" s="83" t="e">
        <f>SUM(H23:W23)</f>
        <v>#REF!</v>
      </c>
      <c r="H23" s="116" t="e">
        <f t="shared" ref="H23:W23" si="0">H62+H110+H157+H204+H251</f>
        <v>#REF!</v>
      </c>
      <c r="I23" s="116" t="e">
        <f t="shared" si="0"/>
        <v>#REF!</v>
      </c>
      <c r="J23" s="116" t="e">
        <f t="shared" si="0"/>
        <v>#REF!</v>
      </c>
      <c r="K23" s="116" t="e">
        <f t="shared" si="0"/>
        <v>#REF!</v>
      </c>
      <c r="L23" s="116" t="e">
        <f t="shared" si="0"/>
        <v>#REF!</v>
      </c>
      <c r="M23" s="116" t="e">
        <f t="shared" si="0"/>
        <v>#REF!</v>
      </c>
      <c r="N23" s="116" t="e">
        <f t="shared" si="0"/>
        <v>#REF!</v>
      </c>
      <c r="O23" s="116" t="e">
        <f t="shared" si="0"/>
        <v>#REF!</v>
      </c>
      <c r="P23" s="116" t="e">
        <f t="shared" si="0"/>
        <v>#REF!</v>
      </c>
      <c r="Q23" s="116" t="e">
        <f t="shared" si="0"/>
        <v>#REF!</v>
      </c>
      <c r="R23" s="116" t="e">
        <f t="shared" si="0"/>
        <v>#REF!</v>
      </c>
      <c r="S23" s="116" t="e">
        <f t="shared" si="0"/>
        <v>#REF!</v>
      </c>
      <c r="T23" s="116" t="e">
        <f t="shared" si="0"/>
        <v>#REF!</v>
      </c>
      <c r="U23" s="116" t="e">
        <f t="shared" si="0"/>
        <v>#REF!</v>
      </c>
      <c r="V23" s="116" t="e">
        <f t="shared" si="0"/>
        <v>#REF!</v>
      </c>
      <c r="W23" s="116" t="e">
        <f t="shared" si="0"/>
        <v>#REF!</v>
      </c>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6"/>
      <c r="BK23" s="116"/>
      <c r="BL23" s="116"/>
      <c r="BM23" s="116"/>
      <c r="BN23" s="116"/>
      <c r="BO23" s="116"/>
      <c r="BP23" s="116"/>
      <c r="BQ23" s="116"/>
      <c r="BR23" s="116"/>
      <c r="BS23" s="116"/>
      <c r="BT23" s="116"/>
      <c r="BU23" s="116"/>
      <c r="BV23" s="116"/>
      <c r="BW23" s="116"/>
      <c r="BX23" s="116"/>
      <c r="BY23" s="116"/>
      <c r="BZ23" s="116"/>
      <c r="CA23" s="116"/>
      <c r="CB23" s="116"/>
      <c r="CC23" s="116"/>
      <c r="CD23" s="116"/>
      <c r="CE23" s="116"/>
      <c r="CF23" s="116"/>
      <c r="CG23" s="116"/>
      <c r="CH23" s="116"/>
      <c r="CI23" s="116"/>
      <c r="CJ23" s="116"/>
      <c r="CK23" s="116"/>
      <c r="CL23" s="116"/>
      <c r="CM23" s="116"/>
      <c r="CN23" s="116"/>
      <c r="CO23" s="116"/>
      <c r="CP23" s="116"/>
      <c r="CQ23" s="116"/>
      <c r="CR23" s="116"/>
      <c r="CS23" s="116"/>
      <c r="CT23" s="116"/>
      <c r="CU23" s="116"/>
      <c r="CV23" s="116"/>
      <c r="CW23" s="116"/>
      <c r="CX23" s="116"/>
      <c r="CY23" s="116"/>
      <c r="CZ23" s="116"/>
      <c r="DA23" s="116"/>
      <c r="DB23" s="116"/>
      <c r="DC23" s="116"/>
      <c r="DD23" s="116"/>
      <c r="DE23" s="116"/>
      <c r="DF23" s="116"/>
      <c r="DG23" s="116"/>
      <c r="DH23" s="116"/>
      <c r="DI23" s="116"/>
      <c r="DJ23" s="116"/>
      <c r="DK23" s="116"/>
      <c r="DL23" s="116"/>
      <c r="DM23" s="116"/>
      <c r="DN23" s="116"/>
      <c r="DO23" s="116"/>
      <c r="DP23" s="116"/>
      <c r="DQ23" s="116"/>
      <c r="DR23" s="116"/>
      <c r="DS23" s="116"/>
      <c r="DT23" s="116"/>
      <c r="DU23" s="116"/>
      <c r="DV23" s="116"/>
      <c r="DW23" s="116"/>
      <c r="DX23" s="116"/>
      <c r="DY23" s="116"/>
      <c r="DZ23" s="116"/>
      <c r="EA23" s="116"/>
      <c r="EB23" s="116"/>
      <c r="EC23" s="116"/>
      <c r="ED23" s="116"/>
      <c r="EE23" s="116"/>
      <c r="EF23" s="116"/>
      <c r="EG23" s="116"/>
      <c r="EH23" s="116"/>
      <c r="EI23" s="116"/>
      <c r="EJ23" s="116"/>
      <c r="EK23" s="116"/>
      <c r="EL23" s="116"/>
      <c r="EM23" s="116"/>
      <c r="EN23" s="116"/>
      <c r="EO23" s="116"/>
      <c r="EP23" s="116"/>
      <c r="EQ23" s="116"/>
      <c r="ER23" s="116"/>
      <c r="ES23" s="116"/>
      <c r="ET23" s="116"/>
      <c r="EU23" s="116"/>
      <c r="EV23" s="116"/>
      <c r="EW23" s="116"/>
      <c r="EX23" s="116"/>
      <c r="EY23" s="116"/>
      <c r="EZ23" s="116"/>
      <c r="FA23" s="116"/>
      <c r="FB23" s="116"/>
      <c r="FC23" s="116"/>
      <c r="FD23" s="116"/>
      <c r="FE23" s="116"/>
      <c r="FF23" s="116"/>
      <c r="FG23" s="116"/>
    </row>
    <row r="24" spans="1:163" x14ac:dyDescent="0.25">
      <c r="D24" s="81"/>
      <c r="E24" s="89"/>
    </row>
    <row r="25" spans="1:163" s="83" customFormat="1" x14ac:dyDescent="0.25">
      <c r="A25" s="76"/>
      <c r="B25" s="68"/>
      <c r="C25" s="68"/>
      <c r="D25" s="77"/>
      <c r="E25" s="118" t="s">
        <v>105</v>
      </c>
      <c r="F25" s="83" t="e">
        <f>SUM(H25:W25)</f>
        <v>#REF!</v>
      </c>
      <c r="H25" s="116" t="e">
        <f t="shared" ref="H25:W25" si="1">H70+H118+H165+H212+H259</f>
        <v>#REF!</v>
      </c>
      <c r="I25" s="116" t="e">
        <f t="shared" si="1"/>
        <v>#REF!</v>
      </c>
      <c r="J25" s="116" t="e">
        <f t="shared" si="1"/>
        <v>#REF!</v>
      </c>
      <c r="K25" s="116" t="e">
        <f t="shared" si="1"/>
        <v>#REF!</v>
      </c>
      <c r="L25" s="116" t="e">
        <f t="shared" si="1"/>
        <v>#REF!</v>
      </c>
      <c r="M25" s="116" t="e">
        <f t="shared" si="1"/>
        <v>#REF!</v>
      </c>
      <c r="N25" s="116" t="e">
        <f t="shared" si="1"/>
        <v>#REF!</v>
      </c>
      <c r="O25" s="116" t="e">
        <f t="shared" si="1"/>
        <v>#REF!</v>
      </c>
      <c r="P25" s="116" t="e">
        <f t="shared" si="1"/>
        <v>#REF!</v>
      </c>
      <c r="Q25" s="116" t="e">
        <f t="shared" si="1"/>
        <v>#REF!</v>
      </c>
      <c r="R25" s="116" t="e">
        <f t="shared" si="1"/>
        <v>#REF!</v>
      </c>
      <c r="S25" s="116" t="e">
        <f t="shared" si="1"/>
        <v>#REF!</v>
      </c>
      <c r="T25" s="116" t="e">
        <f t="shared" si="1"/>
        <v>#REF!</v>
      </c>
      <c r="U25" s="116" t="e">
        <f t="shared" si="1"/>
        <v>#REF!</v>
      </c>
      <c r="V25" s="116" t="e">
        <f t="shared" si="1"/>
        <v>#REF!</v>
      </c>
      <c r="W25" s="116" t="e">
        <f t="shared" si="1"/>
        <v>#REF!</v>
      </c>
      <c r="X25" s="116"/>
      <c r="Y25" s="116"/>
      <c r="Z25" s="116"/>
      <c r="AA25" s="116"/>
      <c r="AB25" s="116"/>
      <c r="AC25" s="116"/>
      <c r="AD25" s="116"/>
      <c r="AE25" s="116"/>
      <c r="AF25" s="116"/>
      <c r="AG25" s="116"/>
      <c r="AH25" s="116"/>
      <c r="AI25" s="116"/>
      <c r="AJ25" s="116"/>
      <c r="AK25" s="116"/>
      <c r="AL25" s="116"/>
      <c r="AM25" s="116"/>
      <c r="AN25" s="116"/>
      <c r="AO25" s="116"/>
      <c r="AP25" s="116"/>
      <c r="AQ25" s="116"/>
      <c r="AR25" s="116"/>
      <c r="AS25" s="116"/>
      <c r="AT25" s="116"/>
      <c r="AU25" s="116"/>
      <c r="AV25" s="116"/>
      <c r="AW25" s="116"/>
      <c r="AX25" s="116"/>
      <c r="AY25" s="116"/>
      <c r="AZ25" s="116"/>
      <c r="BA25" s="116"/>
      <c r="BB25" s="116"/>
      <c r="BC25" s="116"/>
      <c r="BD25" s="116"/>
      <c r="BE25" s="116"/>
      <c r="BF25" s="116"/>
      <c r="BG25" s="116"/>
      <c r="BH25" s="116"/>
      <c r="BI25" s="116"/>
      <c r="BJ25" s="116"/>
      <c r="BK25" s="116"/>
      <c r="BL25" s="116"/>
      <c r="BM25" s="116"/>
      <c r="BN25" s="116"/>
      <c r="BO25" s="116"/>
      <c r="BP25" s="116"/>
      <c r="BQ25" s="116"/>
      <c r="BR25" s="116"/>
      <c r="BS25" s="116"/>
      <c r="BT25" s="116"/>
      <c r="BU25" s="116"/>
      <c r="BV25" s="116"/>
      <c r="BW25" s="116"/>
      <c r="BX25" s="116"/>
      <c r="BY25" s="116"/>
      <c r="BZ25" s="116"/>
      <c r="CA25" s="116"/>
      <c r="CB25" s="116"/>
      <c r="CC25" s="116"/>
      <c r="CD25" s="116"/>
      <c r="CE25" s="116"/>
      <c r="CF25" s="116"/>
      <c r="CG25" s="116"/>
      <c r="CH25" s="116"/>
      <c r="CI25" s="116"/>
      <c r="CJ25" s="116"/>
      <c r="CK25" s="116"/>
      <c r="CL25" s="116"/>
      <c r="CM25" s="116"/>
      <c r="CN25" s="116"/>
      <c r="CO25" s="116"/>
      <c r="CP25" s="116"/>
      <c r="CQ25" s="116"/>
      <c r="CR25" s="116"/>
      <c r="CS25" s="116"/>
      <c r="CT25" s="116"/>
      <c r="CU25" s="116"/>
      <c r="CV25" s="116"/>
      <c r="CW25" s="116"/>
      <c r="CX25" s="116"/>
      <c r="CY25" s="116"/>
      <c r="CZ25" s="116"/>
      <c r="DA25" s="116"/>
      <c r="DB25" s="116"/>
      <c r="DC25" s="116"/>
      <c r="DD25" s="116"/>
      <c r="DE25" s="116"/>
      <c r="DF25" s="116"/>
      <c r="DG25" s="116"/>
      <c r="DH25" s="116"/>
      <c r="DI25" s="116"/>
      <c r="DJ25" s="116"/>
      <c r="DK25" s="116"/>
      <c r="DL25" s="116"/>
      <c r="DM25" s="116"/>
      <c r="DN25" s="116"/>
      <c r="DO25" s="116"/>
      <c r="DP25" s="116"/>
      <c r="DQ25" s="116"/>
      <c r="DR25" s="116"/>
      <c r="DS25" s="116"/>
      <c r="DT25" s="116"/>
      <c r="DU25" s="116"/>
      <c r="DV25" s="116"/>
      <c r="DW25" s="116"/>
      <c r="DX25" s="116"/>
      <c r="DY25" s="116"/>
      <c r="DZ25" s="116"/>
      <c r="EA25" s="116"/>
      <c r="EB25" s="116"/>
      <c r="EC25" s="116"/>
      <c r="ED25" s="116"/>
      <c r="EE25" s="116"/>
      <c r="EF25" s="116"/>
      <c r="EG25" s="116"/>
      <c r="EH25" s="116"/>
      <c r="EI25" s="116"/>
      <c r="EJ25" s="116"/>
      <c r="EK25" s="116"/>
      <c r="EL25" s="116"/>
      <c r="EM25" s="116"/>
      <c r="EN25" s="116"/>
      <c r="EO25" s="116"/>
      <c r="EP25" s="116"/>
      <c r="EQ25" s="116"/>
      <c r="ER25" s="116"/>
      <c r="ES25" s="116"/>
      <c r="ET25" s="116"/>
      <c r="EU25" s="116"/>
      <c r="EV25" s="116"/>
      <c r="EW25" s="116"/>
      <c r="EX25" s="116"/>
      <c r="EY25" s="116"/>
      <c r="EZ25" s="116"/>
      <c r="FA25" s="116"/>
      <c r="FB25" s="116"/>
      <c r="FC25" s="116"/>
      <c r="FD25" s="116"/>
      <c r="FE25" s="116"/>
      <c r="FF25" s="116"/>
      <c r="FG25" s="116"/>
    </row>
    <row r="26" spans="1:163" s="83" customFormat="1" x14ac:dyDescent="0.25">
      <c r="A26" s="76"/>
      <c r="B26" s="68"/>
      <c r="C26" s="68"/>
      <c r="D26" s="77"/>
      <c r="E26" s="118" t="s">
        <v>106</v>
      </c>
      <c r="F26" s="83" t="e">
        <f>SUM(H26:W26)</f>
        <v>#REF!</v>
      </c>
      <c r="H26" s="116" t="e">
        <f t="shared" ref="H26:W26" si="2">H77+H125+H172+H219+H266</f>
        <v>#REF!</v>
      </c>
      <c r="I26" s="116" t="e">
        <f t="shared" si="2"/>
        <v>#REF!</v>
      </c>
      <c r="J26" s="116" t="e">
        <f t="shared" si="2"/>
        <v>#REF!</v>
      </c>
      <c r="K26" s="116" t="e">
        <f t="shared" si="2"/>
        <v>#REF!</v>
      </c>
      <c r="L26" s="116" t="e">
        <f t="shared" si="2"/>
        <v>#REF!</v>
      </c>
      <c r="M26" s="116" t="e">
        <f t="shared" si="2"/>
        <v>#REF!</v>
      </c>
      <c r="N26" s="116" t="e">
        <f t="shared" si="2"/>
        <v>#REF!</v>
      </c>
      <c r="O26" s="116" t="e">
        <f t="shared" si="2"/>
        <v>#REF!</v>
      </c>
      <c r="P26" s="116" t="e">
        <f t="shared" si="2"/>
        <v>#REF!</v>
      </c>
      <c r="Q26" s="116" t="e">
        <f t="shared" si="2"/>
        <v>#REF!</v>
      </c>
      <c r="R26" s="116" t="e">
        <f t="shared" si="2"/>
        <v>#REF!</v>
      </c>
      <c r="S26" s="116" t="e">
        <f t="shared" si="2"/>
        <v>#REF!</v>
      </c>
      <c r="T26" s="116" t="e">
        <f t="shared" si="2"/>
        <v>#REF!</v>
      </c>
      <c r="U26" s="116" t="e">
        <f t="shared" si="2"/>
        <v>#REF!</v>
      </c>
      <c r="V26" s="116" t="e">
        <f t="shared" si="2"/>
        <v>#REF!</v>
      </c>
      <c r="W26" s="116" t="e">
        <f t="shared" si="2"/>
        <v>#REF!</v>
      </c>
      <c r="X26" s="116"/>
      <c r="Y26" s="116"/>
      <c r="Z26" s="116"/>
      <c r="AA26" s="116"/>
      <c r="AB26" s="116"/>
      <c r="AC26" s="116"/>
      <c r="AD26" s="116"/>
      <c r="AE26" s="116"/>
      <c r="AF26" s="116"/>
      <c r="AG26" s="116"/>
      <c r="AH26" s="116"/>
      <c r="AI26" s="116"/>
      <c r="AJ26" s="116"/>
      <c r="AK26" s="116"/>
      <c r="AL26" s="116"/>
      <c r="AM26" s="116"/>
      <c r="AN26" s="116"/>
      <c r="AO26" s="116"/>
      <c r="AP26" s="116"/>
      <c r="AQ26" s="116"/>
      <c r="AR26" s="116"/>
      <c r="AS26" s="116"/>
      <c r="AT26" s="116"/>
      <c r="AU26" s="116"/>
      <c r="AV26" s="116"/>
      <c r="AW26" s="116"/>
      <c r="AX26" s="116"/>
      <c r="AY26" s="116"/>
      <c r="AZ26" s="116"/>
      <c r="BA26" s="116"/>
      <c r="BB26" s="116"/>
      <c r="BC26" s="116"/>
      <c r="BD26" s="116"/>
      <c r="BE26" s="116"/>
      <c r="BF26" s="116"/>
      <c r="BG26" s="116"/>
      <c r="BH26" s="116"/>
      <c r="BI26" s="116"/>
      <c r="BJ26" s="116"/>
      <c r="BK26" s="116"/>
      <c r="BL26" s="116"/>
      <c r="BM26" s="116"/>
      <c r="BN26" s="116"/>
      <c r="BO26" s="116"/>
      <c r="BP26" s="116"/>
      <c r="BQ26" s="116"/>
      <c r="BR26" s="116"/>
      <c r="BS26" s="116"/>
      <c r="BT26" s="116"/>
      <c r="BU26" s="116"/>
      <c r="BV26" s="116"/>
      <c r="BW26" s="116"/>
      <c r="BX26" s="116"/>
      <c r="BY26" s="116"/>
      <c r="BZ26" s="116"/>
      <c r="CA26" s="116"/>
      <c r="CB26" s="116"/>
      <c r="CC26" s="116"/>
      <c r="CD26" s="116"/>
      <c r="CE26" s="116"/>
      <c r="CF26" s="116"/>
      <c r="CG26" s="116"/>
      <c r="CH26" s="116"/>
      <c r="CI26" s="116"/>
      <c r="CJ26" s="116"/>
      <c r="CK26" s="116"/>
      <c r="CL26" s="116"/>
      <c r="CM26" s="116"/>
      <c r="CN26" s="116"/>
      <c r="CO26" s="116"/>
      <c r="CP26" s="116"/>
      <c r="CQ26" s="116"/>
      <c r="CR26" s="116"/>
      <c r="CS26" s="116"/>
      <c r="CT26" s="116"/>
      <c r="CU26" s="116"/>
      <c r="CV26" s="116"/>
      <c r="CW26" s="116"/>
      <c r="CX26" s="116"/>
      <c r="CY26" s="116"/>
      <c r="CZ26" s="116"/>
      <c r="DA26" s="116"/>
      <c r="DB26" s="116"/>
      <c r="DC26" s="116"/>
      <c r="DD26" s="116"/>
      <c r="DE26" s="116"/>
      <c r="DF26" s="116"/>
      <c r="DG26" s="116"/>
      <c r="DH26" s="116"/>
      <c r="DI26" s="116"/>
      <c r="DJ26" s="116"/>
      <c r="DK26" s="116"/>
      <c r="DL26" s="116"/>
      <c r="DM26" s="116"/>
      <c r="DN26" s="116"/>
      <c r="DO26" s="116"/>
      <c r="DP26" s="116"/>
      <c r="DQ26" s="116"/>
      <c r="DR26" s="116"/>
      <c r="DS26" s="116"/>
      <c r="DT26" s="116"/>
      <c r="DU26" s="116"/>
      <c r="DV26" s="116"/>
      <c r="DW26" s="116"/>
      <c r="DX26" s="116"/>
      <c r="DY26" s="116"/>
      <c r="DZ26" s="116"/>
      <c r="EA26" s="116"/>
      <c r="EB26" s="116"/>
      <c r="EC26" s="116"/>
      <c r="ED26" s="116"/>
      <c r="EE26" s="116"/>
      <c r="EF26" s="116"/>
      <c r="EG26" s="116"/>
      <c r="EH26" s="116"/>
      <c r="EI26" s="116"/>
      <c r="EJ26" s="116"/>
      <c r="EK26" s="116"/>
      <c r="EL26" s="116"/>
      <c r="EM26" s="116"/>
      <c r="EN26" s="116"/>
      <c r="EO26" s="116"/>
      <c r="EP26" s="116"/>
      <c r="EQ26" s="116"/>
      <c r="ER26" s="116"/>
      <c r="ES26" s="116"/>
      <c r="ET26" s="116"/>
      <c r="EU26" s="116"/>
      <c r="EV26" s="116"/>
      <c r="EW26" s="116"/>
      <c r="EX26" s="116"/>
      <c r="EY26" s="116"/>
      <c r="EZ26" s="116"/>
      <c r="FA26" s="116"/>
      <c r="FB26" s="116"/>
      <c r="FC26" s="116"/>
      <c r="FD26" s="116"/>
      <c r="FE26" s="116"/>
      <c r="FF26" s="116"/>
      <c r="FG26" s="116"/>
    </row>
    <row r="27" spans="1:163" s="83" customFormat="1" x14ac:dyDescent="0.25">
      <c r="A27" s="76"/>
      <c r="B27" s="68"/>
      <c r="C27" s="68"/>
      <c r="D27" s="77"/>
      <c r="E27" s="118" t="s">
        <v>117</v>
      </c>
      <c r="F27" s="83" t="e">
        <f>SUM(H27:W27)</f>
        <v>#REF!</v>
      </c>
      <c r="H27" s="116" t="e">
        <f t="shared" ref="H27:W27" si="3">H66+H114+H161+H208+H255</f>
        <v>#REF!</v>
      </c>
      <c r="I27" s="116" t="e">
        <f t="shared" si="3"/>
        <v>#REF!</v>
      </c>
      <c r="J27" s="116" t="e">
        <f t="shared" si="3"/>
        <v>#REF!</v>
      </c>
      <c r="K27" s="116" t="e">
        <f t="shared" si="3"/>
        <v>#REF!</v>
      </c>
      <c r="L27" s="116" t="e">
        <f t="shared" si="3"/>
        <v>#REF!</v>
      </c>
      <c r="M27" s="116" t="e">
        <f t="shared" si="3"/>
        <v>#REF!</v>
      </c>
      <c r="N27" s="116" t="e">
        <f t="shared" si="3"/>
        <v>#REF!</v>
      </c>
      <c r="O27" s="116" t="e">
        <f t="shared" si="3"/>
        <v>#REF!</v>
      </c>
      <c r="P27" s="116" t="e">
        <f t="shared" si="3"/>
        <v>#REF!</v>
      </c>
      <c r="Q27" s="116" t="e">
        <f t="shared" si="3"/>
        <v>#REF!</v>
      </c>
      <c r="R27" s="116" t="e">
        <f t="shared" si="3"/>
        <v>#REF!</v>
      </c>
      <c r="S27" s="116" t="e">
        <f t="shared" si="3"/>
        <v>#REF!</v>
      </c>
      <c r="T27" s="116" t="e">
        <f t="shared" si="3"/>
        <v>#REF!</v>
      </c>
      <c r="U27" s="116" t="e">
        <f t="shared" si="3"/>
        <v>#REF!</v>
      </c>
      <c r="V27" s="116" t="e">
        <f t="shared" si="3"/>
        <v>#REF!</v>
      </c>
      <c r="W27" s="116" t="e">
        <f t="shared" si="3"/>
        <v>#REF!</v>
      </c>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c r="AX27" s="116"/>
      <c r="AY27" s="116"/>
      <c r="AZ27" s="116"/>
      <c r="BA27" s="116"/>
      <c r="BB27" s="116"/>
      <c r="BC27" s="116"/>
      <c r="BD27" s="116"/>
      <c r="BE27" s="116"/>
      <c r="BF27" s="116"/>
      <c r="BG27" s="116"/>
      <c r="BH27" s="116"/>
      <c r="BI27" s="116"/>
      <c r="BJ27" s="116"/>
      <c r="BK27" s="116"/>
      <c r="BL27" s="116"/>
      <c r="BM27" s="116"/>
      <c r="BN27" s="116"/>
      <c r="BO27" s="116"/>
      <c r="BP27" s="116"/>
      <c r="BQ27" s="116"/>
      <c r="BR27" s="116"/>
      <c r="BS27" s="116"/>
      <c r="BT27" s="116"/>
      <c r="BU27" s="116"/>
      <c r="BV27" s="116"/>
      <c r="BW27" s="116"/>
      <c r="BX27" s="116"/>
      <c r="BY27" s="116"/>
      <c r="BZ27" s="116"/>
      <c r="CA27" s="116"/>
      <c r="CB27" s="116"/>
      <c r="CC27" s="116"/>
      <c r="CD27" s="116"/>
      <c r="CE27" s="116"/>
      <c r="CF27" s="116"/>
      <c r="CG27" s="116"/>
      <c r="CH27" s="116"/>
      <c r="CI27" s="116"/>
      <c r="CJ27" s="116"/>
      <c r="CK27" s="116"/>
      <c r="CL27" s="116"/>
      <c r="CM27" s="116"/>
      <c r="CN27" s="116"/>
      <c r="CO27" s="116"/>
      <c r="CP27" s="116"/>
      <c r="CQ27" s="116"/>
      <c r="CR27" s="116"/>
      <c r="CS27" s="116"/>
      <c r="CT27" s="116"/>
      <c r="CU27" s="116"/>
      <c r="CV27" s="116"/>
      <c r="CW27" s="116"/>
      <c r="CX27" s="116"/>
      <c r="CY27" s="116"/>
      <c r="CZ27" s="116"/>
      <c r="DA27" s="116"/>
      <c r="DB27" s="116"/>
      <c r="DC27" s="116"/>
      <c r="DD27" s="116"/>
      <c r="DE27" s="116"/>
      <c r="DF27" s="116"/>
      <c r="DG27" s="116"/>
      <c r="DH27" s="116"/>
      <c r="DI27" s="116"/>
      <c r="DJ27" s="116"/>
      <c r="DK27" s="116"/>
      <c r="DL27" s="116"/>
      <c r="DM27" s="116"/>
      <c r="DN27" s="116"/>
      <c r="DO27" s="116"/>
      <c r="DP27" s="116"/>
      <c r="DQ27" s="116"/>
      <c r="DR27" s="116"/>
      <c r="DS27" s="116"/>
      <c r="DT27" s="116"/>
      <c r="DU27" s="116"/>
      <c r="DV27" s="116"/>
      <c r="DW27" s="116"/>
      <c r="DX27" s="116"/>
      <c r="DY27" s="116"/>
      <c r="DZ27" s="116"/>
      <c r="EA27" s="116"/>
      <c r="EB27" s="116"/>
      <c r="EC27" s="116"/>
      <c r="ED27" s="116"/>
      <c r="EE27" s="116"/>
      <c r="EF27" s="116"/>
      <c r="EG27" s="116"/>
      <c r="EH27" s="116"/>
      <c r="EI27" s="116"/>
      <c r="EJ27" s="116"/>
      <c r="EK27" s="116"/>
      <c r="EL27" s="116"/>
      <c r="EM27" s="116"/>
      <c r="EN27" s="116"/>
      <c r="EO27" s="116"/>
      <c r="EP27" s="116"/>
      <c r="EQ27" s="116"/>
      <c r="ER27" s="116"/>
      <c r="ES27" s="116"/>
      <c r="ET27" s="116"/>
      <c r="EU27" s="116"/>
      <c r="EV27" s="116"/>
      <c r="EW27" s="116"/>
      <c r="EX27" s="116"/>
      <c r="EY27" s="116"/>
      <c r="EZ27" s="116"/>
      <c r="FA27" s="116"/>
      <c r="FB27" s="116"/>
      <c r="FC27" s="116"/>
      <c r="FD27" s="116"/>
      <c r="FE27" s="116"/>
      <c r="FF27" s="116"/>
      <c r="FG27" s="116"/>
    </row>
    <row r="28" spans="1:163" s="83" customFormat="1" x14ac:dyDescent="0.25">
      <c r="A28" s="76"/>
      <c r="B28" s="68"/>
      <c r="C28" s="68"/>
      <c r="D28" s="77"/>
      <c r="E28" s="118" t="s">
        <v>116</v>
      </c>
      <c r="F28" s="83" t="e">
        <f>SUM(H28:W28)</f>
        <v>#REF!</v>
      </c>
      <c r="H28" s="116" t="e">
        <f t="shared" ref="H28:W28" si="4">H92+H139+H186+H233+H280</f>
        <v>#REF!</v>
      </c>
      <c r="I28" s="116" t="e">
        <f t="shared" si="4"/>
        <v>#REF!</v>
      </c>
      <c r="J28" s="116" t="e">
        <f t="shared" si="4"/>
        <v>#REF!</v>
      </c>
      <c r="K28" s="116" t="e">
        <f t="shared" si="4"/>
        <v>#REF!</v>
      </c>
      <c r="L28" s="116" t="e">
        <f t="shared" si="4"/>
        <v>#REF!</v>
      </c>
      <c r="M28" s="116" t="e">
        <f t="shared" si="4"/>
        <v>#REF!</v>
      </c>
      <c r="N28" s="116" t="e">
        <f t="shared" si="4"/>
        <v>#REF!</v>
      </c>
      <c r="O28" s="116" t="e">
        <f t="shared" si="4"/>
        <v>#REF!</v>
      </c>
      <c r="P28" s="116" t="e">
        <f t="shared" si="4"/>
        <v>#REF!</v>
      </c>
      <c r="Q28" s="116" t="e">
        <f t="shared" si="4"/>
        <v>#REF!</v>
      </c>
      <c r="R28" s="116" t="e">
        <f t="shared" si="4"/>
        <v>#REF!</v>
      </c>
      <c r="S28" s="116" t="e">
        <f t="shared" si="4"/>
        <v>#REF!</v>
      </c>
      <c r="T28" s="116" t="e">
        <f t="shared" si="4"/>
        <v>#REF!</v>
      </c>
      <c r="U28" s="116" t="e">
        <f t="shared" si="4"/>
        <v>#REF!</v>
      </c>
      <c r="V28" s="116" t="e">
        <f t="shared" si="4"/>
        <v>#REF!</v>
      </c>
      <c r="W28" s="116" t="e">
        <f t="shared" si="4"/>
        <v>#REF!</v>
      </c>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116"/>
      <c r="BE28" s="116"/>
      <c r="BF28" s="116"/>
      <c r="BG28" s="116"/>
      <c r="BH28" s="116"/>
      <c r="BI28" s="116"/>
      <c r="BJ28" s="116"/>
      <c r="BK28" s="116"/>
      <c r="BL28" s="116"/>
      <c r="BM28" s="116"/>
      <c r="BN28" s="116"/>
      <c r="BO28" s="116"/>
      <c r="BP28" s="116"/>
      <c r="BQ28" s="116"/>
      <c r="BR28" s="116"/>
      <c r="BS28" s="116"/>
      <c r="BT28" s="116"/>
      <c r="BU28" s="116"/>
      <c r="BV28" s="116"/>
      <c r="BW28" s="116"/>
      <c r="BX28" s="116"/>
      <c r="BY28" s="116"/>
      <c r="BZ28" s="116"/>
      <c r="CA28" s="116"/>
      <c r="CB28" s="116"/>
      <c r="CC28" s="116"/>
      <c r="CD28" s="116"/>
      <c r="CE28" s="116"/>
      <c r="CF28" s="116"/>
      <c r="CG28" s="116"/>
      <c r="CH28" s="116"/>
      <c r="CI28" s="116"/>
      <c r="CJ28" s="116"/>
      <c r="CK28" s="116"/>
      <c r="CL28" s="116"/>
      <c r="CM28" s="116"/>
      <c r="CN28" s="116"/>
      <c r="CO28" s="116"/>
      <c r="CP28" s="116"/>
      <c r="CQ28" s="116"/>
      <c r="CR28" s="116"/>
      <c r="CS28" s="116"/>
      <c r="CT28" s="116"/>
      <c r="CU28" s="116"/>
      <c r="CV28" s="116"/>
      <c r="CW28" s="116"/>
      <c r="CX28" s="116"/>
      <c r="CY28" s="116"/>
      <c r="CZ28" s="116"/>
      <c r="DA28" s="116"/>
      <c r="DB28" s="116"/>
      <c r="DC28" s="116"/>
      <c r="DD28" s="116"/>
      <c r="DE28" s="116"/>
      <c r="DF28" s="116"/>
      <c r="DG28" s="116"/>
      <c r="DH28" s="116"/>
      <c r="DI28" s="116"/>
      <c r="DJ28" s="116"/>
      <c r="DK28" s="116"/>
      <c r="DL28" s="116"/>
      <c r="DM28" s="116"/>
      <c r="DN28" s="116"/>
      <c r="DO28" s="116"/>
      <c r="DP28" s="116"/>
      <c r="DQ28" s="116"/>
      <c r="DR28" s="116"/>
      <c r="DS28" s="116"/>
      <c r="DT28" s="116"/>
      <c r="DU28" s="116"/>
      <c r="DV28" s="116"/>
      <c r="DW28" s="116"/>
      <c r="DX28" s="116"/>
      <c r="DY28" s="116"/>
      <c r="DZ28" s="116"/>
      <c r="EA28" s="116"/>
      <c r="EB28" s="116"/>
      <c r="EC28" s="116"/>
      <c r="ED28" s="116"/>
      <c r="EE28" s="116"/>
      <c r="EF28" s="116"/>
      <c r="EG28" s="116"/>
      <c r="EH28" s="116"/>
      <c r="EI28" s="116"/>
      <c r="EJ28" s="116"/>
      <c r="EK28" s="116"/>
      <c r="EL28" s="116"/>
      <c r="EM28" s="116"/>
      <c r="EN28" s="116"/>
      <c r="EO28" s="116"/>
      <c r="EP28" s="116"/>
      <c r="EQ28" s="116"/>
      <c r="ER28" s="116"/>
      <c r="ES28" s="116"/>
      <c r="ET28" s="116"/>
      <c r="EU28" s="116"/>
      <c r="EV28" s="116"/>
      <c r="EW28" s="116"/>
      <c r="EX28" s="116"/>
      <c r="EY28" s="116"/>
      <c r="EZ28" s="116"/>
      <c r="FA28" s="116"/>
      <c r="FB28" s="116"/>
      <c r="FC28" s="116"/>
      <c r="FD28" s="116"/>
      <c r="FE28" s="116"/>
      <c r="FF28" s="116"/>
      <c r="FG28" s="116"/>
    </row>
    <row r="29" spans="1:163" s="43" customFormat="1" x14ac:dyDescent="0.25">
      <c r="A29" s="76"/>
      <c r="B29" s="68"/>
      <c r="C29" s="68"/>
      <c r="D29" s="77"/>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c r="BB29" s="90"/>
      <c r="BC29" s="90"/>
      <c r="BD29" s="90"/>
      <c r="BE29" s="90"/>
      <c r="BF29" s="90"/>
      <c r="BG29" s="90"/>
      <c r="BH29" s="90"/>
      <c r="BI29" s="90"/>
      <c r="BJ29" s="90"/>
      <c r="BK29" s="90"/>
      <c r="BL29" s="90"/>
      <c r="BM29" s="90"/>
      <c r="BN29" s="90"/>
      <c r="BO29" s="90"/>
      <c r="BP29" s="90"/>
      <c r="BQ29" s="90"/>
      <c r="BR29" s="90"/>
      <c r="BS29" s="90"/>
      <c r="BT29" s="90"/>
      <c r="BU29" s="90"/>
      <c r="BV29" s="90"/>
      <c r="BW29" s="90"/>
      <c r="BX29" s="90"/>
      <c r="BY29" s="90"/>
      <c r="BZ29" s="90"/>
      <c r="CA29" s="90"/>
      <c r="CB29" s="90"/>
      <c r="CC29" s="90"/>
      <c r="CD29" s="90"/>
      <c r="CE29" s="90"/>
      <c r="CF29" s="90"/>
      <c r="CG29" s="90"/>
      <c r="CH29" s="90"/>
      <c r="CI29" s="90"/>
      <c r="CJ29" s="90"/>
      <c r="CK29" s="90"/>
      <c r="CL29" s="90"/>
      <c r="CM29" s="90"/>
      <c r="CN29" s="90"/>
      <c r="CO29" s="90"/>
      <c r="CP29" s="90"/>
      <c r="CQ29" s="90"/>
      <c r="CR29" s="90"/>
      <c r="CS29" s="90"/>
      <c r="CT29" s="90"/>
      <c r="CU29" s="90"/>
      <c r="CV29" s="90"/>
      <c r="CW29" s="90"/>
      <c r="CX29" s="90"/>
      <c r="CY29" s="90"/>
      <c r="CZ29" s="90"/>
      <c r="DA29" s="90"/>
      <c r="DB29" s="90"/>
      <c r="DC29" s="90"/>
      <c r="DD29" s="90"/>
      <c r="DE29" s="90"/>
      <c r="DF29" s="90"/>
      <c r="DG29" s="90"/>
      <c r="DH29" s="90"/>
      <c r="DI29" s="90"/>
      <c r="DJ29" s="90"/>
      <c r="DK29" s="90"/>
      <c r="DL29" s="90"/>
      <c r="DM29" s="90"/>
      <c r="DN29" s="90"/>
      <c r="DO29" s="90"/>
      <c r="DP29" s="90"/>
      <c r="DQ29" s="90"/>
      <c r="DR29" s="90"/>
      <c r="DS29" s="90"/>
      <c r="DT29" s="90"/>
      <c r="DU29" s="90"/>
      <c r="DV29" s="90"/>
      <c r="DW29" s="90"/>
      <c r="DX29" s="90"/>
      <c r="DY29" s="90"/>
      <c r="DZ29" s="90"/>
      <c r="EA29" s="90"/>
      <c r="EB29" s="90"/>
      <c r="EC29" s="90"/>
      <c r="ED29" s="90"/>
      <c r="EE29" s="90"/>
      <c r="EF29" s="90"/>
      <c r="EG29" s="90"/>
      <c r="EH29" s="90"/>
      <c r="EI29" s="90"/>
      <c r="EJ29" s="90"/>
      <c r="EK29" s="90"/>
      <c r="EL29" s="90"/>
      <c r="EM29" s="90"/>
      <c r="EN29" s="90"/>
      <c r="EO29" s="90"/>
      <c r="EP29" s="90"/>
      <c r="EQ29" s="90"/>
      <c r="ER29" s="90"/>
      <c r="ES29" s="90"/>
      <c r="ET29" s="90"/>
      <c r="EU29" s="90"/>
      <c r="EV29" s="90"/>
      <c r="EW29" s="90"/>
      <c r="EX29" s="90"/>
      <c r="EY29" s="90"/>
      <c r="EZ29" s="90"/>
      <c r="FA29" s="90"/>
      <c r="FB29" s="90"/>
      <c r="FC29" s="90"/>
      <c r="FD29" s="90"/>
      <c r="FE29" s="90"/>
      <c r="FF29" s="90"/>
      <c r="FG29" s="90"/>
    </row>
    <row r="30" spans="1:163" s="43" customFormat="1" x14ac:dyDescent="0.25">
      <c r="A30" s="76"/>
      <c r="B30" s="68"/>
      <c r="C30" s="68"/>
      <c r="D30" s="77"/>
      <c r="E30" s="118" t="s">
        <v>126</v>
      </c>
      <c r="F30" s="83"/>
      <c r="G30" s="83"/>
      <c r="H30" s="116" t="e">
        <f>IF(OR(H5&gt;0,H6&gt;0),SUMIF(#REF!,'Annuity 2'!H6,#REF!)+SUMIF(#REF!,'Annuity 2'!H6,#REF!)+SUMIF(#REF!,'Annuity 2'!H6,#REF!)+SUMIF(#REF!,'Annuity 2'!H6,#REF!)+SUMIF(#REF!,'Annuity 2'!H6,#REF!),0)</f>
        <v>#REF!</v>
      </c>
      <c r="I30" s="116" t="e">
        <f>IF(OR(I5&gt;0,I6&gt;0),SUMIF(#REF!,'Annuity 2'!I6,#REF!)+SUMIF(#REF!,'Annuity 2'!I6,#REF!)+SUMIF(#REF!,'Annuity 2'!I6,#REF!)+SUMIF(#REF!,'Annuity 2'!I6,#REF!)+SUMIF(#REF!,'Annuity 2'!I6,#REF!),0)</f>
        <v>#REF!</v>
      </c>
      <c r="J30" s="116" t="e">
        <f>IF(OR(J5&gt;0,J6&gt;0),SUMIF(#REF!,'Annuity 2'!J6,#REF!)+SUMIF(#REF!,'Annuity 2'!J6,#REF!)+SUMIF(#REF!,'Annuity 2'!J6,#REF!)+SUMIF(#REF!,'Annuity 2'!J6,#REF!)+SUMIF(#REF!,'Annuity 2'!J6,#REF!),0)</f>
        <v>#REF!</v>
      </c>
      <c r="K30" s="116" t="e">
        <f>IF(OR(K5&gt;0,K6&gt;0),SUMIF(#REF!,'Annuity 2'!K6,#REF!)+SUMIF(#REF!,'Annuity 2'!K6,#REF!)+SUMIF(#REF!,'Annuity 2'!K6,#REF!)+SUMIF(#REF!,'Annuity 2'!K6,#REF!)+SUMIF(#REF!,'Annuity 2'!K6,#REF!),0)</f>
        <v>#REF!</v>
      </c>
      <c r="L30" s="116" t="e">
        <f>IF(OR(L5&gt;0,L6&gt;0),SUMIF(#REF!,'Annuity 2'!L6,#REF!)+SUMIF(#REF!,'Annuity 2'!L6,#REF!)+SUMIF(#REF!,'Annuity 2'!L6,#REF!)+SUMIF(#REF!,'Annuity 2'!L6,#REF!)+SUMIF(#REF!,'Annuity 2'!L6,#REF!),0)</f>
        <v>#REF!</v>
      </c>
      <c r="M30" s="116" t="e">
        <f>IF(OR(M5&gt;0,M6&gt;0),SUMIF(#REF!,'Annuity 2'!M6,#REF!)+SUMIF(#REF!,'Annuity 2'!M6,#REF!)+SUMIF(#REF!,'Annuity 2'!M6,#REF!)+SUMIF(#REF!,'Annuity 2'!M6,#REF!)+SUMIF(#REF!,'Annuity 2'!M6,#REF!),0)</f>
        <v>#REF!</v>
      </c>
      <c r="N30" s="116" t="e">
        <f>IF(OR(N5&gt;0,N6&gt;0),SUMIF(#REF!,'Annuity 2'!N6,#REF!)+SUMIF(#REF!,'Annuity 2'!N6,#REF!)+SUMIF(#REF!,'Annuity 2'!N6,#REF!)+SUMIF(#REF!,'Annuity 2'!N6,#REF!)+SUMIF(#REF!,'Annuity 2'!N6,#REF!),0)</f>
        <v>#REF!</v>
      </c>
      <c r="O30" s="116" t="e">
        <f>IF(OR(O5&gt;0,O6&gt;0),SUMIF(#REF!,'Annuity 2'!O6,#REF!)+SUMIF(#REF!,'Annuity 2'!O6,#REF!)+SUMIF(#REF!,'Annuity 2'!O6,#REF!)+SUMIF(#REF!,'Annuity 2'!O6,#REF!)+SUMIF(#REF!,'Annuity 2'!O6,#REF!),0)</f>
        <v>#REF!</v>
      </c>
      <c r="P30" s="116" t="e">
        <f>IF(OR(P5&gt;0,P6&gt;0),SUMIF(#REF!,'Annuity 2'!P6,#REF!)+SUMIF(#REF!,'Annuity 2'!P6,#REF!)+SUMIF(#REF!,'Annuity 2'!P6,#REF!)+SUMIF(#REF!,'Annuity 2'!P6,#REF!)+SUMIF(#REF!,'Annuity 2'!P6,#REF!),0)</f>
        <v>#REF!</v>
      </c>
      <c r="Q30" s="116" t="e">
        <f>IF(OR(Q5&gt;0,Q6&gt;0),SUMIF(#REF!,'Annuity 2'!Q6,#REF!)+SUMIF(#REF!,'Annuity 2'!Q6,#REF!)+SUMIF(#REF!,'Annuity 2'!Q6,#REF!)+SUMIF(#REF!,'Annuity 2'!Q6,#REF!)+SUMIF(#REF!,'Annuity 2'!Q6,#REF!),0)</f>
        <v>#REF!</v>
      </c>
      <c r="R30" s="116" t="e">
        <f>IF(OR(R5&gt;0,R6&gt;0),SUMIF(#REF!,'Annuity 2'!R6,#REF!)+SUMIF(#REF!,'Annuity 2'!R6,#REF!)+SUMIF(#REF!,'Annuity 2'!R6,#REF!)+SUMIF(#REF!,'Annuity 2'!R6,#REF!)+SUMIF(#REF!,'Annuity 2'!R6,#REF!),0)</f>
        <v>#REF!</v>
      </c>
      <c r="S30" s="116" t="e">
        <f>IF(OR(S5&gt;0,S6&gt;0),SUMIF(#REF!,'Annuity 2'!S6,#REF!)+SUMIF(#REF!,'Annuity 2'!S6,#REF!)+SUMIF(#REF!,'Annuity 2'!S6,#REF!)+SUMIF(#REF!,'Annuity 2'!S6,#REF!)+SUMIF(#REF!,'Annuity 2'!S6,#REF!),0)</f>
        <v>#REF!</v>
      </c>
      <c r="T30" s="116" t="e">
        <f>IF(OR(T5&gt;0,T6&gt;0),SUMIF(#REF!,'Annuity 2'!T6,#REF!)+SUMIF(#REF!,'Annuity 2'!T6,#REF!)+SUMIF(#REF!,'Annuity 2'!T6,#REF!)+SUMIF(#REF!,'Annuity 2'!T6,#REF!)+SUMIF(#REF!,'Annuity 2'!T6,#REF!),0)</f>
        <v>#REF!</v>
      </c>
      <c r="U30" s="116" t="e">
        <f>IF(OR(U5&gt;0,U6&gt;0),SUMIF(#REF!,'Annuity 2'!U6,#REF!)+SUMIF(#REF!,'Annuity 2'!U6,#REF!)+SUMIF(#REF!,'Annuity 2'!U6,#REF!)+SUMIF(#REF!,'Annuity 2'!U6,#REF!)+SUMIF(#REF!,'Annuity 2'!U6,#REF!),0)</f>
        <v>#REF!</v>
      </c>
      <c r="V30" s="116" t="e">
        <f>IF(OR(V5&gt;0,V6&gt;0),SUMIF(#REF!,'Annuity 2'!V6,#REF!)+SUMIF(#REF!,'Annuity 2'!V6,#REF!)+SUMIF(#REF!,'Annuity 2'!V6,#REF!)+SUMIF(#REF!,'Annuity 2'!V6,#REF!)+SUMIF(#REF!,'Annuity 2'!V6,#REF!),0)</f>
        <v>#REF!</v>
      </c>
      <c r="W30" s="116" t="e">
        <f>IF(OR(W5&gt;0,W6&gt;0),SUMIF(#REF!,'Annuity 2'!W6,#REF!)+SUMIF(#REF!,'Annuity 2'!W6,#REF!)+SUMIF(#REF!,'Annuity 2'!W6,#REF!)+SUMIF(#REF!,'Annuity 2'!W6,#REF!)+SUMIF(#REF!,'Annuity 2'!W6,#REF!),0)</f>
        <v>#REF!</v>
      </c>
      <c r="X30" s="90"/>
      <c r="Y30" s="90"/>
      <c r="Z30" s="90"/>
      <c r="AA30" s="90"/>
      <c r="AB30" s="90"/>
      <c r="AC30" s="90"/>
      <c r="AD30" s="90"/>
      <c r="AE30" s="90"/>
      <c r="AF30" s="90"/>
      <c r="AG30" s="90"/>
      <c r="AH30" s="90"/>
      <c r="AI30" s="90"/>
      <c r="AJ30" s="90"/>
      <c r="AK30" s="90"/>
      <c r="AL30" s="90"/>
      <c r="AM30" s="90"/>
      <c r="AN30" s="90"/>
      <c r="AO30" s="90"/>
      <c r="AP30" s="90"/>
      <c r="AQ30" s="90"/>
      <c r="AR30" s="90"/>
      <c r="AS30" s="90"/>
      <c r="AT30" s="90"/>
      <c r="AU30" s="90"/>
      <c r="AV30" s="90"/>
      <c r="AW30" s="90"/>
      <c r="AX30" s="90"/>
      <c r="AY30" s="90"/>
      <c r="AZ30" s="90"/>
      <c r="BA30" s="90"/>
      <c r="BB30" s="90"/>
      <c r="BC30" s="90"/>
      <c r="BD30" s="90"/>
      <c r="BE30" s="90"/>
      <c r="BF30" s="90"/>
      <c r="BG30" s="90"/>
      <c r="BH30" s="90"/>
      <c r="BI30" s="90"/>
      <c r="BJ30" s="90"/>
      <c r="BK30" s="90"/>
      <c r="BL30" s="90"/>
      <c r="BM30" s="90"/>
      <c r="BN30" s="90"/>
      <c r="BO30" s="90"/>
      <c r="BP30" s="90"/>
      <c r="BQ30" s="90"/>
      <c r="BR30" s="90"/>
      <c r="BS30" s="90"/>
      <c r="BT30" s="90"/>
      <c r="BU30" s="90"/>
      <c r="BV30" s="90"/>
      <c r="BW30" s="90"/>
      <c r="BX30" s="90"/>
      <c r="BY30" s="90"/>
      <c r="BZ30" s="90"/>
      <c r="CA30" s="90"/>
      <c r="CB30" s="90"/>
      <c r="CC30" s="90"/>
      <c r="CD30" s="90"/>
      <c r="CE30" s="90"/>
      <c r="CF30" s="90"/>
      <c r="CG30" s="90"/>
      <c r="CH30" s="90"/>
      <c r="CI30" s="90"/>
      <c r="CJ30" s="90"/>
      <c r="CK30" s="90"/>
      <c r="CL30" s="90"/>
      <c r="CM30" s="90"/>
      <c r="CN30" s="90"/>
      <c r="CO30" s="90"/>
      <c r="CP30" s="90"/>
      <c r="CQ30" s="90"/>
      <c r="CR30" s="90"/>
      <c r="CS30" s="90"/>
      <c r="CT30" s="90"/>
      <c r="CU30" s="90"/>
      <c r="CV30" s="90"/>
      <c r="CW30" s="90"/>
      <c r="CX30" s="90"/>
      <c r="CY30" s="90"/>
      <c r="CZ30" s="90"/>
      <c r="DA30" s="90"/>
      <c r="DB30" s="90"/>
      <c r="DC30" s="90"/>
      <c r="DD30" s="90"/>
      <c r="DE30" s="90"/>
      <c r="DF30" s="90"/>
      <c r="DG30" s="90"/>
      <c r="DH30" s="90"/>
      <c r="DI30" s="90"/>
      <c r="DJ30" s="90"/>
      <c r="DK30" s="90"/>
      <c r="DL30" s="90"/>
      <c r="DM30" s="90"/>
      <c r="DN30" s="90"/>
      <c r="DO30" s="90"/>
      <c r="DP30" s="90"/>
      <c r="DQ30" s="90"/>
      <c r="DR30" s="90"/>
      <c r="DS30" s="90"/>
      <c r="DT30" s="90"/>
      <c r="DU30" s="90"/>
      <c r="DV30" s="90"/>
      <c r="DW30" s="90"/>
      <c r="DX30" s="90"/>
      <c r="DY30" s="90"/>
      <c r="DZ30" s="90"/>
      <c r="EA30" s="90"/>
      <c r="EB30" s="90"/>
      <c r="EC30" s="90"/>
      <c r="ED30" s="90"/>
      <c r="EE30" s="90"/>
      <c r="EF30" s="90"/>
      <c r="EG30" s="90"/>
      <c r="EH30" s="90"/>
      <c r="EI30" s="90"/>
      <c r="EJ30" s="90"/>
      <c r="EK30" s="90"/>
      <c r="EL30" s="90"/>
      <c r="EM30" s="90"/>
      <c r="EN30" s="90"/>
      <c r="EO30" s="90"/>
      <c r="EP30" s="90"/>
      <c r="EQ30" s="90"/>
      <c r="ER30" s="90"/>
      <c r="ES30" s="90"/>
      <c r="ET30" s="90"/>
      <c r="EU30" s="90"/>
      <c r="EV30" s="90"/>
      <c r="EW30" s="90"/>
      <c r="EX30" s="90"/>
      <c r="EY30" s="90"/>
      <c r="EZ30" s="90"/>
      <c r="FA30" s="90"/>
      <c r="FB30" s="90"/>
      <c r="FC30" s="90"/>
      <c r="FD30" s="90"/>
      <c r="FE30" s="90"/>
      <c r="FF30" s="90"/>
      <c r="FG30" s="90"/>
    </row>
    <row r="31" spans="1:163" s="43" customFormat="1" x14ac:dyDescent="0.25">
      <c r="A31" s="76"/>
      <c r="B31" s="68"/>
      <c r="C31" s="68"/>
      <c r="D31" s="77"/>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c r="BB31" s="90"/>
      <c r="BC31" s="90"/>
      <c r="BD31" s="90"/>
      <c r="BE31" s="90"/>
      <c r="BF31" s="90"/>
      <c r="BG31" s="90"/>
      <c r="BH31" s="90"/>
      <c r="BI31" s="90"/>
      <c r="BJ31" s="90"/>
      <c r="BK31" s="90"/>
      <c r="BL31" s="90"/>
      <c r="BM31" s="90"/>
      <c r="BN31" s="90"/>
      <c r="BO31" s="90"/>
      <c r="BP31" s="90"/>
      <c r="BQ31" s="90"/>
      <c r="BR31" s="90"/>
      <c r="BS31" s="90"/>
      <c r="BT31" s="90"/>
      <c r="BU31" s="90"/>
      <c r="BV31" s="90"/>
      <c r="BW31" s="90"/>
      <c r="BX31" s="90"/>
      <c r="BY31" s="90"/>
      <c r="BZ31" s="90"/>
      <c r="CA31" s="90"/>
      <c r="CB31" s="90"/>
      <c r="CC31" s="90"/>
      <c r="CD31" s="90"/>
      <c r="CE31" s="90"/>
      <c r="CF31" s="90"/>
      <c r="CG31" s="90"/>
      <c r="CH31" s="90"/>
      <c r="CI31" s="90"/>
      <c r="CJ31" s="90"/>
      <c r="CK31" s="90"/>
      <c r="CL31" s="90"/>
      <c r="CM31" s="90"/>
      <c r="CN31" s="90"/>
      <c r="CO31" s="90"/>
      <c r="CP31" s="90"/>
      <c r="CQ31" s="90"/>
      <c r="CR31" s="90"/>
      <c r="CS31" s="90"/>
      <c r="CT31" s="90"/>
      <c r="CU31" s="90"/>
      <c r="CV31" s="90"/>
      <c r="CW31" s="90"/>
      <c r="CX31" s="90"/>
      <c r="CY31" s="90"/>
      <c r="CZ31" s="90"/>
      <c r="DA31" s="90"/>
      <c r="DB31" s="90"/>
      <c r="DC31" s="90"/>
      <c r="DD31" s="90"/>
      <c r="DE31" s="90"/>
      <c r="DF31" s="90"/>
      <c r="DG31" s="90"/>
      <c r="DH31" s="90"/>
      <c r="DI31" s="90"/>
      <c r="DJ31" s="90"/>
      <c r="DK31" s="90"/>
      <c r="DL31" s="90"/>
      <c r="DM31" s="90"/>
      <c r="DN31" s="90"/>
      <c r="DO31" s="90"/>
      <c r="DP31" s="90"/>
      <c r="DQ31" s="90"/>
      <c r="DR31" s="90"/>
      <c r="DS31" s="90"/>
      <c r="DT31" s="90"/>
      <c r="DU31" s="90"/>
      <c r="DV31" s="90"/>
      <c r="DW31" s="90"/>
      <c r="DX31" s="90"/>
      <c r="DY31" s="90"/>
      <c r="DZ31" s="90"/>
      <c r="EA31" s="90"/>
      <c r="EB31" s="90"/>
      <c r="EC31" s="90"/>
      <c r="ED31" s="90"/>
      <c r="EE31" s="90"/>
      <c r="EF31" s="90"/>
      <c r="EG31" s="90"/>
      <c r="EH31" s="90"/>
      <c r="EI31" s="90"/>
      <c r="EJ31" s="90"/>
      <c r="EK31" s="90"/>
      <c r="EL31" s="90"/>
      <c r="EM31" s="90"/>
      <c r="EN31" s="90"/>
      <c r="EO31" s="90"/>
      <c r="EP31" s="90"/>
      <c r="EQ31" s="90"/>
      <c r="ER31" s="90"/>
      <c r="ES31" s="90"/>
      <c r="ET31" s="90"/>
      <c r="EU31" s="90"/>
      <c r="EV31" s="90"/>
      <c r="EW31" s="90"/>
      <c r="EX31" s="90"/>
      <c r="EY31" s="90"/>
      <c r="EZ31" s="90"/>
      <c r="FA31" s="90"/>
      <c r="FB31" s="90"/>
      <c r="FC31" s="90"/>
      <c r="FD31" s="90"/>
      <c r="FE31" s="90"/>
      <c r="FF31" s="90"/>
      <c r="FG31" s="90"/>
    </row>
    <row r="32" spans="1:163" s="83" customFormat="1" x14ac:dyDescent="0.25">
      <c r="A32" s="76"/>
      <c r="B32" s="68"/>
      <c r="C32" s="68"/>
      <c r="D32" s="77"/>
      <c r="E32" s="118" t="s">
        <v>124</v>
      </c>
      <c r="F32" s="83" t="e">
        <f>SUM(H32:W32)</f>
        <v>#REF!</v>
      </c>
      <c r="H32" s="116" t="e">
        <f t="shared" ref="H32:W32" si="5">H71+H119+H166+H213+H260</f>
        <v>#REF!</v>
      </c>
      <c r="I32" s="116" t="e">
        <f t="shared" si="5"/>
        <v>#REF!</v>
      </c>
      <c r="J32" s="116" t="e">
        <f t="shared" si="5"/>
        <v>#REF!</v>
      </c>
      <c r="K32" s="116" t="e">
        <f t="shared" si="5"/>
        <v>#REF!</v>
      </c>
      <c r="L32" s="116" t="e">
        <f t="shared" si="5"/>
        <v>#REF!</v>
      </c>
      <c r="M32" s="116" t="e">
        <f t="shared" si="5"/>
        <v>#REF!</v>
      </c>
      <c r="N32" s="116" t="e">
        <f t="shared" si="5"/>
        <v>#REF!</v>
      </c>
      <c r="O32" s="116" t="e">
        <f t="shared" si="5"/>
        <v>#REF!</v>
      </c>
      <c r="P32" s="116" t="e">
        <f t="shared" si="5"/>
        <v>#REF!</v>
      </c>
      <c r="Q32" s="116" t="e">
        <f t="shared" si="5"/>
        <v>#REF!</v>
      </c>
      <c r="R32" s="116" t="e">
        <f t="shared" si="5"/>
        <v>#REF!</v>
      </c>
      <c r="S32" s="116" t="e">
        <f t="shared" si="5"/>
        <v>#REF!</v>
      </c>
      <c r="T32" s="116" t="e">
        <f t="shared" si="5"/>
        <v>#REF!</v>
      </c>
      <c r="U32" s="116" t="e">
        <f t="shared" si="5"/>
        <v>#REF!</v>
      </c>
      <c r="V32" s="116" t="e">
        <f t="shared" si="5"/>
        <v>#REF!</v>
      </c>
      <c r="W32" s="116" t="e">
        <f t="shared" si="5"/>
        <v>#REF!</v>
      </c>
      <c r="X32" s="116"/>
      <c r="Y32" s="116"/>
      <c r="Z32" s="116"/>
      <c r="AA32" s="116"/>
      <c r="AB32" s="116"/>
      <c r="AC32" s="116"/>
      <c r="AD32" s="116"/>
      <c r="AE32" s="116"/>
      <c r="AF32" s="116"/>
      <c r="AG32" s="116"/>
      <c r="AH32" s="116"/>
      <c r="AI32" s="116"/>
      <c r="AJ32" s="116"/>
      <c r="AK32" s="116"/>
      <c r="AL32" s="116"/>
      <c r="AM32" s="116"/>
      <c r="AN32" s="116"/>
      <c r="AO32" s="116"/>
      <c r="AP32" s="116"/>
      <c r="AQ32" s="116"/>
      <c r="AR32" s="116"/>
      <c r="AS32" s="116"/>
      <c r="AT32" s="116"/>
      <c r="AU32" s="116"/>
      <c r="AV32" s="116"/>
      <c r="AW32" s="116"/>
      <c r="AX32" s="116"/>
      <c r="AY32" s="116"/>
      <c r="AZ32" s="116"/>
      <c r="BA32" s="116"/>
      <c r="BB32" s="116"/>
      <c r="BC32" s="116"/>
      <c r="BD32" s="116"/>
      <c r="BE32" s="116"/>
      <c r="BF32" s="116"/>
      <c r="BG32" s="116"/>
      <c r="BH32" s="116"/>
      <c r="BI32" s="116"/>
      <c r="BJ32" s="116"/>
      <c r="BK32" s="116"/>
      <c r="BL32" s="116"/>
      <c r="BM32" s="116"/>
      <c r="BN32" s="116"/>
      <c r="BO32" s="116"/>
      <c r="BP32" s="116"/>
      <c r="BQ32" s="116"/>
      <c r="BR32" s="116"/>
      <c r="BS32" s="116"/>
      <c r="BT32" s="116"/>
      <c r="BU32" s="116"/>
      <c r="BV32" s="116"/>
      <c r="BW32" s="116"/>
      <c r="BX32" s="116"/>
      <c r="BY32" s="116"/>
      <c r="BZ32" s="116"/>
      <c r="CA32" s="116"/>
      <c r="CB32" s="116"/>
      <c r="CC32" s="116"/>
      <c r="CD32" s="116"/>
      <c r="CE32" s="116"/>
      <c r="CF32" s="116"/>
      <c r="CG32" s="116"/>
      <c r="CH32" s="116"/>
      <c r="CI32" s="116"/>
      <c r="CJ32" s="116"/>
      <c r="CK32" s="116"/>
      <c r="CL32" s="116"/>
      <c r="CM32" s="116"/>
      <c r="CN32" s="116"/>
      <c r="CO32" s="116"/>
      <c r="CP32" s="116"/>
      <c r="CQ32" s="116"/>
      <c r="CR32" s="116"/>
      <c r="CS32" s="116"/>
      <c r="CT32" s="116"/>
      <c r="CU32" s="116"/>
      <c r="CV32" s="116"/>
      <c r="CW32" s="116"/>
      <c r="CX32" s="116"/>
      <c r="CY32" s="116"/>
      <c r="CZ32" s="116"/>
      <c r="DA32" s="116"/>
      <c r="DB32" s="116"/>
      <c r="DC32" s="116"/>
      <c r="DD32" s="116"/>
      <c r="DE32" s="116"/>
      <c r="DF32" s="116"/>
      <c r="DG32" s="116"/>
      <c r="DH32" s="116"/>
      <c r="DI32" s="116"/>
      <c r="DJ32" s="116"/>
      <c r="DK32" s="116"/>
      <c r="DL32" s="116"/>
      <c r="DM32" s="116"/>
      <c r="DN32" s="116"/>
      <c r="DO32" s="116"/>
      <c r="DP32" s="116"/>
      <c r="DQ32" s="116"/>
      <c r="DR32" s="116"/>
      <c r="DS32" s="116"/>
      <c r="DT32" s="116"/>
      <c r="DU32" s="116"/>
      <c r="DV32" s="116"/>
      <c r="DW32" s="116"/>
      <c r="DX32" s="116"/>
      <c r="DY32" s="116"/>
      <c r="DZ32" s="116"/>
      <c r="EA32" s="116"/>
      <c r="EB32" s="116"/>
      <c r="EC32" s="116"/>
      <c r="ED32" s="116"/>
      <c r="EE32" s="116"/>
      <c r="EF32" s="116"/>
      <c r="EG32" s="116"/>
      <c r="EH32" s="116"/>
      <c r="EI32" s="116"/>
      <c r="EJ32" s="116"/>
      <c r="EK32" s="116"/>
      <c r="EL32" s="116"/>
      <c r="EM32" s="116"/>
      <c r="EN32" s="116"/>
      <c r="EO32" s="116"/>
      <c r="EP32" s="116"/>
      <c r="EQ32" s="116"/>
      <c r="ER32" s="116"/>
      <c r="ES32" s="116"/>
      <c r="ET32" s="116"/>
      <c r="EU32" s="116"/>
      <c r="EV32" s="116"/>
      <c r="EW32" s="116"/>
      <c r="EX32" s="116"/>
      <c r="EY32" s="116"/>
      <c r="EZ32" s="116"/>
      <c r="FA32" s="116"/>
      <c r="FB32" s="116"/>
      <c r="FC32" s="116"/>
      <c r="FD32" s="116"/>
      <c r="FE32" s="116"/>
      <c r="FF32" s="116"/>
      <c r="FG32" s="116"/>
    </row>
    <row r="33" spans="1:163" s="83" customFormat="1" x14ac:dyDescent="0.25">
      <c r="A33" s="76"/>
      <c r="B33" s="68"/>
      <c r="C33" s="68"/>
      <c r="D33" s="77"/>
      <c r="E33" s="118" t="s">
        <v>125</v>
      </c>
      <c r="F33" s="83" t="e">
        <f>SUM(H33:W33)</f>
        <v>#REF!</v>
      </c>
      <c r="H33" s="116" t="e">
        <f t="shared" ref="H33:W33" si="6">H78+H126+H173+H220+H267</f>
        <v>#REF!</v>
      </c>
      <c r="I33" s="116" t="e">
        <f t="shared" si="6"/>
        <v>#REF!</v>
      </c>
      <c r="J33" s="116" t="e">
        <f t="shared" si="6"/>
        <v>#REF!</v>
      </c>
      <c r="K33" s="116" t="e">
        <f t="shared" si="6"/>
        <v>#REF!</v>
      </c>
      <c r="L33" s="116" t="e">
        <f t="shared" si="6"/>
        <v>#REF!</v>
      </c>
      <c r="M33" s="116" t="e">
        <f t="shared" si="6"/>
        <v>#REF!</v>
      </c>
      <c r="N33" s="116" t="e">
        <f t="shared" si="6"/>
        <v>#REF!</v>
      </c>
      <c r="O33" s="116" t="e">
        <f t="shared" si="6"/>
        <v>#REF!</v>
      </c>
      <c r="P33" s="116" t="e">
        <f t="shared" si="6"/>
        <v>#REF!</v>
      </c>
      <c r="Q33" s="116" t="e">
        <f t="shared" si="6"/>
        <v>#REF!</v>
      </c>
      <c r="R33" s="116" t="e">
        <f t="shared" si="6"/>
        <v>#REF!</v>
      </c>
      <c r="S33" s="116" t="e">
        <f t="shared" si="6"/>
        <v>#REF!</v>
      </c>
      <c r="T33" s="116" t="e">
        <f t="shared" si="6"/>
        <v>#REF!</v>
      </c>
      <c r="U33" s="116" t="e">
        <f t="shared" si="6"/>
        <v>#REF!</v>
      </c>
      <c r="V33" s="116" t="e">
        <f t="shared" si="6"/>
        <v>#REF!</v>
      </c>
      <c r="W33" s="116" t="e">
        <f t="shared" si="6"/>
        <v>#REF!</v>
      </c>
      <c r="X33" s="116"/>
      <c r="Y33" s="116"/>
      <c r="Z33" s="116"/>
      <c r="AA33" s="116"/>
      <c r="AB33" s="116"/>
      <c r="AC33" s="116"/>
      <c r="AD33" s="116"/>
      <c r="AE33" s="116"/>
      <c r="AF33" s="116"/>
      <c r="AG33" s="116"/>
      <c r="AH33" s="116"/>
      <c r="AI33" s="116"/>
      <c r="AJ33" s="116"/>
      <c r="AK33" s="116"/>
      <c r="AL33" s="116"/>
      <c r="AM33" s="116"/>
      <c r="AN33" s="116"/>
      <c r="AO33" s="116"/>
      <c r="AP33" s="116"/>
      <c r="AQ33" s="116"/>
      <c r="AR33" s="116"/>
      <c r="AS33" s="116"/>
      <c r="AT33" s="116"/>
      <c r="AU33" s="116"/>
      <c r="AV33" s="116"/>
      <c r="AW33" s="116"/>
      <c r="AX33" s="116"/>
      <c r="AY33" s="116"/>
      <c r="AZ33" s="116"/>
      <c r="BA33" s="116"/>
      <c r="BB33" s="116"/>
      <c r="BC33" s="116"/>
      <c r="BD33" s="116"/>
      <c r="BE33" s="116"/>
      <c r="BF33" s="116"/>
      <c r="BG33" s="116"/>
      <c r="BH33" s="116"/>
      <c r="BI33" s="116"/>
      <c r="BJ33" s="116"/>
      <c r="BK33" s="116"/>
      <c r="BL33" s="116"/>
      <c r="BM33" s="116"/>
      <c r="BN33" s="116"/>
      <c r="BO33" s="116"/>
      <c r="BP33" s="116"/>
      <c r="BQ33" s="116"/>
      <c r="BR33" s="116"/>
      <c r="BS33" s="116"/>
      <c r="BT33" s="116"/>
      <c r="BU33" s="116"/>
      <c r="BV33" s="116"/>
      <c r="BW33" s="116"/>
      <c r="BX33" s="116"/>
      <c r="BY33" s="116"/>
      <c r="BZ33" s="116"/>
      <c r="CA33" s="116"/>
      <c r="CB33" s="116"/>
      <c r="CC33" s="116"/>
      <c r="CD33" s="116"/>
      <c r="CE33" s="116"/>
      <c r="CF33" s="116"/>
      <c r="CG33" s="116"/>
      <c r="CH33" s="116"/>
      <c r="CI33" s="116"/>
      <c r="CJ33" s="116"/>
      <c r="CK33" s="116"/>
      <c r="CL33" s="116"/>
      <c r="CM33" s="116"/>
      <c r="CN33" s="116"/>
      <c r="CO33" s="116"/>
      <c r="CP33" s="116"/>
      <c r="CQ33" s="116"/>
      <c r="CR33" s="116"/>
      <c r="CS33" s="116"/>
      <c r="CT33" s="116"/>
      <c r="CU33" s="116"/>
      <c r="CV33" s="116"/>
      <c r="CW33" s="116"/>
      <c r="CX33" s="116"/>
      <c r="CY33" s="116"/>
      <c r="CZ33" s="116"/>
      <c r="DA33" s="116"/>
      <c r="DB33" s="116"/>
      <c r="DC33" s="116"/>
      <c r="DD33" s="116"/>
      <c r="DE33" s="116"/>
      <c r="DF33" s="116"/>
      <c r="DG33" s="116"/>
      <c r="DH33" s="116"/>
      <c r="DI33" s="116"/>
      <c r="DJ33" s="116"/>
      <c r="DK33" s="116"/>
      <c r="DL33" s="116"/>
      <c r="DM33" s="116"/>
      <c r="DN33" s="116"/>
      <c r="DO33" s="116"/>
      <c r="DP33" s="116"/>
      <c r="DQ33" s="116"/>
      <c r="DR33" s="116"/>
      <c r="DS33" s="116"/>
      <c r="DT33" s="116"/>
      <c r="DU33" s="116"/>
      <c r="DV33" s="116"/>
      <c r="DW33" s="116"/>
      <c r="DX33" s="116"/>
      <c r="DY33" s="116"/>
      <c r="DZ33" s="116"/>
      <c r="EA33" s="116"/>
      <c r="EB33" s="116"/>
      <c r="EC33" s="116"/>
      <c r="ED33" s="116"/>
      <c r="EE33" s="116"/>
      <c r="EF33" s="116"/>
      <c r="EG33" s="116"/>
      <c r="EH33" s="116"/>
      <c r="EI33" s="116"/>
      <c r="EJ33" s="116"/>
      <c r="EK33" s="116"/>
      <c r="EL33" s="116"/>
      <c r="EM33" s="116"/>
      <c r="EN33" s="116"/>
      <c r="EO33" s="116"/>
      <c r="EP33" s="116"/>
      <c r="EQ33" s="116"/>
      <c r="ER33" s="116"/>
      <c r="ES33" s="116"/>
      <c r="ET33" s="116"/>
      <c r="EU33" s="116"/>
      <c r="EV33" s="116"/>
      <c r="EW33" s="116"/>
      <c r="EX33" s="116"/>
      <c r="EY33" s="116"/>
      <c r="EZ33" s="116"/>
      <c r="FA33" s="116"/>
      <c r="FB33" s="116"/>
      <c r="FC33" s="116"/>
      <c r="FD33" s="116"/>
      <c r="FE33" s="116"/>
      <c r="FF33" s="116"/>
      <c r="FG33" s="116"/>
    </row>
    <row r="34" spans="1:163" s="83" customFormat="1" x14ac:dyDescent="0.25">
      <c r="A34" s="76"/>
      <c r="B34" s="68"/>
      <c r="C34" s="68"/>
      <c r="D34" s="77"/>
      <c r="E34" s="118" t="s">
        <v>202</v>
      </c>
      <c r="F34" s="83" t="e">
        <f>SUM(H34:W34)</f>
        <v>#REF!</v>
      </c>
      <c r="H34" s="116" t="e">
        <f>SUM(H73,H80,H121,H128,H168,H175,H215,H222,H262,H269)</f>
        <v>#REF!</v>
      </c>
      <c r="I34" s="116" t="e">
        <f t="shared" ref="I34:W34" si="7">SUM(I73,I80,I121,I128,I168,I175,I215,I222,I262,I269)</f>
        <v>#REF!</v>
      </c>
      <c r="J34" s="116" t="e">
        <f t="shared" si="7"/>
        <v>#REF!</v>
      </c>
      <c r="K34" s="116" t="e">
        <f t="shared" si="7"/>
        <v>#REF!</v>
      </c>
      <c r="L34" s="116" t="e">
        <f t="shared" si="7"/>
        <v>#REF!</v>
      </c>
      <c r="M34" s="116" t="e">
        <f t="shared" si="7"/>
        <v>#REF!</v>
      </c>
      <c r="N34" s="116" t="e">
        <f t="shared" si="7"/>
        <v>#REF!</v>
      </c>
      <c r="O34" s="116" t="e">
        <f t="shared" si="7"/>
        <v>#REF!</v>
      </c>
      <c r="P34" s="116" t="e">
        <f t="shared" si="7"/>
        <v>#REF!</v>
      </c>
      <c r="Q34" s="116" t="e">
        <f t="shared" si="7"/>
        <v>#REF!</v>
      </c>
      <c r="R34" s="116" t="e">
        <f t="shared" si="7"/>
        <v>#REF!</v>
      </c>
      <c r="S34" s="116" t="e">
        <f t="shared" si="7"/>
        <v>#REF!</v>
      </c>
      <c r="T34" s="116" t="e">
        <f t="shared" si="7"/>
        <v>#REF!</v>
      </c>
      <c r="U34" s="116" t="e">
        <f t="shared" si="7"/>
        <v>#REF!</v>
      </c>
      <c r="V34" s="116" t="e">
        <f t="shared" si="7"/>
        <v>#REF!</v>
      </c>
      <c r="W34" s="116" t="e">
        <f t="shared" si="7"/>
        <v>#REF!</v>
      </c>
      <c r="X34" s="116"/>
      <c r="Y34" s="116"/>
      <c r="Z34" s="116"/>
      <c r="AA34" s="116"/>
      <c r="AB34" s="116"/>
      <c r="AC34" s="116"/>
      <c r="AD34" s="116"/>
      <c r="AE34" s="116"/>
      <c r="AF34" s="116"/>
      <c r="AG34" s="116"/>
      <c r="AH34" s="116"/>
      <c r="AI34" s="116"/>
      <c r="AJ34" s="116"/>
      <c r="AK34" s="116"/>
      <c r="AL34" s="116"/>
      <c r="AM34" s="116"/>
      <c r="AN34" s="116"/>
      <c r="AO34" s="116"/>
      <c r="AP34" s="116"/>
      <c r="AQ34" s="116"/>
      <c r="AR34" s="116"/>
      <c r="AS34" s="116"/>
      <c r="AT34" s="116"/>
      <c r="AU34" s="116"/>
      <c r="AV34" s="116"/>
      <c r="AW34" s="116"/>
      <c r="AX34" s="116"/>
      <c r="AY34" s="116"/>
      <c r="AZ34" s="116"/>
      <c r="BA34" s="116"/>
      <c r="BB34" s="116"/>
      <c r="BC34" s="116"/>
      <c r="BD34" s="116"/>
      <c r="BE34" s="116"/>
      <c r="BF34" s="116"/>
      <c r="BG34" s="116"/>
      <c r="BH34" s="116"/>
      <c r="BI34" s="116"/>
      <c r="BJ34" s="116"/>
      <c r="BK34" s="116"/>
      <c r="BL34" s="116"/>
      <c r="BM34" s="116"/>
      <c r="BN34" s="116"/>
      <c r="BO34" s="116"/>
      <c r="BP34" s="116"/>
      <c r="BQ34" s="116"/>
      <c r="BR34" s="116"/>
      <c r="BS34" s="116"/>
      <c r="BT34" s="116"/>
      <c r="BU34" s="116"/>
      <c r="BV34" s="116"/>
      <c r="BW34" s="116"/>
      <c r="BX34" s="116"/>
      <c r="BY34" s="116"/>
      <c r="BZ34" s="116"/>
      <c r="CA34" s="116"/>
      <c r="CB34" s="116"/>
      <c r="CC34" s="116"/>
      <c r="CD34" s="116"/>
      <c r="CE34" s="116"/>
      <c r="CF34" s="116"/>
      <c r="CG34" s="116"/>
      <c r="CH34" s="116"/>
      <c r="CI34" s="116"/>
      <c r="CJ34" s="116"/>
      <c r="CK34" s="116"/>
      <c r="CL34" s="116"/>
      <c r="CM34" s="116"/>
      <c r="CN34" s="116"/>
      <c r="CO34" s="116"/>
      <c r="CP34" s="116"/>
      <c r="CQ34" s="116"/>
      <c r="CR34" s="116"/>
      <c r="CS34" s="116"/>
      <c r="CT34" s="116"/>
      <c r="CU34" s="116"/>
      <c r="CV34" s="116"/>
      <c r="CW34" s="116"/>
      <c r="CX34" s="116"/>
      <c r="CY34" s="116"/>
      <c r="CZ34" s="116"/>
      <c r="DA34" s="116"/>
      <c r="DB34" s="116"/>
      <c r="DC34" s="116"/>
      <c r="DD34" s="116"/>
      <c r="DE34" s="116"/>
      <c r="DF34" s="116"/>
      <c r="DG34" s="116"/>
      <c r="DH34" s="116"/>
      <c r="DI34" s="116"/>
      <c r="DJ34" s="116"/>
      <c r="DK34" s="116"/>
      <c r="DL34" s="116"/>
      <c r="DM34" s="116"/>
      <c r="DN34" s="116"/>
      <c r="DO34" s="116"/>
      <c r="DP34" s="116"/>
      <c r="DQ34" s="116"/>
      <c r="DR34" s="116"/>
      <c r="DS34" s="116"/>
      <c r="DT34" s="116"/>
      <c r="DU34" s="116"/>
      <c r="DV34" s="116"/>
      <c r="DW34" s="116"/>
      <c r="DX34" s="116"/>
      <c r="DY34" s="116"/>
      <c r="DZ34" s="116"/>
      <c r="EA34" s="116"/>
      <c r="EB34" s="116"/>
      <c r="EC34" s="116"/>
      <c r="ED34" s="116"/>
      <c r="EE34" s="116"/>
      <c r="EF34" s="116"/>
      <c r="EG34" s="116"/>
      <c r="EH34" s="116"/>
      <c r="EI34" s="116"/>
      <c r="EJ34" s="116"/>
      <c r="EK34" s="116"/>
      <c r="EL34" s="116"/>
      <c r="EM34" s="116"/>
      <c r="EN34" s="116"/>
      <c r="EO34" s="116"/>
      <c r="EP34" s="116"/>
      <c r="EQ34" s="116"/>
      <c r="ER34" s="116"/>
      <c r="ES34" s="116"/>
      <c r="ET34" s="116"/>
      <c r="EU34" s="116"/>
      <c r="EV34" s="116"/>
      <c r="EW34" s="116"/>
      <c r="EX34" s="116"/>
      <c r="EY34" s="116"/>
      <c r="EZ34" s="116"/>
      <c r="FA34" s="116"/>
      <c r="FB34" s="116"/>
      <c r="FC34" s="116"/>
      <c r="FD34" s="116"/>
      <c r="FE34" s="116"/>
      <c r="FF34" s="116"/>
      <c r="FG34" s="116"/>
    </row>
    <row r="35" spans="1:163" s="43" customFormat="1" x14ac:dyDescent="0.25">
      <c r="A35" s="76"/>
      <c r="B35" s="68"/>
      <c r="C35" s="68"/>
      <c r="D35" s="77"/>
      <c r="H35" s="90"/>
      <c r="I35" s="90"/>
      <c r="J35" s="90"/>
      <c r="K35" s="90"/>
      <c r="L35" s="90"/>
      <c r="M35" s="90"/>
      <c r="N35" s="90"/>
      <c r="O35" s="90"/>
      <c r="P35" s="90"/>
      <c r="Q35" s="90"/>
      <c r="R35" s="90"/>
      <c r="S35" s="90"/>
      <c r="T35" s="90"/>
      <c r="U35" s="90"/>
      <c r="V35" s="90"/>
      <c r="W35" s="90"/>
      <c r="X35" s="244"/>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4"/>
      <c r="AY35" s="244"/>
      <c r="AZ35" s="244"/>
      <c r="BA35" s="244"/>
      <c r="BB35" s="244"/>
      <c r="BC35" s="244"/>
      <c r="BD35" s="244"/>
      <c r="BE35" s="244"/>
      <c r="BF35" s="244"/>
      <c r="BG35" s="244"/>
      <c r="BH35" s="244"/>
      <c r="BI35" s="244"/>
      <c r="BJ35" s="244"/>
      <c r="BK35" s="244"/>
      <c r="BL35" s="244"/>
      <c r="BM35" s="244"/>
      <c r="BN35" s="244"/>
      <c r="BO35" s="244"/>
      <c r="BP35" s="244"/>
      <c r="BQ35" s="244"/>
      <c r="BR35" s="244"/>
      <c r="BS35" s="244"/>
      <c r="BT35" s="244"/>
      <c r="BU35" s="244"/>
      <c r="BV35" s="244"/>
      <c r="BW35" s="244"/>
      <c r="BX35" s="244"/>
      <c r="BY35" s="244"/>
      <c r="BZ35" s="244"/>
      <c r="CA35" s="244"/>
      <c r="CB35" s="244"/>
      <c r="CC35" s="244"/>
      <c r="CD35" s="244"/>
      <c r="CE35" s="244"/>
      <c r="CF35" s="244"/>
      <c r="CG35" s="244"/>
      <c r="CH35" s="244"/>
      <c r="CI35" s="244"/>
      <c r="CJ35" s="244"/>
      <c r="CK35" s="244"/>
      <c r="CL35" s="244"/>
      <c r="CM35" s="244"/>
      <c r="CN35" s="244"/>
      <c r="CO35" s="244"/>
      <c r="CP35" s="244"/>
      <c r="CQ35" s="244"/>
      <c r="CR35" s="244"/>
      <c r="CS35" s="244"/>
      <c r="CT35" s="244"/>
      <c r="CU35" s="244"/>
      <c r="CV35" s="244"/>
      <c r="CW35" s="244"/>
      <c r="CX35" s="244"/>
      <c r="CY35" s="244"/>
      <c r="CZ35" s="244"/>
      <c r="DA35" s="244"/>
      <c r="DB35" s="244"/>
      <c r="DC35" s="244"/>
      <c r="DD35" s="244"/>
      <c r="DE35" s="244"/>
      <c r="DF35" s="244"/>
      <c r="DG35" s="244"/>
      <c r="DH35" s="244"/>
      <c r="DI35" s="244"/>
      <c r="DJ35" s="244"/>
      <c r="DK35" s="244"/>
      <c r="DL35" s="244"/>
      <c r="DM35" s="244"/>
      <c r="DN35" s="244"/>
      <c r="DO35" s="244"/>
      <c r="DP35" s="244"/>
      <c r="DQ35" s="244"/>
      <c r="DR35" s="244"/>
      <c r="DS35" s="244"/>
      <c r="DT35" s="244"/>
      <c r="DU35" s="244"/>
      <c r="DV35" s="244"/>
      <c r="DW35" s="244"/>
      <c r="DX35" s="244"/>
      <c r="DY35" s="244"/>
      <c r="DZ35" s="244"/>
      <c r="EA35" s="244"/>
      <c r="EB35" s="244"/>
      <c r="EC35" s="244"/>
      <c r="ED35" s="244"/>
      <c r="EE35" s="244"/>
      <c r="EF35" s="244"/>
      <c r="EG35" s="244"/>
      <c r="EH35" s="244"/>
      <c r="EI35" s="244"/>
      <c r="EJ35" s="244"/>
      <c r="EK35" s="244"/>
      <c r="EL35" s="244"/>
      <c r="EM35" s="244"/>
      <c r="EN35" s="244"/>
      <c r="EO35" s="244"/>
      <c r="EP35" s="244"/>
      <c r="EQ35" s="244"/>
      <c r="ER35" s="244"/>
      <c r="ES35" s="244"/>
      <c r="ET35" s="244"/>
      <c r="EU35" s="244"/>
      <c r="EV35" s="244"/>
      <c r="EW35" s="244"/>
      <c r="EX35" s="244"/>
      <c r="EY35" s="244"/>
      <c r="EZ35" s="244"/>
      <c r="FA35" s="244"/>
      <c r="FB35" s="244"/>
      <c r="FC35" s="244"/>
      <c r="FD35" s="244"/>
      <c r="FE35" s="244"/>
      <c r="FF35" s="244"/>
      <c r="FG35" s="244"/>
    </row>
    <row r="36" spans="1:163" s="43" customFormat="1" x14ac:dyDescent="0.25">
      <c r="A36" s="76"/>
      <c r="B36" s="68"/>
      <c r="C36" s="68"/>
      <c r="D36" s="77"/>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90"/>
      <c r="CQ36" s="90"/>
      <c r="CR36" s="90"/>
      <c r="CS36" s="90"/>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row>
    <row r="37" spans="1:163" s="83" customFormat="1" x14ac:dyDescent="0.25">
      <c r="A37" s="76"/>
      <c r="B37" s="68"/>
      <c r="C37" s="68"/>
      <c r="D37" s="77"/>
      <c r="E37" s="118" t="s">
        <v>157</v>
      </c>
      <c r="F37" s="83" t="e">
        <f>SUM(H37:W37)</f>
        <v>#REF!</v>
      </c>
      <c r="H37" s="116" t="e">
        <f t="shared" ref="H37:W37" si="8">SUM(H84,H132,H179,H226,H273)</f>
        <v>#REF!</v>
      </c>
      <c r="I37" s="116" t="e">
        <f t="shared" si="8"/>
        <v>#REF!</v>
      </c>
      <c r="J37" s="116" t="e">
        <f t="shared" si="8"/>
        <v>#REF!</v>
      </c>
      <c r="K37" s="116" t="e">
        <f t="shared" si="8"/>
        <v>#REF!</v>
      </c>
      <c r="L37" s="116" t="e">
        <f t="shared" si="8"/>
        <v>#REF!</v>
      </c>
      <c r="M37" s="116" t="e">
        <f t="shared" si="8"/>
        <v>#REF!</v>
      </c>
      <c r="N37" s="116" t="e">
        <f t="shared" si="8"/>
        <v>#REF!</v>
      </c>
      <c r="O37" s="116" t="e">
        <f t="shared" si="8"/>
        <v>#REF!</v>
      </c>
      <c r="P37" s="116" t="e">
        <f t="shared" si="8"/>
        <v>#REF!</v>
      </c>
      <c r="Q37" s="116" t="e">
        <f t="shared" si="8"/>
        <v>#REF!</v>
      </c>
      <c r="R37" s="116" t="e">
        <f t="shared" si="8"/>
        <v>#REF!</v>
      </c>
      <c r="S37" s="116" t="e">
        <f t="shared" si="8"/>
        <v>#REF!</v>
      </c>
      <c r="T37" s="116" t="e">
        <f t="shared" si="8"/>
        <v>#REF!</v>
      </c>
      <c r="U37" s="116" t="e">
        <f t="shared" si="8"/>
        <v>#REF!</v>
      </c>
      <c r="V37" s="116" t="e">
        <f t="shared" si="8"/>
        <v>#REF!</v>
      </c>
      <c r="W37" s="116" t="e">
        <f t="shared" si="8"/>
        <v>#REF!</v>
      </c>
      <c r="X37" s="116"/>
      <c r="Y37" s="116"/>
      <c r="Z37" s="116"/>
      <c r="AA37" s="116"/>
      <c r="AB37" s="116"/>
      <c r="AC37" s="116"/>
      <c r="AD37" s="116"/>
      <c r="AE37" s="116"/>
      <c r="AF37" s="116"/>
      <c r="AG37" s="116"/>
      <c r="AH37" s="116"/>
      <c r="AI37" s="116"/>
      <c r="AJ37" s="116"/>
      <c r="AK37" s="116"/>
      <c r="AL37" s="116"/>
      <c r="AM37" s="116"/>
      <c r="AN37" s="116"/>
      <c r="AO37" s="116"/>
      <c r="AP37" s="116"/>
      <c r="AQ37" s="116"/>
      <c r="AR37" s="116"/>
      <c r="AS37" s="116"/>
      <c r="AT37" s="116"/>
      <c r="AU37" s="116"/>
      <c r="AV37" s="116"/>
      <c r="AW37" s="116"/>
      <c r="AX37" s="116"/>
      <c r="AY37" s="116"/>
      <c r="AZ37" s="116"/>
      <c r="BA37" s="116"/>
      <c r="BB37" s="116"/>
      <c r="BC37" s="116"/>
      <c r="BD37" s="116"/>
      <c r="BE37" s="116"/>
      <c r="BF37" s="116"/>
      <c r="BG37" s="116"/>
      <c r="BH37" s="116"/>
      <c r="BI37" s="116"/>
      <c r="BJ37" s="116"/>
      <c r="BK37" s="116"/>
      <c r="BL37" s="116"/>
      <c r="BM37" s="116"/>
      <c r="BN37" s="116"/>
      <c r="BO37" s="116"/>
      <c r="BP37" s="116"/>
      <c r="BQ37" s="116"/>
      <c r="BR37" s="116"/>
      <c r="BS37" s="116"/>
      <c r="BT37" s="116"/>
      <c r="BU37" s="116"/>
      <c r="BV37" s="116"/>
      <c r="BW37" s="116"/>
      <c r="BX37" s="116"/>
      <c r="BY37" s="116"/>
      <c r="BZ37" s="116"/>
      <c r="CA37" s="116"/>
      <c r="CB37" s="116"/>
      <c r="CC37" s="116"/>
      <c r="CD37" s="116"/>
      <c r="CE37" s="116"/>
      <c r="CF37" s="116"/>
      <c r="CG37" s="116"/>
      <c r="CH37" s="116"/>
      <c r="CI37" s="116"/>
      <c r="CJ37" s="116"/>
      <c r="CK37" s="116"/>
      <c r="CL37" s="116"/>
      <c r="CM37" s="116"/>
      <c r="CN37" s="116"/>
      <c r="CO37" s="116"/>
      <c r="CP37" s="116"/>
      <c r="CQ37" s="116"/>
      <c r="CR37" s="116"/>
      <c r="CS37" s="116"/>
      <c r="CT37" s="116"/>
      <c r="CU37" s="116"/>
      <c r="CV37" s="116"/>
      <c r="CW37" s="116"/>
      <c r="CX37" s="116"/>
      <c r="CY37" s="116"/>
      <c r="CZ37" s="116"/>
      <c r="DA37" s="116"/>
      <c r="DB37" s="116"/>
      <c r="DC37" s="116"/>
      <c r="DD37" s="116"/>
      <c r="DE37" s="116"/>
      <c r="DF37" s="116"/>
      <c r="DG37" s="116"/>
      <c r="DH37" s="116"/>
      <c r="DI37" s="116"/>
      <c r="DJ37" s="116"/>
      <c r="DK37" s="116"/>
      <c r="DL37" s="116"/>
      <c r="DM37" s="116"/>
      <c r="DN37" s="116"/>
      <c r="DO37" s="116"/>
      <c r="DP37" s="116"/>
      <c r="DQ37" s="116"/>
      <c r="DR37" s="116"/>
      <c r="DS37" s="116"/>
      <c r="DT37" s="116"/>
      <c r="DU37" s="116"/>
      <c r="DV37" s="116"/>
      <c r="DW37" s="116"/>
      <c r="DX37" s="116"/>
      <c r="DY37" s="116"/>
      <c r="DZ37" s="116"/>
      <c r="EA37" s="116"/>
      <c r="EB37" s="116"/>
      <c r="EC37" s="116"/>
      <c r="ED37" s="116"/>
      <c r="EE37" s="116"/>
      <c r="EF37" s="116"/>
      <c r="EG37" s="116"/>
      <c r="EH37" s="116"/>
      <c r="EI37" s="116"/>
      <c r="EJ37" s="116"/>
      <c r="EK37" s="116"/>
      <c r="EL37" s="116"/>
      <c r="EM37" s="116"/>
      <c r="EN37" s="116"/>
      <c r="EO37" s="116"/>
      <c r="EP37" s="116"/>
      <c r="EQ37" s="116"/>
      <c r="ER37" s="116"/>
      <c r="ES37" s="116"/>
      <c r="ET37" s="116"/>
      <c r="EU37" s="116"/>
      <c r="EV37" s="116"/>
      <c r="EW37" s="116"/>
      <c r="EX37" s="116"/>
      <c r="EY37" s="116"/>
      <c r="EZ37" s="116"/>
      <c r="FA37" s="116"/>
      <c r="FB37" s="116"/>
      <c r="FC37" s="116"/>
      <c r="FD37" s="116"/>
      <c r="FE37" s="116"/>
      <c r="FF37" s="116"/>
      <c r="FG37" s="116"/>
    </row>
    <row r="38" spans="1:163" s="83" customFormat="1" x14ac:dyDescent="0.25">
      <c r="A38" s="76"/>
      <c r="B38" s="68"/>
      <c r="C38" s="68"/>
      <c r="D38" s="77"/>
      <c r="E38" s="118" t="s">
        <v>158</v>
      </c>
      <c r="F38" s="83" t="e">
        <f>SUM(H38:W38)</f>
        <v>#REF!</v>
      </c>
      <c r="H38" s="116" t="e">
        <f t="shared" ref="H38:W38" si="9">SUM(H103,H150,H197,H244,H291)</f>
        <v>#REF!</v>
      </c>
      <c r="I38" s="116" t="e">
        <f t="shared" si="9"/>
        <v>#REF!</v>
      </c>
      <c r="J38" s="116" t="e">
        <f>SUM(J103,J150,J197,J244,J291)</f>
        <v>#REF!</v>
      </c>
      <c r="K38" s="116" t="e">
        <f t="shared" si="9"/>
        <v>#REF!</v>
      </c>
      <c r="L38" s="116" t="e">
        <f t="shared" si="9"/>
        <v>#REF!</v>
      </c>
      <c r="M38" s="116" t="e">
        <f t="shared" si="9"/>
        <v>#REF!</v>
      </c>
      <c r="N38" s="116" t="e">
        <f t="shared" si="9"/>
        <v>#REF!</v>
      </c>
      <c r="O38" s="116" t="e">
        <f t="shared" si="9"/>
        <v>#REF!</v>
      </c>
      <c r="P38" s="116" t="e">
        <f t="shared" si="9"/>
        <v>#REF!</v>
      </c>
      <c r="Q38" s="116" t="e">
        <f t="shared" si="9"/>
        <v>#REF!</v>
      </c>
      <c r="R38" s="116" t="e">
        <f t="shared" si="9"/>
        <v>#REF!</v>
      </c>
      <c r="S38" s="116" t="e">
        <f t="shared" si="9"/>
        <v>#REF!</v>
      </c>
      <c r="T38" s="116" t="e">
        <f t="shared" si="9"/>
        <v>#REF!</v>
      </c>
      <c r="U38" s="116" t="e">
        <f t="shared" si="9"/>
        <v>#REF!</v>
      </c>
      <c r="V38" s="116" t="e">
        <f t="shared" si="9"/>
        <v>#REF!</v>
      </c>
      <c r="W38" s="116" t="e">
        <f t="shared" si="9"/>
        <v>#REF!</v>
      </c>
      <c r="X38" s="116"/>
      <c r="Y38" s="116"/>
      <c r="Z38" s="116"/>
      <c r="AA38" s="116"/>
      <c r="AB38" s="116"/>
      <c r="AC38" s="116"/>
      <c r="AD38" s="116"/>
      <c r="AE38" s="116"/>
      <c r="AF38" s="116"/>
      <c r="AG38" s="116"/>
      <c r="AH38" s="116"/>
      <c r="AI38" s="116"/>
      <c r="AJ38" s="116"/>
      <c r="AK38" s="116"/>
      <c r="AL38" s="116"/>
      <c r="AM38" s="116"/>
      <c r="AN38" s="116"/>
      <c r="AO38" s="116"/>
      <c r="AP38" s="116"/>
      <c r="AQ38" s="116"/>
      <c r="AR38" s="116"/>
      <c r="AS38" s="116"/>
      <c r="AT38" s="116"/>
      <c r="AU38" s="116"/>
      <c r="AV38" s="116"/>
      <c r="AW38" s="116"/>
      <c r="AX38" s="116"/>
      <c r="AY38" s="116"/>
      <c r="AZ38" s="116"/>
      <c r="BA38" s="116"/>
      <c r="BB38" s="116"/>
      <c r="BC38" s="116"/>
      <c r="BD38" s="116"/>
      <c r="BE38" s="116"/>
      <c r="BF38" s="116"/>
      <c r="BG38" s="116"/>
      <c r="BH38" s="116"/>
      <c r="BI38" s="116"/>
      <c r="BJ38" s="116"/>
      <c r="BK38" s="116"/>
      <c r="BL38" s="116"/>
      <c r="BM38" s="116"/>
      <c r="BN38" s="116"/>
      <c r="BO38" s="116"/>
      <c r="BP38" s="116"/>
      <c r="BQ38" s="116"/>
      <c r="BR38" s="116"/>
      <c r="BS38" s="116"/>
      <c r="BT38" s="116"/>
      <c r="BU38" s="116"/>
      <c r="BV38" s="116"/>
      <c r="BW38" s="116"/>
      <c r="BX38" s="116"/>
      <c r="BY38" s="116"/>
      <c r="BZ38" s="116"/>
      <c r="CA38" s="116"/>
      <c r="CB38" s="116"/>
      <c r="CC38" s="116"/>
      <c r="CD38" s="116"/>
      <c r="CE38" s="116"/>
      <c r="CF38" s="116"/>
      <c r="CG38" s="116"/>
      <c r="CH38" s="116"/>
      <c r="CI38" s="116"/>
      <c r="CJ38" s="116"/>
      <c r="CK38" s="116"/>
      <c r="CL38" s="116"/>
      <c r="CM38" s="116"/>
      <c r="CN38" s="116"/>
      <c r="CO38" s="116"/>
      <c r="CP38" s="116"/>
      <c r="CQ38" s="116"/>
      <c r="CR38" s="116"/>
      <c r="CS38" s="116"/>
      <c r="CT38" s="116"/>
      <c r="CU38" s="116"/>
      <c r="CV38" s="116"/>
      <c r="CW38" s="116"/>
      <c r="CX38" s="116"/>
      <c r="CY38" s="116"/>
      <c r="CZ38" s="116"/>
      <c r="DA38" s="116"/>
      <c r="DB38" s="116"/>
      <c r="DC38" s="116"/>
      <c r="DD38" s="116"/>
      <c r="DE38" s="116"/>
      <c r="DF38" s="116"/>
      <c r="DG38" s="116"/>
      <c r="DH38" s="116"/>
      <c r="DI38" s="116"/>
      <c r="DJ38" s="116"/>
      <c r="DK38" s="116"/>
      <c r="DL38" s="116"/>
      <c r="DM38" s="116"/>
      <c r="DN38" s="116"/>
      <c r="DO38" s="116"/>
      <c r="DP38" s="116"/>
      <c r="DQ38" s="116"/>
      <c r="DR38" s="116"/>
      <c r="DS38" s="116"/>
      <c r="DT38" s="116"/>
      <c r="DU38" s="116"/>
      <c r="DV38" s="116"/>
      <c r="DW38" s="116"/>
      <c r="DX38" s="116"/>
      <c r="DY38" s="116"/>
      <c r="DZ38" s="116"/>
      <c r="EA38" s="116"/>
      <c r="EB38" s="116"/>
      <c r="EC38" s="116"/>
      <c r="ED38" s="116"/>
      <c r="EE38" s="116"/>
      <c r="EF38" s="116"/>
      <c r="EG38" s="116"/>
      <c r="EH38" s="116"/>
      <c r="EI38" s="116"/>
      <c r="EJ38" s="116"/>
      <c r="EK38" s="116"/>
      <c r="EL38" s="116"/>
      <c r="EM38" s="116"/>
      <c r="EN38" s="116"/>
      <c r="EO38" s="116"/>
      <c r="EP38" s="116"/>
      <c r="EQ38" s="116"/>
      <c r="ER38" s="116"/>
      <c r="ES38" s="116"/>
      <c r="ET38" s="116"/>
      <c r="EU38" s="116"/>
      <c r="EV38" s="116"/>
      <c r="EW38" s="116"/>
      <c r="EX38" s="116"/>
      <c r="EY38" s="116"/>
      <c r="EZ38" s="116"/>
      <c r="FA38" s="116"/>
      <c r="FB38" s="116"/>
      <c r="FC38" s="116"/>
      <c r="FD38" s="116"/>
      <c r="FE38" s="116"/>
      <c r="FF38" s="116"/>
      <c r="FG38" s="116"/>
    </row>
    <row r="39" spans="1:163" s="83" customFormat="1" x14ac:dyDescent="0.25">
      <c r="A39" s="76"/>
      <c r="B39" s="68"/>
      <c r="C39" s="68"/>
      <c r="D39" s="77"/>
      <c r="E39" s="118" t="s">
        <v>159</v>
      </c>
      <c r="F39" s="83" t="e">
        <f>SUM(H39:W39)</f>
        <v>#REF!</v>
      </c>
      <c r="H39" s="116" t="e">
        <f t="shared" ref="H39:W39" si="10">SUM(H106,H153,H200,H247,H294)</f>
        <v>#REF!</v>
      </c>
      <c r="I39" s="116" t="e">
        <f t="shared" si="10"/>
        <v>#REF!</v>
      </c>
      <c r="J39" s="116" t="e">
        <f t="shared" si="10"/>
        <v>#REF!</v>
      </c>
      <c r="K39" s="116" t="e">
        <f t="shared" si="10"/>
        <v>#REF!</v>
      </c>
      <c r="L39" s="116" t="e">
        <f t="shared" si="10"/>
        <v>#REF!</v>
      </c>
      <c r="M39" s="116" t="e">
        <f t="shared" si="10"/>
        <v>#REF!</v>
      </c>
      <c r="N39" s="116" t="e">
        <f t="shared" si="10"/>
        <v>#REF!</v>
      </c>
      <c r="O39" s="116" t="e">
        <f t="shared" si="10"/>
        <v>#REF!</v>
      </c>
      <c r="P39" s="116" t="e">
        <f t="shared" si="10"/>
        <v>#REF!</v>
      </c>
      <c r="Q39" s="116" t="e">
        <f t="shared" si="10"/>
        <v>#REF!</v>
      </c>
      <c r="R39" s="116" t="e">
        <f t="shared" si="10"/>
        <v>#REF!</v>
      </c>
      <c r="S39" s="116" t="e">
        <f t="shared" si="10"/>
        <v>#REF!</v>
      </c>
      <c r="T39" s="116" t="e">
        <f t="shared" si="10"/>
        <v>#REF!</v>
      </c>
      <c r="U39" s="116" t="e">
        <f t="shared" si="10"/>
        <v>#REF!</v>
      </c>
      <c r="V39" s="116" t="e">
        <f t="shared" si="10"/>
        <v>#REF!</v>
      </c>
      <c r="W39" s="116" t="e">
        <f t="shared" si="10"/>
        <v>#REF!</v>
      </c>
      <c r="X39" s="116"/>
      <c r="Y39" s="116"/>
      <c r="Z39" s="116"/>
      <c r="AA39" s="116"/>
      <c r="AB39" s="116"/>
      <c r="AC39" s="116"/>
      <c r="AD39" s="116"/>
      <c r="AE39" s="116"/>
      <c r="AF39" s="116"/>
      <c r="AG39" s="116"/>
      <c r="AH39" s="116"/>
      <c r="AI39" s="116"/>
      <c r="AJ39" s="116"/>
      <c r="AK39" s="116"/>
      <c r="AL39" s="116"/>
      <c r="AM39" s="116"/>
      <c r="AN39" s="116"/>
      <c r="AO39" s="116"/>
      <c r="AP39" s="116"/>
      <c r="AQ39" s="116"/>
      <c r="AR39" s="116"/>
      <c r="AS39" s="116"/>
      <c r="AT39" s="116"/>
      <c r="AU39" s="116"/>
      <c r="AV39" s="116"/>
      <c r="AW39" s="116"/>
      <c r="AX39" s="116"/>
      <c r="AY39" s="116"/>
      <c r="AZ39" s="116"/>
      <c r="BA39" s="116"/>
      <c r="BB39" s="116"/>
      <c r="BC39" s="116"/>
      <c r="BD39" s="116"/>
      <c r="BE39" s="116"/>
      <c r="BF39" s="116"/>
      <c r="BG39" s="116"/>
      <c r="BH39" s="116"/>
      <c r="BI39" s="116"/>
      <c r="BJ39" s="116"/>
      <c r="BK39" s="116"/>
      <c r="BL39" s="116"/>
      <c r="BM39" s="116"/>
      <c r="BN39" s="116"/>
      <c r="BO39" s="116"/>
      <c r="BP39" s="116"/>
      <c r="BQ39" s="116"/>
      <c r="BR39" s="116"/>
      <c r="BS39" s="116"/>
      <c r="BT39" s="116"/>
      <c r="BU39" s="116"/>
      <c r="BV39" s="116"/>
      <c r="BW39" s="116"/>
      <c r="BX39" s="116"/>
      <c r="BY39" s="116"/>
      <c r="BZ39" s="116"/>
      <c r="CA39" s="116"/>
      <c r="CB39" s="116"/>
      <c r="CC39" s="116"/>
      <c r="CD39" s="116"/>
      <c r="CE39" s="116"/>
      <c r="CF39" s="116"/>
      <c r="CG39" s="116"/>
      <c r="CH39" s="116"/>
      <c r="CI39" s="116"/>
      <c r="CJ39" s="116"/>
      <c r="CK39" s="116"/>
      <c r="CL39" s="116"/>
      <c r="CM39" s="116"/>
      <c r="CN39" s="116"/>
      <c r="CO39" s="116"/>
      <c r="CP39" s="116"/>
      <c r="CQ39" s="116"/>
      <c r="CR39" s="116"/>
      <c r="CS39" s="116"/>
      <c r="CT39" s="116"/>
      <c r="CU39" s="116"/>
      <c r="CV39" s="116"/>
      <c r="CW39" s="116"/>
      <c r="CX39" s="116"/>
      <c r="CY39" s="116"/>
      <c r="CZ39" s="116"/>
      <c r="DA39" s="116"/>
      <c r="DB39" s="116"/>
      <c r="DC39" s="116"/>
      <c r="DD39" s="116"/>
      <c r="DE39" s="116"/>
      <c r="DF39" s="116"/>
      <c r="DG39" s="116"/>
      <c r="DH39" s="116"/>
      <c r="DI39" s="116"/>
      <c r="DJ39" s="116"/>
      <c r="DK39" s="116"/>
      <c r="DL39" s="116"/>
      <c r="DM39" s="116"/>
      <c r="DN39" s="116"/>
      <c r="DO39" s="116"/>
      <c r="DP39" s="116"/>
      <c r="DQ39" s="116"/>
      <c r="DR39" s="116"/>
      <c r="DS39" s="116"/>
      <c r="DT39" s="116"/>
      <c r="DU39" s="116"/>
      <c r="DV39" s="116"/>
      <c r="DW39" s="116"/>
      <c r="DX39" s="116"/>
      <c r="DY39" s="116"/>
      <c r="DZ39" s="116"/>
      <c r="EA39" s="116"/>
      <c r="EB39" s="116"/>
      <c r="EC39" s="116"/>
      <c r="ED39" s="116"/>
      <c r="EE39" s="116"/>
      <c r="EF39" s="116"/>
      <c r="EG39" s="116"/>
      <c r="EH39" s="116"/>
      <c r="EI39" s="116"/>
      <c r="EJ39" s="116"/>
      <c r="EK39" s="116"/>
      <c r="EL39" s="116"/>
      <c r="EM39" s="116"/>
      <c r="EN39" s="116"/>
      <c r="EO39" s="116"/>
      <c r="EP39" s="116"/>
      <c r="EQ39" s="116"/>
      <c r="ER39" s="116"/>
      <c r="ES39" s="116"/>
      <c r="ET39" s="116"/>
      <c r="EU39" s="116"/>
      <c r="EV39" s="116"/>
      <c r="EW39" s="116"/>
      <c r="EX39" s="116"/>
      <c r="EY39" s="116"/>
      <c r="EZ39" s="116"/>
      <c r="FA39" s="116"/>
      <c r="FB39" s="116"/>
      <c r="FC39" s="116"/>
      <c r="FD39" s="116"/>
      <c r="FE39" s="116"/>
      <c r="FF39" s="116"/>
      <c r="FG39" s="116"/>
    </row>
    <row r="40" spans="1:163" s="43" customFormat="1" x14ac:dyDescent="0.25">
      <c r="A40" s="76"/>
      <c r="B40" s="68"/>
      <c r="C40" s="68"/>
      <c r="D40" s="77"/>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0"/>
      <c r="AX40" s="90"/>
      <c r="AY40" s="90"/>
      <c r="AZ40" s="90"/>
      <c r="BA40" s="90"/>
      <c r="BB40" s="90"/>
      <c r="BC40" s="90"/>
      <c r="BD40" s="90"/>
      <c r="BE40" s="90"/>
      <c r="BF40" s="90"/>
      <c r="BG40" s="90"/>
      <c r="BH40" s="90"/>
      <c r="BI40" s="90"/>
      <c r="BJ40" s="90"/>
      <c r="BK40" s="90"/>
      <c r="BL40" s="90"/>
      <c r="BM40" s="90"/>
      <c r="BN40" s="90"/>
      <c r="BO40" s="90"/>
      <c r="BP40" s="90"/>
      <c r="BQ40" s="90"/>
      <c r="BR40" s="90"/>
      <c r="BS40" s="90"/>
      <c r="BT40" s="90"/>
      <c r="BU40" s="90"/>
      <c r="BV40" s="90"/>
      <c r="BW40" s="90"/>
      <c r="BX40" s="90"/>
      <c r="BY40" s="90"/>
      <c r="BZ40" s="90"/>
      <c r="CA40" s="90"/>
      <c r="CB40" s="90"/>
      <c r="CC40" s="90"/>
      <c r="CD40" s="90"/>
      <c r="CE40" s="90"/>
      <c r="CF40" s="90"/>
      <c r="CG40" s="90"/>
      <c r="CH40" s="90"/>
      <c r="CI40" s="90"/>
      <c r="CJ40" s="90"/>
      <c r="CK40" s="90"/>
      <c r="CL40" s="90"/>
      <c r="CM40" s="90"/>
      <c r="CN40" s="90"/>
      <c r="CO40" s="90"/>
      <c r="CP40" s="90"/>
      <c r="CQ40" s="90"/>
      <c r="CR40" s="90"/>
      <c r="CS40" s="90"/>
      <c r="CT40" s="90"/>
      <c r="CU40" s="90"/>
      <c r="CV40" s="90"/>
      <c r="CW40" s="90"/>
      <c r="CX40" s="90"/>
      <c r="CY40" s="90"/>
      <c r="CZ40" s="90"/>
      <c r="DA40" s="90"/>
      <c r="DB40" s="90"/>
      <c r="DC40" s="90"/>
      <c r="DD40" s="90"/>
      <c r="DE40" s="90"/>
      <c r="DF40" s="90"/>
      <c r="DG40" s="90"/>
      <c r="DH40" s="90"/>
      <c r="DI40" s="90"/>
      <c r="DJ40" s="90"/>
      <c r="DK40" s="90"/>
      <c r="DL40" s="90"/>
      <c r="DM40" s="90"/>
      <c r="DN40" s="90"/>
      <c r="DO40" s="90"/>
      <c r="DP40" s="90"/>
      <c r="DQ40" s="90"/>
      <c r="DR40" s="90"/>
      <c r="DS40" s="90"/>
      <c r="DT40" s="90"/>
      <c r="DU40" s="90"/>
      <c r="DV40" s="90"/>
      <c r="DW40" s="90"/>
      <c r="DX40" s="90"/>
      <c r="DY40" s="90"/>
      <c r="DZ40" s="90"/>
      <c r="EA40" s="90"/>
      <c r="EB40" s="90"/>
      <c r="EC40" s="90"/>
      <c r="ED40" s="90"/>
      <c r="EE40" s="90"/>
      <c r="EF40" s="90"/>
      <c r="EG40" s="90"/>
      <c r="EH40" s="90"/>
      <c r="EI40" s="90"/>
      <c r="EJ40" s="90"/>
      <c r="EK40" s="90"/>
      <c r="EL40" s="90"/>
      <c r="EM40" s="90"/>
      <c r="EN40" s="90"/>
      <c r="EO40" s="90"/>
      <c r="EP40" s="90"/>
      <c r="EQ40" s="90"/>
      <c r="ER40" s="90"/>
      <c r="ES40" s="90"/>
      <c r="ET40" s="90"/>
      <c r="EU40" s="90"/>
      <c r="EV40" s="90"/>
      <c r="EW40" s="90"/>
      <c r="EX40" s="90"/>
      <c r="EY40" s="90"/>
      <c r="EZ40" s="90"/>
      <c r="FA40" s="90"/>
      <c r="FB40" s="90"/>
      <c r="FC40" s="90"/>
      <c r="FD40" s="90"/>
      <c r="FE40" s="90"/>
      <c r="FF40" s="90"/>
      <c r="FG40" s="90"/>
    </row>
    <row r="41" spans="1:163" s="43" customFormat="1" x14ac:dyDescent="0.25">
      <c r="A41" s="76"/>
      <c r="B41" s="68"/>
      <c r="C41" s="68"/>
      <c r="D41" s="77"/>
      <c r="E41" s="43" t="s">
        <v>204</v>
      </c>
      <c r="F41" s="145">
        <f>SUM(H41:W41)</f>
        <v>0</v>
      </c>
      <c r="H41" s="303"/>
      <c r="I41" s="303"/>
      <c r="J41" s="303"/>
      <c r="K41" s="303"/>
      <c r="L41" s="303"/>
      <c r="M41" s="303"/>
      <c r="N41" s="303"/>
      <c r="O41" s="303"/>
      <c r="P41" s="303"/>
      <c r="Q41" s="303"/>
      <c r="R41" s="303"/>
      <c r="S41" s="303"/>
      <c r="T41" s="303"/>
      <c r="U41" s="303"/>
      <c r="V41" s="303"/>
      <c r="W41" s="303"/>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0"/>
      <c r="BQ41" s="90"/>
      <c r="BR41" s="90"/>
      <c r="BS41" s="90"/>
      <c r="BT41" s="90"/>
      <c r="BU41" s="90"/>
      <c r="BV41" s="90"/>
      <c r="BW41" s="90"/>
      <c r="BX41" s="90"/>
      <c r="BY41" s="90"/>
      <c r="BZ41" s="90"/>
      <c r="CA41" s="90"/>
      <c r="CB41" s="90"/>
      <c r="CC41" s="90"/>
      <c r="CD41" s="90"/>
      <c r="CE41" s="90"/>
      <c r="CF41" s="90"/>
      <c r="CG41" s="90"/>
      <c r="CH41" s="90"/>
      <c r="CI41" s="90"/>
      <c r="CJ41" s="90"/>
      <c r="CK41" s="90"/>
      <c r="CL41" s="90"/>
      <c r="CM41" s="90"/>
      <c r="CN41" s="90"/>
      <c r="CO41" s="90"/>
      <c r="CP41" s="90"/>
      <c r="CQ41" s="90"/>
      <c r="CR41" s="90"/>
      <c r="CS41" s="90"/>
      <c r="CT41" s="90"/>
      <c r="CU41" s="90"/>
      <c r="CV41" s="90"/>
      <c r="CW41" s="90"/>
      <c r="CX41" s="90"/>
      <c r="CY41" s="90"/>
      <c r="CZ41" s="90"/>
      <c r="DA41" s="90"/>
      <c r="DB41" s="90"/>
      <c r="DC41" s="90"/>
      <c r="DD41" s="90"/>
      <c r="DE41" s="90"/>
      <c r="DF41" s="90"/>
      <c r="DG41" s="90"/>
      <c r="DH41" s="90"/>
      <c r="DI41" s="90"/>
      <c r="DJ41" s="90"/>
      <c r="DK41" s="90"/>
      <c r="DL41" s="90"/>
      <c r="DM41" s="90"/>
      <c r="DN41" s="90"/>
      <c r="DO41" s="90"/>
      <c r="DP41" s="90"/>
      <c r="DQ41" s="90"/>
      <c r="DR41" s="90"/>
      <c r="DS41" s="90"/>
      <c r="DT41" s="90"/>
      <c r="DU41" s="90"/>
      <c r="DV41" s="90"/>
      <c r="DW41" s="90"/>
      <c r="DX41" s="90"/>
      <c r="DY41" s="90"/>
      <c r="DZ41" s="90"/>
      <c r="EA41" s="90"/>
      <c r="EB41" s="90"/>
      <c r="EC41" s="90"/>
      <c r="ED41" s="90"/>
      <c r="EE41" s="90"/>
      <c r="EF41" s="90"/>
      <c r="EG41" s="90"/>
      <c r="EH41" s="90"/>
      <c r="EI41" s="90"/>
      <c r="EJ41" s="90"/>
      <c r="EK41" s="90"/>
      <c r="EL41" s="90"/>
      <c r="EM41" s="90"/>
      <c r="EN41" s="90"/>
      <c r="EO41" s="90"/>
      <c r="EP41" s="90"/>
      <c r="EQ41" s="90"/>
      <c r="ER41" s="90"/>
      <c r="ES41" s="90"/>
      <c r="ET41" s="90"/>
      <c r="EU41" s="90"/>
      <c r="EV41" s="90"/>
      <c r="EW41" s="90"/>
      <c r="EX41" s="90"/>
      <c r="EY41" s="90"/>
      <c r="EZ41" s="90"/>
      <c r="FA41" s="90"/>
      <c r="FB41" s="90"/>
      <c r="FC41" s="90"/>
      <c r="FD41" s="90"/>
      <c r="FE41" s="90"/>
      <c r="FF41" s="90"/>
      <c r="FG41" s="90"/>
    </row>
    <row r="42" spans="1:163" s="83" customFormat="1" x14ac:dyDescent="0.25">
      <c r="A42" s="76"/>
      <c r="B42" s="68"/>
      <c r="C42" s="68"/>
      <c r="D42" s="77"/>
      <c r="E42" s="118" t="s">
        <v>205</v>
      </c>
      <c r="H42" s="116" t="e">
        <f>H38*(1+H41)</f>
        <v>#REF!</v>
      </c>
      <c r="I42" s="116" t="e">
        <f t="shared" ref="I42:W42" si="11">I38*(1+I41)</f>
        <v>#REF!</v>
      </c>
      <c r="J42" s="116" t="e">
        <f>J38*(1+J41)</f>
        <v>#REF!</v>
      </c>
      <c r="K42" s="116" t="e">
        <f t="shared" si="11"/>
        <v>#REF!</v>
      </c>
      <c r="L42" s="116" t="e">
        <f t="shared" si="11"/>
        <v>#REF!</v>
      </c>
      <c r="M42" s="116" t="e">
        <f t="shared" si="11"/>
        <v>#REF!</v>
      </c>
      <c r="N42" s="116" t="e">
        <f t="shared" si="11"/>
        <v>#REF!</v>
      </c>
      <c r="O42" s="116" t="e">
        <f t="shared" si="11"/>
        <v>#REF!</v>
      </c>
      <c r="P42" s="116" t="e">
        <f t="shared" si="11"/>
        <v>#REF!</v>
      </c>
      <c r="Q42" s="116" t="e">
        <f t="shared" si="11"/>
        <v>#REF!</v>
      </c>
      <c r="R42" s="116" t="e">
        <f t="shared" si="11"/>
        <v>#REF!</v>
      </c>
      <c r="S42" s="116" t="e">
        <f t="shared" si="11"/>
        <v>#REF!</v>
      </c>
      <c r="T42" s="116" t="e">
        <f t="shared" si="11"/>
        <v>#REF!</v>
      </c>
      <c r="U42" s="116" t="e">
        <f t="shared" si="11"/>
        <v>#REF!</v>
      </c>
      <c r="V42" s="116" t="e">
        <f t="shared" si="11"/>
        <v>#REF!</v>
      </c>
      <c r="W42" s="116" t="e">
        <f t="shared" si="11"/>
        <v>#REF!</v>
      </c>
      <c r="X42" s="116"/>
      <c r="Y42" s="116"/>
      <c r="Z42" s="116"/>
      <c r="AA42" s="116"/>
      <c r="AB42" s="116"/>
      <c r="AC42" s="116"/>
      <c r="AD42" s="116"/>
      <c r="AE42" s="116"/>
      <c r="AF42" s="116"/>
      <c r="AG42" s="116"/>
      <c r="AH42" s="116"/>
      <c r="AI42" s="116"/>
      <c r="AJ42" s="116"/>
      <c r="AK42" s="116"/>
      <c r="AL42" s="116"/>
      <c r="AM42" s="116"/>
      <c r="AN42" s="116"/>
      <c r="AO42" s="116"/>
      <c r="AP42" s="116"/>
      <c r="AQ42" s="116"/>
      <c r="AR42" s="116"/>
      <c r="AS42" s="116"/>
      <c r="AT42" s="116"/>
      <c r="AU42" s="116"/>
      <c r="AV42" s="116"/>
      <c r="AW42" s="116"/>
      <c r="AX42" s="116"/>
      <c r="AY42" s="116"/>
      <c r="AZ42" s="116"/>
      <c r="BA42" s="116"/>
      <c r="BB42" s="116"/>
      <c r="BC42" s="116"/>
      <c r="BD42" s="116"/>
      <c r="BE42" s="116"/>
      <c r="BF42" s="116"/>
      <c r="BG42" s="116"/>
      <c r="BH42" s="116"/>
      <c r="BI42" s="116"/>
      <c r="BJ42" s="116"/>
      <c r="BK42" s="116"/>
      <c r="BL42" s="116"/>
      <c r="BM42" s="116"/>
      <c r="BN42" s="116"/>
      <c r="BO42" s="116"/>
      <c r="BP42" s="116"/>
      <c r="BQ42" s="116"/>
      <c r="BR42" s="116"/>
      <c r="BS42" s="116"/>
      <c r="BT42" s="116"/>
      <c r="BU42" s="116"/>
      <c r="BV42" s="116"/>
      <c r="BW42" s="116"/>
      <c r="BX42" s="116"/>
      <c r="BY42" s="116"/>
      <c r="BZ42" s="116"/>
      <c r="CA42" s="116"/>
      <c r="CB42" s="116"/>
      <c r="CC42" s="116"/>
      <c r="CD42" s="116"/>
      <c r="CE42" s="116"/>
      <c r="CF42" s="116"/>
      <c r="CG42" s="116"/>
      <c r="CH42" s="116"/>
      <c r="CI42" s="116"/>
      <c r="CJ42" s="116"/>
      <c r="CK42" s="116"/>
      <c r="CL42" s="116"/>
      <c r="CM42" s="116"/>
      <c r="CN42" s="116"/>
      <c r="CO42" s="116"/>
      <c r="CP42" s="116"/>
      <c r="CQ42" s="116"/>
      <c r="CR42" s="116"/>
      <c r="CS42" s="116"/>
      <c r="CT42" s="116"/>
      <c r="CU42" s="116"/>
      <c r="CV42" s="116"/>
      <c r="CW42" s="116"/>
      <c r="CX42" s="116"/>
      <c r="CY42" s="116"/>
      <c r="CZ42" s="116"/>
      <c r="DA42" s="116"/>
      <c r="DB42" s="116"/>
      <c r="DC42" s="116"/>
      <c r="DD42" s="116"/>
      <c r="DE42" s="116"/>
      <c r="DF42" s="116"/>
      <c r="DG42" s="116"/>
      <c r="DH42" s="116"/>
      <c r="DI42" s="116"/>
      <c r="DJ42" s="116"/>
      <c r="DK42" s="116"/>
      <c r="DL42" s="116"/>
      <c r="DM42" s="116"/>
      <c r="DN42" s="116"/>
      <c r="DO42" s="116"/>
      <c r="DP42" s="116"/>
      <c r="DQ42" s="116"/>
      <c r="DR42" s="116"/>
      <c r="DS42" s="116"/>
      <c r="DT42" s="116"/>
      <c r="DU42" s="116"/>
      <c r="DV42" s="116"/>
      <c r="DW42" s="116"/>
      <c r="DX42" s="116"/>
      <c r="DY42" s="116"/>
      <c r="DZ42" s="116"/>
      <c r="EA42" s="116"/>
      <c r="EB42" s="116"/>
      <c r="EC42" s="116"/>
      <c r="ED42" s="116"/>
      <c r="EE42" s="116"/>
      <c r="EF42" s="116"/>
      <c r="EG42" s="116"/>
      <c r="EH42" s="116"/>
      <c r="EI42" s="116"/>
      <c r="EJ42" s="116"/>
      <c r="EK42" s="116"/>
      <c r="EL42" s="116"/>
      <c r="EM42" s="116"/>
      <c r="EN42" s="116"/>
      <c r="EO42" s="116"/>
      <c r="EP42" s="116"/>
      <c r="EQ42" s="116"/>
      <c r="ER42" s="116"/>
      <c r="ES42" s="116"/>
      <c r="ET42" s="116"/>
      <c r="EU42" s="116"/>
      <c r="EV42" s="116"/>
      <c r="EW42" s="116"/>
      <c r="EX42" s="116"/>
      <c r="EY42" s="116"/>
      <c r="EZ42" s="116"/>
      <c r="FA42" s="116"/>
      <c r="FB42" s="116"/>
      <c r="FC42" s="116"/>
      <c r="FD42" s="116"/>
      <c r="FE42" s="116"/>
      <c r="FF42" s="116"/>
      <c r="FG42" s="116"/>
    </row>
    <row r="43" spans="1:163" s="83" customFormat="1" x14ac:dyDescent="0.25">
      <c r="A43" s="76"/>
      <c r="B43" s="68"/>
      <c r="C43" s="68"/>
      <c r="D43" s="77"/>
      <c r="E43" s="118" t="s">
        <v>206</v>
      </c>
      <c r="H43" s="116" t="e">
        <f>H39*(1+H41)</f>
        <v>#REF!</v>
      </c>
      <c r="I43" s="116" t="e">
        <f t="shared" ref="I43:W43" si="12">I39*(1+I41)</f>
        <v>#REF!</v>
      </c>
      <c r="J43" s="116" t="e">
        <f t="shared" si="12"/>
        <v>#REF!</v>
      </c>
      <c r="K43" s="116" t="e">
        <f t="shared" si="12"/>
        <v>#REF!</v>
      </c>
      <c r="L43" s="116" t="e">
        <f t="shared" si="12"/>
        <v>#REF!</v>
      </c>
      <c r="M43" s="116" t="e">
        <f t="shared" si="12"/>
        <v>#REF!</v>
      </c>
      <c r="N43" s="116" t="e">
        <f t="shared" si="12"/>
        <v>#REF!</v>
      </c>
      <c r="O43" s="116" t="e">
        <f t="shared" si="12"/>
        <v>#REF!</v>
      </c>
      <c r="P43" s="116" t="e">
        <f t="shared" si="12"/>
        <v>#REF!</v>
      </c>
      <c r="Q43" s="116" t="e">
        <f t="shared" si="12"/>
        <v>#REF!</v>
      </c>
      <c r="R43" s="116" t="e">
        <f t="shared" si="12"/>
        <v>#REF!</v>
      </c>
      <c r="S43" s="116" t="e">
        <f t="shared" si="12"/>
        <v>#REF!</v>
      </c>
      <c r="T43" s="116" t="e">
        <f t="shared" si="12"/>
        <v>#REF!</v>
      </c>
      <c r="U43" s="116" t="e">
        <f t="shared" si="12"/>
        <v>#REF!</v>
      </c>
      <c r="V43" s="116" t="e">
        <f t="shared" si="12"/>
        <v>#REF!</v>
      </c>
      <c r="W43" s="116" t="e">
        <f t="shared" si="12"/>
        <v>#REF!</v>
      </c>
      <c r="X43" s="116"/>
      <c r="Y43" s="116"/>
      <c r="Z43" s="116"/>
      <c r="AA43" s="116"/>
      <c r="AB43" s="116"/>
      <c r="AC43" s="116"/>
      <c r="AD43" s="116"/>
      <c r="AE43" s="116"/>
      <c r="AF43" s="116"/>
      <c r="AG43" s="116"/>
      <c r="AH43" s="116"/>
      <c r="AI43" s="116"/>
      <c r="AJ43" s="116"/>
      <c r="AK43" s="116"/>
      <c r="AL43" s="116"/>
      <c r="AM43" s="116"/>
      <c r="AN43" s="116"/>
      <c r="AO43" s="116"/>
      <c r="AP43" s="116"/>
      <c r="AQ43" s="116"/>
      <c r="AR43" s="116"/>
      <c r="AS43" s="116"/>
      <c r="AT43" s="116"/>
      <c r="AU43" s="116"/>
      <c r="AV43" s="116"/>
      <c r="AW43" s="116"/>
      <c r="AX43" s="116"/>
      <c r="AY43" s="116"/>
      <c r="AZ43" s="116"/>
      <c r="BA43" s="116"/>
      <c r="BB43" s="116"/>
      <c r="BC43" s="116"/>
      <c r="BD43" s="116"/>
      <c r="BE43" s="116"/>
      <c r="BF43" s="116"/>
      <c r="BG43" s="116"/>
      <c r="BH43" s="116"/>
      <c r="BI43" s="116"/>
      <c r="BJ43" s="116"/>
      <c r="BK43" s="116"/>
      <c r="BL43" s="116"/>
      <c r="BM43" s="116"/>
      <c r="BN43" s="116"/>
      <c r="BO43" s="116"/>
      <c r="BP43" s="116"/>
      <c r="BQ43" s="116"/>
      <c r="BR43" s="116"/>
      <c r="BS43" s="116"/>
      <c r="BT43" s="116"/>
      <c r="BU43" s="116"/>
      <c r="BV43" s="116"/>
      <c r="BW43" s="116"/>
      <c r="BX43" s="116"/>
      <c r="BY43" s="116"/>
      <c r="BZ43" s="116"/>
      <c r="CA43" s="116"/>
      <c r="CB43" s="116"/>
      <c r="CC43" s="116"/>
      <c r="CD43" s="116"/>
      <c r="CE43" s="116"/>
      <c r="CF43" s="116"/>
      <c r="CG43" s="116"/>
      <c r="CH43" s="116"/>
      <c r="CI43" s="116"/>
      <c r="CJ43" s="116"/>
      <c r="CK43" s="116"/>
      <c r="CL43" s="116"/>
      <c r="CM43" s="116"/>
      <c r="CN43" s="116"/>
      <c r="CO43" s="116"/>
      <c r="CP43" s="116"/>
      <c r="CQ43" s="116"/>
      <c r="CR43" s="116"/>
      <c r="CS43" s="116"/>
      <c r="CT43" s="116"/>
      <c r="CU43" s="116"/>
      <c r="CV43" s="116"/>
      <c r="CW43" s="116"/>
      <c r="CX43" s="116"/>
      <c r="CY43" s="116"/>
      <c r="CZ43" s="116"/>
      <c r="DA43" s="116"/>
      <c r="DB43" s="116"/>
      <c r="DC43" s="116"/>
      <c r="DD43" s="116"/>
      <c r="DE43" s="116"/>
      <c r="DF43" s="116"/>
      <c r="DG43" s="116"/>
      <c r="DH43" s="116"/>
      <c r="DI43" s="116"/>
      <c r="DJ43" s="116"/>
      <c r="DK43" s="116"/>
      <c r="DL43" s="116"/>
      <c r="DM43" s="116"/>
      <c r="DN43" s="116"/>
      <c r="DO43" s="116"/>
      <c r="DP43" s="116"/>
      <c r="DQ43" s="116"/>
      <c r="DR43" s="116"/>
      <c r="DS43" s="116"/>
      <c r="DT43" s="116"/>
      <c r="DU43" s="116"/>
      <c r="DV43" s="116"/>
      <c r="DW43" s="116"/>
      <c r="DX43" s="116"/>
      <c r="DY43" s="116"/>
      <c r="DZ43" s="116"/>
      <c r="EA43" s="116"/>
      <c r="EB43" s="116"/>
      <c r="EC43" s="116"/>
      <c r="ED43" s="116"/>
      <c r="EE43" s="116"/>
      <c r="EF43" s="116"/>
      <c r="EG43" s="116"/>
      <c r="EH43" s="116"/>
      <c r="EI43" s="116"/>
      <c r="EJ43" s="116"/>
      <c r="EK43" s="116"/>
      <c r="EL43" s="116"/>
      <c r="EM43" s="116"/>
      <c r="EN43" s="116"/>
      <c r="EO43" s="116"/>
      <c r="EP43" s="116"/>
      <c r="EQ43" s="116"/>
      <c r="ER43" s="116"/>
      <c r="ES43" s="116"/>
      <c r="ET43" s="116"/>
      <c r="EU43" s="116"/>
      <c r="EV43" s="116"/>
      <c r="EW43" s="116"/>
      <c r="EX43" s="116"/>
      <c r="EY43" s="116"/>
      <c r="EZ43" s="116"/>
      <c r="FA43" s="116"/>
      <c r="FB43" s="116"/>
      <c r="FC43" s="116"/>
      <c r="FD43" s="116"/>
      <c r="FE43" s="116"/>
      <c r="FF43" s="116"/>
      <c r="FG43" s="116"/>
    </row>
    <row r="44" spans="1:163" s="121" customFormat="1" x14ac:dyDescent="0.25">
      <c r="A44" s="119"/>
      <c r="B44" s="120"/>
      <c r="C44" s="120"/>
      <c r="D44" s="304"/>
      <c r="F44" s="121" t="s">
        <v>49</v>
      </c>
      <c r="H44" s="305" t="e">
        <f>#REF!</f>
        <v>#REF!</v>
      </c>
      <c r="I44" s="305" t="e">
        <f>#REF!</f>
        <v>#REF!</v>
      </c>
      <c r="J44" s="305" t="e">
        <f>#REF!</f>
        <v>#REF!</v>
      </c>
      <c r="K44" s="321" t="e">
        <f>#REF!</f>
        <v>#REF!</v>
      </c>
      <c r="L44" s="321" t="e">
        <f>#REF!</f>
        <v>#REF!</v>
      </c>
      <c r="M44" s="321" t="e">
        <f>#REF!</f>
        <v>#REF!</v>
      </c>
      <c r="N44" s="321" t="e">
        <f>#REF!</f>
        <v>#REF!</v>
      </c>
      <c r="O44" s="305" t="e">
        <f>#REF!</f>
        <v>#REF!</v>
      </c>
      <c r="P44" s="305" t="e">
        <f>#REF!</f>
        <v>#REF!</v>
      </c>
      <c r="Q44" s="305" t="e">
        <f>#REF!</f>
        <v>#REF!</v>
      </c>
      <c r="R44" s="305" t="e">
        <f>#REF!</f>
        <v>#REF!</v>
      </c>
      <c r="S44" s="305" t="e">
        <f>#REF!</f>
        <v>#REF!</v>
      </c>
      <c r="T44" s="305" t="e">
        <f>#REF!</f>
        <v>#REF!</v>
      </c>
      <c r="U44" s="305" t="e">
        <f>#REF!</f>
        <v>#REF!</v>
      </c>
      <c r="V44" s="305" t="e">
        <f>#REF!</f>
        <v>#REF!</v>
      </c>
      <c r="W44" s="305" t="e">
        <f>#REF!</f>
        <v>#REF!</v>
      </c>
      <c r="X44" s="305"/>
      <c r="Y44" s="305"/>
      <c r="Z44" s="305"/>
      <c r="AA44" s="305"/>
      <c r="AB44" s="305"/>
      <c r="AC44" s="305"/>
      <c r="AD44" s="305"/>
      <c r="AE44" s="305"/>
      <c r="AF44" s="305"/>
      <c r="AG44" s="305"/>
      <c r="AH44" s="305"/>
      <c r="AI44" s="305"/>
      <c r="AJ44" s="305"/>
      <c r="AK44" s="305"/>
      <c r="AL44" s="305"/>
      <c r="AM44" s="305"/>
      <c r="AN44" s="305"/>
      <c r="AO44" s="305"/>
      <c r="AP44" s="305"/>
      <c r="AQ44" s="305"/>
      <c r="AR44" s="305"/>
      <c r="AS44" s="305"/>
      <c r="AT44" s="305"/>
      <c r="AU44" s="305"/>
      <c r="AV44" s="305"/>
      <c r="AW44" s="305"/>
      <c r="AX44" s="305"/>
      <c r="AY44" s="305"/>
      <c r="AZ44" s="305"/>
      <c r="BA44" s="305"/>
      <c r="BB44" s="305"/>
      <c r="BC44" s="305"/>
      <c r="BD44" s="305"/>
      <c r="BE44" s="305"/>
      <c r="BF44" s="305"/>
      <c r="BG44" s="305"/>
      <c r="BH44" s="305"/>
      <c r="BI44" s="305"/>
      <c r="BJ44" s="305"/>
      <c r="BK44" s="305"/>
      <c r="BL44" s="305"/>
      <c r="BM44" s="305"/>
      <c r="BN44" s="305"/>
      <c r="BO44" s="305"/>
      <c r="BP44" s="305"/>
      <c r="BQ44" s="305"/>
      <c r="BR44" s="305"/>
      <c r="BS44" s="305"/>
      <c r="BT44" s="305"/>
      <c r="BU44" s="305"/>
      <c r="BV44" s="305"/>
      <c r="BW44" s="305"/>
      <c r="BX44" s="305"/>
      <c r="BY44" s="305"/>
      <c r="BZ44" s="305"/>
      <c r="CA44" s="305"/>
      <c r="CB44" s="305"/>
      <c r="CC44" s="305"/>
      <c r="CD44" s="305"/>
      <c r="CE44" s="305"/>
      <c r="CF44" s="305"/>
      <c r="CG44" s="305"/>
      <c r="CH44" s="305"/>
      <c r="CI44" s="305"/>
      <c r="CJ44" s="305"/>
      <c r="CK44" s="305"/>
      <c r="CL44" s="305"/>
      <c r="CM44" s="305"/>
      <c r="CN44" s="305"/>
      <c r="CO44" s="305"/>
      <c r="CP44" s="305"/>
      <c r="CQ44" s="305"/>
      <c r="CR44" s="305"/>
      <c r="CS44" s="305"/>
      <c r="CT44" s="305"/>
      <c r="CU44" s="305"/>
      <c r="CV44" s="305"/>
      <c r="CW44" s="305"/>
      <c r="CX44" s="305"/>
      <c r="CY44" s="305"/>
      <c r="CZ44" s="305"/>
      <c r="DA44" s="305"/>
      <c r="DB44" s="305"/>
      <c r="DC44" s="305"/>
      <c r="DD44" s="305"/>
      <c r="DE44" s="305"/>
      <c r="DF44" s="305"/>
      <c r="DG44" s="305"/>
      <c r="DH44" s="305"/>
      <c r="DI44" s="305"/>
      <c r="DJ44" s="305"/>
      <c r="DK44" s="305"/>
      <c r="DL44" s="305"/>
      <c r="DM44" s="305"/>
      <c r="DN44" s="305"/>
      <c r="DO44" s="305"/>
      <c r="DP44" s="305"/>
      <c r="DQ44" s="305"/>
      <c r="DR44" s="305"/>
      <c r="DS44" s="305"/>
      <c r="DT44" s="305"/>
      <c r="DU44" s="305"/>
      <c r="DV44" s="305"/>
      <c r="DW44" s="305"/>
      <c r="DX44" s="305"/>
      <c r="DY44" s="305"/>
      <c r="DZ44" s="305"/>
      <c r="EA44" s="305"/>
      <c r="EB44" s="305"/>
      <c r="EC44" s="305"/>
      <c r="ED44" s="305"/>
      <c r="EE44" s="305"/>
      <c r="EF44" s="305"/>
      <c r="EG44" s="305"/>
      <c r="EH44" s="305"/>
      <c r="EI44" s="305"/>
      <c r="EJ44" s="305"/>
      <c r="EK44" s="305"/>
      <c r="EL44" s="305"/>
      <c r="EM44" s="305"/>
      <c r="EN44" s="305"/>
      <c r="EO44" s="305"/>
      <c r="EP44" s="305"/>
      <c r="EQ44" s="305"/>
      <c r="ER44" s="305"/>
      <c r="ES44" s="305"/>
      <c r="ET44" s="305"/>
      <c r="EU44" s="305"/>
      <c r="EV44" s="305"/>
      <c r="EW44" s="305"/>
      <c r="EX44" s="305"/>
      <c r="EY44" s="305"/>
      <c r="EZ44" s="305"/>
      <c r="FA44" s="305"/>
      <c r="FB44" s="305"/>
      <c r="FC44" s="305"/>
      <c r="FD44" s="305"/>
      <c r="FE44" s="305"/>
      <c r="FF44" s="305"/>
      <c r="FG44" s="305"/>
    </row>
    <row r="45" spans="1:163" s="43" customFormat="1" x14ac:dyDescent="0.25">
      <c r="A45" s="76"/>
      <c r="B45" s="68"/>
      <c r="C45" s="68"/>
      <c r="D45" s="77"/>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0"/>
      <c r="AV45" s="90"/>
      <c r="AW45" s="90"/>
      <c r="AX45" s="90"/>
      <c r="AY45" s="90"/>
      <c r="AZ45" s="90"/>
      <c r="BA45" s="90"/>
      <c r="BB45" s="90"/>
      <c r="BC45" s="90"/>
      <c r="BD45" s="90"/>
      <c r="BE45" s="90"/>
      <c r="BF45" s="90"/>
      <c r="BG45" s="90"/>
      <c r="BH45" s="90"/>
      <c r="BI45" s="90"/>
      <c r="BJ45" s="90"/>
      <c r="BK45" s="90"/>
      <c r="BL45" s="90"/>
      <c r="BM45" s="90"/>
      <c r="BN45" s="90"/>
      <c r="BO45" s="90"/>
      <c r="BP45" s="90"/>
      <c r="BQ45" s="90"/>
      <c r="BR45" s="90"/>
      <c r="BS45" s="90"/>
      <c r="BT45" s="90"/>
      <c r="BU45" s="90"/>
      <c r="BV45" s="90"/>
      <c r="BW45" s="90"/>
      <c r="BX45" s="90"/>
      <c r="BY45" s="90"/>
      <c r="BZ45" s="90"/>
      <c r="CA45" s="90"/>
      <c r="CB45" s="90"/>
      <c r="CC45" s="90"/>
      <c r="CD45" s="90"/>
      <c r="CE45" s="90"/>
      <c r="CF45" s="90"/>
      <c r="CG45" s="90"/>
      <c r="CH45" s="90"/>
      <c r="CI45" s="90"/>
      <c r="CJ45" s="90"/>
      <c r="CK45" s="90"/>
      <c r="CL45" s="90"/>
      <c r="CM45" s="90"/>
      <c r="CN45" s="90"/>
      <c r="CO45" s="90"/>
      <c r="CP45" s="90"/>
      <c r="CQ45" s="90"/>
      <c r="CR45" s="90"/>
      <c r="CS45" s="90"/>
      <c r="CT45" s="90"/>
      <c r="CU45" s="90"/>
      <c r="CV45" s="90"/>
      <c r="CW45" s="90"/>
      <c r="CX45" s="90"/>
      <c r="CY45" s="90"/>
      <c r="CZ45" s="90"/>
      <c r="DA45" s="90"/>
      <c r="DB45" s="90"/>
      <c r="DC45" s="90"/>
      <c r="DD45" s="90"/>
      <c r="DE45" s="90"/>
      <c r="DF45" s="90"/>
      <c r="DG45" s="90"/>
      <c r="DH45" s="90"/>
      <c r="DI45" s="90"/>
      <c r="DJ45" s="90"/>
      <c r="DK45" s="90"/>
      <c r="DL45" s="90"/>
      <c r="DM45" s="90"/>
      <c r="DN45" s="90"/>
      <c r="DO45" s="90"/>
      <c r="DP45" s="90"/>
      <c r="DQ45" s="90"/>
      <c r="DR45" s="90"/>
      <c r="DS45" s="90"/>
      <c r="DT45" s="90"/>
      <c r="DU45" s="90"/>
      <c r="DV45" s="90"/>
      <c r="DW45" s="90"/>
      <c r="DX45" s="90"/>
      <c r="DY45" s="90"/>
      <c r="DZ45" s="90"/>
      <c r="EA45" s="90"/>
      <c r="EB45" s="90"/>
      <c r="EC45" s="90"/>
      <c r="ED45" s="90"/>
      <c r="EE45" s="90"/>
      <c r="EF45" s="90"/>
      <c r="EG45" s="90"/>
      <c r="EH45" s="90"/>
      <c r="EI45" s="90"/>
      <c r="EJ45" s="90"/>
      <c r="EK45" s="90"/>
      <c r="EL45" s="90"/>
      <c r="EM45" s="90"/>
      <c r="EN45" s="90"/>
      <c r="EO45" s="90"/>
      <c r="EP45" s="90"/>
      <c r="EQ45" s="90"/>
      <c r="ER45" s="90"/>
      <c r="ES45" s="90"/>
      <c r="ET45" s="90"/>
      <c r="EU45" s="90"/>
      <c r="EV45" s="90"/>
      <c r="EW45" s="90"/>
      <c r="EX45" s="90"/>
      <c r="EY45" s="90"/>
      <c r="EZ45" s="90"/>
      <c r="FA45" s="90"/>
      <c r="FB45" s="90"/>
      <c r="FC45" s="90"/>
      <c r="FD45" s="90"/>
      <c r="FE45" s="90"/>
      <c r="FF45" s="90"/>
      <c r="FG45" s="90"/>
    </row>
    <row r="46" spans="1:163" s="43" customFormat="1" x14ac:dyDescent="0.25">
      <c r="A46" s="76"/>
      <c r="B46" s="68"/>
      <c r="C46" s="68"/>
      <c r="D46" s="77"/>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c r="AU46" s="90"/>
      <c r="AV46" s="90"/>
      <c r="AW46" s="90"/>
      <c r="AX46" s="90"/>
      <c r="AY46" s="90"/>
      <c r="AZ46" s="90"/>
      <c r="BA46" s="90"/>
      <c r="BB46" s="90"/>
      <c r="BC46" s="90"/>
      <c r="BD46" s="90"/>
      <c r="BE46" s="90"/>
      <c r="BF46" s="90"/>
      <c r="BG46" s="90"/>
      <c r="BH46" s="90"/>
      <c r="BI46" s="90"/>
      <c r="BJ46" s="90"/>
      <c r="BK46" s="90"/>
      <c r="BL46" s="90"/>
      <c r="BM46" s="90"/>
      <c r="BN46" s="90"/>
      <c r="BO46" s="90"/>
      <c r="BP46" s="90"/>
      <c r="BQ46" s="90"/>
      <c r="BR46" s="90"/>
      <c r="BS46" s="90"/>
      <c r="BT46" s="90"/>
      <c r="BU46" s="90"/>
      <c r="BV46" s="90"/>
      <c r="BW46" s="90"/>
      <c r="BX46" s="90"/>
      <c r="BY46" s="90"/>
      <c r="BZ46" s="90"/>
      <c r="CA46" s="90"/>
      <c r="CB46" s="90"/>
      <c r="CC46" s="90"/>
      <c r="CD46" s="90"/>
      <c r="CE46" s="90"/>
      <c r="CF46" s="90"/>
      <c r="CG46" s="90"/>
      <c r="CH46" s="90"/>
      <c r="CI46" s="90"/>
      <c r="CJ46" s="90"/>
      <c r="CK46" s="90"/>
      <c r="CL46" s="90"/>
      <c r="CM46" s="90"/>
      <c r="CN46" s="90"/>
      <c r="CO46" s="90"/>
      <c r="CP46" s="90"/>
      <c r="CQ46" s="90"/>
      <c r="CR46" s="90"/>
      <c r="CS46" s="90"/>
      <c r="CT46" s="90"/>
      <c r="CU46" s="90"/>
      <c r="CV46" s="90"/>
      <c r="CW46" s="90"/>
      <c r="CX46" s="90"/>
      <c r="CY46" s="90"/>
      <c r="CZ46" s="90"/>
      <c r="DA46" s="90"/>
      <c r="DB46" s="90"/>
      <c r="DC46" s="90"/>
      <c r="DD46" s="90"/>
      <c r="DE46" s="90"/>
      <c r="DF46" s="90"/>
      <c r="DG46" s="90"/>
      <c r="DH46" s="90"/>
      <c r="DI46" s="90"/>
      <c r="DJ46" s="90"/>
      <c r="DK46" s="90"/>
      <c r="DL46" s="90"/>
      <c r="DM46" s="90"/>
      <c r="DN46" s="90"/>
      <c r="DO46" s="90"/>
      <c r="DP46" s="90"/>
      <c r="DQ46" s="90"/>
      <c r="DR46" s="90"/>
      <c r="DS46" s="90"/>
      <c r="DT46" s="90"/>
      <c r="DU46" s="90"/>
      <c r="DV46" s="90"/>
      <c r="DW46" s="90"/>
      <c r="DX46" s="90"/>
      <c r="DY46" s="90"/>
      <c r="DZ46" s="90"/>
      <c r="EA46" s="90"/>
      <c r="EB46" s="90"/>
      <c r="EC46" s="90"/>
      <c r="ED46" s="90"/>
      <c r="EE46" s="90"/>
      <c r="EF46" s="90"/>
      <c r="EG46" s="90"/>
      <c r="EH46" s="90"/>
      <c r="EI46" s="90"/>
      <c r="EJ46" s="90"/>
      <c r="EK46" s="90"/>
      <c r="EL46" s="90"/>
      <c r="EM46" s="90"/>
      <c r="EN46" s="90"/>
      <c r="EO46" s="90"/>
      <c r="EP46" s="90"/>
      <c r="EQ46" s="90"/>
      <c r="ER46" s="90"/>
      <c r="ES46" s="90"/>
      <c r="ET46" s="90"/>
      <c r="EU46" s="90"/>
      <c r="EV46" s="90"/>
      <c r="EW46" s="90"/>
      <c r="EX46" s="90"/>
      <c r="EY46" s="90"/>
      <c r="EZ46" s="90"/>
      <c r="FA46" s="90"/>
      <c r="FB46" s="90"/>
      <c r="FC46" s="90"/>
      <c r="FD46" s="90"/>
      <c r="FE46" s="90"/>
      <c r="FF46" s="90"/>
      <c r="FG46" s="90"/>
    </row>
    <row r="47" spans="1:163" s="43" customFormat="1" x14ac:dyDescent="0.25">
      <c r="A47" s="76"/>
      <c r="B47" s="68"/>
      <c r="C47" s="68"/>
      <c r="D47" s="77"/>
      <c r="E47" s="164" t="s">
        <v>199</v>
      </c>
      <c r="H47" s="90" t="s">
        <v>201</v>
      </c>
      <c r="I47" s="43" t="s">
        <v>200</v>
      </c>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c r="AS47" s="90"/>
      <c r="AT47" s="90"/>
      <c r="AU47" s="90"/>
      <c r="AV47" s="90"/>
      <c r="AW47" s="90"/>
      <c r="AX47" s="90"/>
      <c r="AY47" s="90"/>
      <c r="AZ47" s="90"/>
      <c r="BA47" s="90"/>
      <c r="BB47" s="90"/>
      <c r="BC47" s="90"/>
      <c r="BD47" s="90"/>
      <c r="BE47" s="90"/>
      <c r="BF47" s="90"/>
      <c r="BG47" s="90"/>
      <c r="BH47" s="90"/>
      <c r="BI47" s="90"/>
      <c r="BJ47" s="90"/>
      <c r="BK47" s="90"/>
      <c r="BL47" s="90"/>
      <c r="BM47" s="90"/>
      <c r="BN47" s="90"/>
      <c r="BO47" s="90"/>
      <c r="BP47" s="90"/>
      <c r="BQ47" s="90"/>
      <c r="BR47" s="90"/>
      <c r="BS47" s="90"/>
      <c r="BT47" s="90"/>
      <c r="BU47" s="90"/>
      <c r="BV47" s="90"/>
      <c r="BW47" s="90"/>
      <c r="BX47" s="90"/>
      <c r="BY47" s="90"/>
      <c r="BZ47" s="90"/>
      <c r="CA47" s="90"/>
      <c r="CB47" s="90"/>
      <c r="CC47" s="90"/>
      <c r="CD47" s="90"/>
      <c r="CE47" s="90"/>
      <c r="CF47" s="90"/>
      <c r="CG47" s="90"/>
      <c r="CH47" s="90"/>
      <c r="CI47" s="90"/>
      <c r="CJ47" s="90"/>
      <c r="CK47" s="90"/>
      <c r="CL47" s="90"/>
      <c r="CM47" s="90"/>
      <c r="CN47" s="90"/>
      <c r="CO47" s="90"/>
      <c r="CP47" s="90"/>
      <c r="CQ47" s="90"/>
      <c r="CR47" s="90"/>
      <c r="CS47" s="90"/>
      <c r="CT47" s="90"/>
      <c r="CU47" s="90"/>
      <c r="CV47" s="90"/>
      <c r="CW47" s="90"/>
      <c r="CX47" s="90"/>
      <c r="CY47" s="90"/>
      <c r="CZ47" s="90"/>
      <c r="DA47" s="90"/>
      <c r="DB47" s="90"/>
      <c r="DC47" s="90"/>
      <c r="DD47" s="90"/>
      <c r="DE47" s="90"/>
      <c r="DF47" s="90"/>
      <c r="DG47" s="90"/>
      <c r="DH47" s="90"/>
      <c r="DI47" s="90"/>
      <c r="DJ47" s="90"/>
      <c r="DK47" s="90"/>
      <c r="DL47" s="90"/>
      <c r="DM47" s="90"/>
      <c r="DN47" s="90"/>
      <c r="DO47" s="90"/>
      <c r="DP47" s="90"/>
      <c r="DQ47" s="90"/>
      <c r="DR47" s="90"/>
      <c r="DS47" s="90"/>
      <c r="DT47" s="90"/>
      <c r="DU47" s="90"/>
      <c r="DV47" s="90"/>
      <c r="DW47" s="90"/>
      <c r="DX47" s="90"/>
      <c r="DY47" s="90"/>
      <c r="DZ47" s="90"/>
      <c r="EA47" s="90"/>
      <c r="EB47" s="90"/>
      <c r="EC47" s="90"/>
      <c r="ED47" s="90"/>
      <c r="EE47" s="90"/>
      <c r="EF47" s="90"/>
      <c r="EG47" s="90"/>
      <c r="EH47" s="90"/>
      <c r="EI47" s="90"/>
      <c r="EJ47" s="90"/>
      <c r="EK47" s="90"/>
      <c r="EL47" s="90"/>
      <c r="EM47" s="90"/>
      <c r="EN47" s="90"/>
      <c r="EO47" s="90"/>
      <c r="EP47" s="90"/>
      <c r="EQ47" s="90"/>
      <c r="ER47" s="90"/>
      <c r="ES47" s="90"/>
      <c r="ET47" s="90"/>
      <c r="EU47" s="90"/>
      <c r="EV47" s="90"/>
      <c r="EW47" s="90"/>
      <c r="EX47" s="90"/>
      <c r="EY47" s="90"/>
      <c r="EZ47" s="90"/>
      <c r="FA47" s="90"/>
      <c r="FB47" s="90"/>
      <c r="FC47" s="90"/>
      <c r="FD47" s="90"/>
      <c r="FE47" s="90"/>
      <c r="FF47" s="90"/>
      <c r="FG47" s="90"/>
    </row>
    <row r="48" spans="1:163" s="43" customFormat="1" ht="14.25" customHeight="1" outlineLevel="1" x14ac:dyDescent="0.2">
      <c r="A48" s="76"/>
      <c r="B48" s="68"/>
      <c r="C48" s="68"/>
      <c r="D48" s="77"/>
      <c r="E48" s="301" t="s">
        <v>109</v>
      </c>
      <c r="H48" s="243" t="e">
        <f>#REF!/#REF!</f>
        <v>#REF!</v>
      </c>
      <c r="I48" s="243" t="e">
        <f>#REF!</f>
        <v>#REF!</v>
      </c>
      <c r="K48" s="266"/>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AS48" s="90"/>
      <c r="AT48" s="90"/>
      <c r="AU48" s="90"/>
      <c r="AV48" s="90"/>
      <c r="AW48" s="90"/>
      <c r="AX48" s="90"/>
      <c r="AY48" s="90"/>
      <c r="AZ48" s="90"/>
      <c r="BA48" s="90"/>
      <c r="BB48" s="90"/>
      <c r="BC48" s="90"/>
      <c r="BD48" s="90"/>
      <c r="BE48" s="90"/>
      <c r="BF48" s="90"/>
      <c r="BG48" s="90"/>
      <c r="BH48" s="90"/>
      <c r="BI48" s="90"/>
      <c r="BJ48" s="90"/>
      <c r="BK48" s="90"/>
      <c r="BL48" s="90"/>
      <c r="BM48" s="90"/>
      <c r="BN48" s="90"/>
      <c r="BO48" s="90"/>
      <c r="BP48" s="90"/>
      <c r="BQ48" s="90"/>
      <c r="BR48" s="90"/>
      <c r="BS48" s="90"/>
      <c r="BT48" s="90"/>
      <c r="BU48" s="90"/>
      <c r="BV48" s="90"/>
      <c r="BW48" s="90"/>
      <c r="BX48" s="90"/>
      <c r="BY48" s="90"/>
      <c r="BZ48" s="90"/>
      <c r="CA48" s="90"/>
      <c r="CB48" s="90"/>
      <c r="CC48" s="90"/>
      <c r="CD48" s="90"/>
      <c r="CE48" s="90"/>
      <c r="CF48" s="90"/>
      <c r="CG48" s="90"/>
      <c r="CH48" s="90"/>
      <c r="CI48" s="90"/>
      <c r="CJ48" s="90"/>
      <c r="CK48" s="90"/>
      <c r="CL48" s="90"/>
      <c r="CM48" s="90"/>
      <c r="CN48" s="90"/>
      <c r="CO48" s="90"/>
      <c r="CP48" s="90"/>
      <c r="CQ48" s="90"/>
      <c r="CR48" s="90"/>
      <c r="CS48" s="90"/>
      <c r="CT48" s="90"/>
      <c r="CU48" s="90"/>
      <c r="CV48" s="90"/>
      <c r="CW48" s="90"/>
      <c r="CX48" s="90"/>
      <c r="CY48" s="90"/>
      <c r="CZ48" s="90"/>
      <c r="DA48" s="90"/>
      <c r="DB48" s="90"/>
      <c r="DC48" s="90"/>
      <c r="DD48" s="90"/>
      <c r="DE48" s="90"/>
      <c r="DF48" s="90"/>
      <c r="DG48" s="90"/>
      <c r="DH48" s="90"/>
      <c r="DI48" s="90"/>
      <c r="DJ48" s="90"/>
      <c r="DK48" s="90"/>
      <c r="DL48" s="90"/>
      <c r="DM48" s="90"/>
      <c r="DN48" s="90"/>
      <c r="DO48" s="90"/>
      <c r="DP48" s="90"/>
      <c r="DQ48" s="90"/>
      <c r="DR48" s="90"/>
      <c r="DS48" s="90"/>
      <c r="DT48" s="90"/>
      <c r="DU48" s="90"/>
      <c r="DV48" s="90"/>
      <c r="DW48" s="90"/>
      <c r="DX48" s="90"/>
      <c r="DY48" s="90"/>
      <c r="DZ48" s="90"/>
      <c r="EA48" s="90"/>
      <c r="EB48" s="90"/>
      <c r="EC48" s="90"/>
      <c r="ED48" s="90"/>
      <c r="EE48" s="90"/>
      <c r="EF48" s="90"/>
      <c r="EG48" s="90"/>
      <c r="EH48" s="90"/>
      <c r="EI48" s="90"/>
      <c r="EJ48" s="90"/>
      <c r="EK48" s="90"/>
      <c r="EL48" s="90"/>
      <c r="EM48" s="90"/>
      <c r="EN48" s="90"/>
      <c r="EO48" s="90"/>
      <c r="EP48" s="90"/>
      <c r="EQ48" s="90"/>
      <c r="ER48" s="90"/>
      <c r="ES48" s="90"/>
      <c r="ET48" s="90"/>
      <c r="EU48" s="90"/>
      <c r="EV48" s="90"/>
      <c r="EW48" s="90"/>
      <c r="EX48" s="90"/>
      <c r="EY48" s="90"/>
      <c r="EZ48" s="90"/>
      <c r="FA48" s="90"/>
      <c r="FB48" s="90"/>
      <c r="FC48" s="90"/>
      <c r="FD48" s="90"/>
      <c r="FE48" s="90"/>
      <c r="FF48" s="90"/>
      <c r="FG48" s="90"/>
    </row>
    <row r="49" spans="1:179" s="43" customFormat="1" ht="14.25" customHeight="1" outlineLevel="1" x14ac:dyDescent="0.2">
      <c r="A49" s="76"/>
      <c r="B49" s="68"/>
      <c r="C49" s="68"/>
      <c r="D49" s="77"/>
      <c r="E49" s="301" t="s">
        <v>108</v>
      </c>
      <c r="H49" s="243" t="e">
        <f>#REF!/#REF!</f>
        <v>#REF!</v>
      </c>
      <c r="I49" s="243" t="e">
        <f>#REF!</f>
        <v>#REF!</v>
      </c>
      <c r="K49" s="266"/>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0"/>
      <c r="BQ49" s="90"/>
      <c r="BR49" s="90"/>
      <c r="BS49" s="90"/>
      <c r="BT49" s="90"/>
      <c r="BU49" s="90"/>
      <c r="BV49" s="90"/>
      <c r="BW49" s="90"/>
      <c r="BX49" s="90"/>
      <c r="BY49" s="90"/>
      <c r="BZ49" s="90"/>
      <c r="CA49" s="90"/>
      <c r="CB49" s="90"/>
      <c r="CC49" s="90"/>
      <c r="CD49" s="90"/>
      <c r="CE49" s="90"/>
      <c r="CF49" s="90"/>
      <c r="CG49" s="90"/>
      <c r="CH49" s="90"/>
      <c r="CI49" s="90"/>
      <c r="CJ49" s="90"/>
      <c r="CK49" s="90"/>
      <c r="CL49" s="90"/>
      <c r="CM49" s="90"/>
      <c r="CN49" s="90"/>
      <c r="CO49" s="90"/>
      <c r="CP49" s="90"/>
      <c r="CQ49" s="90"/>
      <c r="CR49" s="90"/>
      <c r="CS49" s="90"/>
      <c r="CT49" s="90"/>
      <c r="CU49" s="90"/>
      <c r="CV49" s="90"/>
      <c r="CW49" s="90"/>
      <c r="CX49" s="90"/>
      <c r="CY49" s="90"/>
      <c r="CZ49" s="90"/>
      <c r="DA49" s="90"/>
      <c r="DB49" s="90"/>
      <c r="DC49" s="90"/>
      <c r="DD49" s="90"/>
      <c r="DE49" s="90"/>
      <c r="DF49" s="90"/>
      <c r="DG49" s="90"/>
      <c r="DH49" s="90"/>
      <c r="DI49" s="90"/>
      <c r="DJ49" s="90"/>
      <c r="DK49" s="90"/>
      <c r="DL49" s="90"/>
      <c r="DM49" s="90"/>
      <c r="DN49" s="90"/>
      <c r="DO49" s="90"/>
      <c r="DP49" s="90"/>
      <c r="DQ49" s="90"/>
      <c r="DR49" s="90"/>
      <c r="DS49" s="90"/>
      <c r="DT49" s="90"/>
      <c r="DU49" s="90"/>
      <c r="DV49" s="90"/>
      <c r="DW49" s="90"/>
      <c r="DX49" s="90"/>
      <c r="DY49" s="90"/>
      <c r="DZ49" s="90"/>
      <c r="EA49" s="90"/>
      <c r="EB49" s="90"/>
      <c r="EC49" s="90"/>
      <c r="ED49" s="90"/>
      <c r="EE49" s="90"/>
      <c r="EF49" s="90"/>
      <c r="EG49" s="90"/>
      <c r="EH49" s="90"/>
      <c r="EI49" s="90"/>
      <c r="EJ49" s="90"/>
      <c r="EK49" s="90"/>
      <c r="EL49" s="90"/>
      <c r="EM49" s="90"/>
      <c r="EN49" s="90"/>
      <c r="EO49" s="90"/>
      <c r="EP49" s="90"/>
      <c r="EQ49" s="90"/>
      <c r="ER49" s="90"/>
      <c r="ES49" s="90"/>
      <c r="ET49" s="90"/>
      <c r="EU49" s="90"/>
      <c r="EV49" s="90"/>
      <c r="EW49" s="90"/>
      <c r="EX49" s="90"/>
      <c r="EY49" s="90"/>
      <c r="EZ49" s="90"/>
      <c r="FA49" s="90"/>
      <c r="FB49" s="90"/>
      <c r="FC49" s="90"/>
      <c r="FD49" s="90"/>
      <c r="FE49" s="90"/>
      <c r="FF49" s="90"/>
      <c r="FG49" s="90"/>
    </row>
    <row r="50" spans="1:179" s="43" customFormat="1" ht="14.25" customHeight="1" outlineLevel="1" x14ac:dyDescent="0.2">
      <c r="A50" s="76"/>
      <c r="B50" s="68"/>
      <c r="C50" s="68"/>
      <c r="D50" s="77"/>
      <c r="E50" s="302" t="s">
        <v>138</v>
      </c>
      <c r="H50" s="243" t="e">
        <f>#REF!/#REF!</f>
        <v>#REF!</v>
      </c>
      <c r="I50" s="243" t="e">
        <f>#REF!</f>
        <v>#REF!</v>
      </c>
      <c r="K50" s="266"/>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0"/>
      <c r="AL50" s="90"/>
      <c r="AM50" s="90"/>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90"/>
      <c r="BQ50" s="90"/>
      <c r="BR50" s="90"/>
      <c r="BS50" s="90"/>
      <c r="BT50" s="90"/>
      <c r="BU50" s="90"/>
      <c r="BV50" s="90"/>
      <c r="BW50" s="90"/>
      <c r="BX50" s="90"/>
      <c r="BY50" s="90"/>
      <c r="BZ50" s="90"/>
      <c r="CA50" s="90"/>
      <c r="CB50" s="90"/>
      <c r="CC50" s="90"/>
      <c r="CD50" s="90"/>
      <c r="CE50" s="90"/>
      <c r="CF50" s="90"/>
      <c r="CG50" s="90"/>
      <c r="CH50" s="90"/>
      <c r="CI50" s="90"/>
      <c r="CJ50" s="90"/>
      <c r="CK50" s="90"/>
      <c r="CL50" s="90"/>
      <c r="CM50" s="90"/>
      <c r="CN50" s="90"/>
      <c r="CO50" s="90"/>
      <c r="CP50" s="90"/>
      <c r="CQ50" s="90"/>
      <c r="CR50" s="90"/>
      <c r="CS50" s="90"/>
      <c r="CT50" s="90"/>
      <c r="CU50" s="90"/>
      <c r="CV50" s="90"/>
      <c r="CW50" s="90"/>
      <c r="CX50" s="90"/>
      <c r="CY50" s="90"/>
      <c r="CZ50" s="90"/>
      <c r="DA50" s="90"/>
      <c r="DB50" s="90"/>
      <c r="DC50" s="90"/>
      <c r="DD50" s="90"/>
      <c r="DE50" s="90"/>
      <c r="DF50" s="90"/>
      <c r="DG50" s="90"/>
      <c r="DH50" s="90"/>
      <c r="DI50" s="90"/>
      <c r="DJ50" s="90"/>
      <c r="DK50" s="90"/>
      <c r="DL50" s="90"/>
      <c r="DM50" s="90"/>
      <c r="DN50" s="90"/>
      <c r="DO50" s="90"/>
      <c r="DP50" s="90"/>
      <c r="DQ50" s="90"/>
      <c r="DR50" s="90"/>
      <c r="DS50" s="90"/>
      <c r="DT50" s="90"/>
      <c r="DU50" s="90"/>
      <c r="DV50" s="90"/>
      <c r="DW50" s="90"/>
      <c r="DX50" s="90"/>
      <c r="DY50" s="90"/>
      <c r="DZ50" s="90"/>
      <c r="EA50" s="90"/>
      <c r="EB50" s="90"/>
      <c r="EC50" s="90"/>
      <c r="ED50" s="90"/>
      <c r="EE50" s="90"/>
      <c r="EF50" s="90"/>
      <c r="EG50" s="90"/>
      <c r="EH50" s="90"/>
      <c r="EI50" s="90"/>
      <c r="EJ50" s="90"/>
      <c r="EK50" s="90"/>
      <c r="EL50" s="90"/>
      <c r="EM50" s="90"/>
      <c r="EN50" s="90"/>
      <c r="EO50" s="90"/>
      <c r="EP50" s="90"/>
      <c r="EQ50" s="90"/>
      <c r="ER50" s="90"/>
      <c r="ES50" s="90"/>
      <c r="ET50" s="90"/>
      <c r="EU50" s="90"/>
      <c r="EV50" s="90"/>
      <c r="EW50" s="90"/>
      <c r="EX50" s="90"/>
      <c r="EY50" s="90"/>
      <c r="EZ50" s="90"/>
      <c r="FA50" s="90"/>
      <c r="FB50" s="90"/>
      <c r="FC50" s="90"/>
      <c r="FD50" s="90"/>
      <c r="FE50" s="90"/>
      <c r="FF50" s="90"/>
      <c r="FG50" s="90"/>
    </row>
    <row r="51" spans="1:179" s="43" customFormat="1" outlineLevel="1" x14ac:dyDescent="0.25">
      <c r="A51" s="76"/>
      <c r="B51" s="68"/>
      <c r="C51" s="68"/>
      <c r="D51" s="77"/>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0"/>
      <c r="AL51" s="90"/>
      <c r="AM51" s="90"/>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c r="BP51" s="90"/>
      <c r="BQ51" s="90"/>
      <c r="BR51" s="90"/>
      <c r="BS51" s="90"/>
      <c r="BT51" s="90"/>
      <c r="BU51" s="90"/>
      <c r="BV51" s="90"/>
      <c r="BW51" s="90"/>
      <c r="BX51" s="90"/>
      <c r="BY51" s="90"/>
      <c r="BZ51" s="90"/>
      <c r="CA51" s="90"/>
      <c r="CB51" s="90"/>
      <c r="CC51" s="90"/>
      <c r="CD51" s="90"/>
      <c r="CE51" s="90"/>
      <c r="CF51" s="90"/>
      <c r="CG51" s="90"/>
      <c r="CH51" s="90"/>
      <c r="CI51" s="90"/>
      <c r="CJ51" s="90"/>
      <c r="CK51" s="90"/>
      <c r="CL51" s="90"/>
      <c r="CM51" s="90"/>
      <c r="CN51" s="90"/>
      <c r="CO51" s="90"/>
      <c r="CP51" s="90"/>
      <c r="CQ51" s="90"/>
      <c r="CR51" s="90"/>
      <c r="CS51" s="90"/>
      <c r="CT51" s="90"/>
      <c r="CU51" s="90"/>
      <c r="CV51" s="90"/>
      <c r="CW51" s="90"/>
      <c r="CX51" s="90"/>
      <c r="CY51" s="90"/>
      <c r="CZ51" s="90"/>
      <c r="DA51" s="90"/>
      <c r="DB51" s="90"/>
      <c r="DC51" s="90"/>
      <c r="DD51" s="90"/>
      <c r="DE51" s="90"/>
      <c r="DF51" s="90"/>
      <c r="DG51" s="90"/>
      <c r="DH51" s="90"/>
      <c r="DI51" s="90"/>
      <c r="DJ51" s="90"/>
      <c r="DK51" s="90"/>
      <c r="DL51" s="90"/>
      <c r="DM51" s="90"/>
      <c r="DN51" s="90"/>
      <c r="DO51" s="90"/>
      <c r="DP51" s="90"/>
      <c r="DQ51" s="90"/>
      <c r="DR51" s="90"/>
      <c r="DS51" s="90"/>
      <c r="DT51" s="90"/>
      <c r="DU51" s="90"/>
      <c r="DV51" s="90"/>
      <c r="DW51" s="90"/>
      <c r="DX51" s="90"/>
      <c r="DY51" s="90"/>
      <c r="DZ51" s="90"/>
      <c r="EA51" s="90"/>
      <c r="EB51" s="90"/>
      <c r="EC51" s="90"/>
      <c r="ED51" s="90"/>
      <c r="EE51" s="90"/>
      <c r="EF51" s="90"/>
      <c r="EG51" s="90"/>
      <c r="EH51" s="90"/>
      <c r="EI51" s="90"/>
      <c r="EJ51" s="90"/>
      <c r="EK51" s="90"/>
      <c r="EL51" s="90"/>
      <c r="EM51" s="90"/>
      <c r="EN51" s="90"/>
      <c r="EO51" s="90"/>
      <c r="EP51" s="90"/>
      <c r="EQ51" s="90"/>
      <c r="ER51" s="90"/>
      <c r="ES51" s="90"/>
      <c r="ET51" s="90"/>
      <c r="EU51" s="90"/>
      <c r="EV51" s="90"/>
      <c r="EW51" s="90"/>
      <c r="EX51" s="90"/>
      <c r="EY51" s="90"/>
      <c r="EZ51" s="90"/>
      <c r="FA51" s="90"/>
      <c r="FB51" s="90"/>
      <c r="FC51" s="90"/>
      <c r="FD51" s="90"/>
      <c r="FE51" s="90"/>
      <c r="FF51" s="90"/>
      <c r="FG51" s="90"/>
    </row>
    <row r="52" spans="1:179" s="50" customFormat="1" outlineLevel="1" x14ac:dyDescent="0.25">
      <c r="A52" s="166"/>
      <c r="B52" s="167"/>
      <c r="C52" s="167"/>
      <c r="D52" s="169"/>
      <c r="E52" s="50" t="s">
        <v>78</v>
      </c>
      <c r="F52" s="198" t="e">
        <f>#REF!</f>
        <v>#REF!</v>
      </c>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c r="BM52" s="85"/>
      <c r="BN52" s="85"/>
      <c r="BO52" s="85"/>
      <c r="BP52" s="85"/>
      <c r="BQ52" s="85"/>
      <c r="BR52" s="85"/>
      <c r="BS52" s="85"/>
      <c r="BT52" s="85"/>
      <c r="BU52" s="85"/>
      <c r="BV52" s="85"/>
      <c r="BW52" s="85"/>
      <c r="BX52" s="85"/>
      <c r="BY52" s="85"/>
      <c r="BZ52" s="85"/>
      <c r="CA52" s="85"/>
      <c r="CB52" s="85"/>
      <c r="CC52" s="85"/>
      <c r="CD52" s="85"/>
      <c r="CE52" s="85"/>
      <c r="CF52" s="85"/>
      <c r="CG52" s="85"/>
      <c r="CH52" s="85"/>
      <c r="CI52" s="85"/>
      <c r="CJ52" s="85"/>
      <c r="CK52" s="85"/>
      <c r="CL52" s="85"/>
      <c r="CM52" s="85"/>
      <c r="CN52" s="85"/>
      <c r="CO52" s="85"/>
      <c r="CP52" s="85"/>
      <c r="CQ52" s="85"/>
      <c r="CR52" s="85"/>
      <c r="CS52" s="85"/>
      <c r="CT52" s="85"/>
      <c r="CU52" s="85"/>
      <c r="CV52" s="85"/>
      <c r="CW52" s="85"/>
      <c r="CX52" s="85"/>
      <c r="CY52" s="85"/>
      <c r="CZ52" s="85"/>
      <c r="DA52" s="85"/>
      <c r="DB52" s="85"/>
      <c r="DC52" s="85"/>
      <c r="DD52" s="85"/>
      <c r="DE52" s="85"/>
      <c r="DF52" s="85"/>
      <c r="DG52" s="85"/>
      <c r="DH52" s="85"/>
      <c r="DI52" s="85"/>
      <c r="DJ52" s="85"/>
      <c r="DK52" s="85"/>
      <c r="DL52" s="85"/>
      <c r="DM52" s="85"/>
      <c r="DN52" s="85"/>
      <c r="DO52" s="85"/>
      <c r="DP52" s="85"/>
      <c r="DQ52" s="85"/>
      <c r="DR52" s="85"/>
      <c r="DS52" s="85"/>
      <c r="DT52" s="85"/>
      <c r="DU52" s="85"/>
      <c r="DV52" s="85"/>
      <c r="DW52" s="85"/>
      <c r="DX52" s="85"/>
      <c r="DY52" s="85"/>
      <c r="DZ52" s="85"/>
      <c r="EA52" s="85"/>
      <c r="EB52" s="85"/>
      <c r="EC52" s="85"/>
      <c r="ED52" s="85"/>
      <c r="EE52" s="85"/>
      <c r="EF52" s="85"/>
      <c r="EG52" s="85"/>
      <c r="EH52" s="85"/>
      <c r="EI52" s="85"/>
      <c r="EJ52" s="85"/>
      <c r="EK52" s="85"/>
      <c r="EL52" s="85"/>
      <c r="EM52" s="85"/>
      <c r="EN52" s="85"/>
      <c r="EO52" s="85"/>
      <c r="EP52" s="85"/>
      <c r="EQ52" s="85"/>
      <c r="ER52" s="85"/>
      <c r="ES52" s="85"/>
      <c r="ET52" s="85"/>
      <c r="EU52" s="85"/>
      <c r="EV52" s="85"/>
      <c r="EW52" s="85"/>
      <c r="EX52" s="85"/>
      <c r="EY52" s="85"/>
      <c r="EZ52" s="85"/>
      <c r="FA52" s="85"/>
      <c r="FB52" s="85"/>
      <c r="FC52" s="85"/>
      <c r="FD52" s="85"/>
      <c r="FE52" s="85"/>
      <c r="FF52" s="85"/>
      <c r="FG52" s="85"/>
      <c r="FH52" s="85"/>
      <c r="FI52" s="85"/>
      <c r="FJ52" s="85"/>
      <c r="FK52" s="85"/>
      <c r="FL52" s="85"/>
      <c r="FM52" s="85"/>
      <c r="FN52" s="85"/>
      <c r="FO52" s="85"/>
      <c r="FP52" s="85"/>
      <c r="FQ52" s="85"/>
      <c r="FR52" s="85"/>
      <c r="FS52" s="85"/>
      <c r="FT52" s="85"/>
      <c r="FU52" s="85"/>
      <c r="FV52" s="85"/>
      <c r="FW52" s="85"/>
    </row>
    <row r="53" spans="1:179" outlineLevel="1" x14ac:dyDescent="0.25">
      <c r="E53" s="50" t="s">
        <v>203</v>
      </c>
      <c r="F53" s="245" t="e">
        <f>I50</f>
        <v>#REF!</v>
      </c>
    </row>
    <row r="54" spans="1:179" s="50" customFormat="1" outlineLevel="1" x14ac:dyDescent="0.25">
      <c r="A54" s="166"/>
      <c r="B54" s="167"/>
      <c r="C54" s="167"/>
      <c r="D54" s="169"/>
      <c r="E54" s="50" t="s">
        <v>18</v>
      </c>
      <c r="H54" s="85" t="e">
        <f>(H2-$F$52)/#REF!</f>
        <v>#REF!</v>
      </c>
      <c r="I54" s="85" t="e">
        <f>(I2-$F$52)/#REF!</f>
        <v>#REF!</v>
      </c>
      <c r="J54" s="85" t="e">
        <f>(J2-$F$52)/#REF!</f>
        <v>#REF!</v>
      </c>
      <c r="K54" s="85" t="e">
        <f>(K2-$F$52)/#REF!</f>
        <v>#REF!</v>
      </c>
      <c r="L54" s="85" t="e">
        <f>(L2-$F$52)/#REF!</f>
        <v>#REF!</v>
      </c>
      <c r="M54" s="85" t="e">
        <f>(M2-$F$52)/#REF!</f>
        <v>#REF!</v>
      </c>
      <c r="N54" s="85" t="e">
        <f>(N2-$F$52)/#REF!</f>
        <v>#REF!</v>
      </c>
      <c r="O54" s="85" t="e">
        <f>(O2-$F$52)/#REF!</f>
        <v>#REF!</v>
      </c>
      <c r="P54" s="85" t="e">
        <f>(P2-$F$52)/#REF!</f>
        <v>#REF!</v>
      </c>
      <c r="Q54" s="85" t="e">
        <f>(Q2-$F$52)/#REF!</f>
        <v>#REF!</v>
      </c>
      <c r="R54" s="85" t="e">
        <f>(R2-$F$52)/#REF!</f>
        <v>#REF!</v>
      </c>
      <c r="S54" s="85" t="e">
        <f>(S2-$F$52)/#REF!</f>
        <v>#REF!</v>
      </c>
      <c r="T54" s="85" t="e">
        <f>(T2-$F$52)/#REF!</f>
        <v>#REF!</v>
      </c>
      <c r="U54" s="85" t="e">
        <f>(U2-$F$52)/#REF!</f>
        <v>#REF!</v>
      </c>
      <c r="V54" s="85" t="e">
        <f>(V2-$F$52)/#REF!</f>
        <v>#REF!</v>
      </c>
      <c r="W54" s="85" t="e">
        <f>(W2-$F$52)/#REF!</f>
        <v>#REF!</v>
      </c>
      <c r="X54" s="85"/>
      <c r="Y54" s="85"/>
      <c r="Z54" s="85"/>
      <c r="AA54" s="85"/>
      <c r="AB54" s="85"/>
      <c r="AC54" s="85"/>
      <c r="AD54" s="85"/>
      <c r="AE54" s="85"/>
      <c r="AF54" s="85"/>
      <c r="AG54" s="85"/>
      <c r="AH54" s="85"/>
      <c r="AI54" s="85"/>
      <c r="AJ54" s="85"/>
      <c r="AK54" s="85"/>
      <c r="AL54" s="85"/>
      <c r="AM54" s="85"/>
      <c r="AN54" s="85"/>
      <c r="AO54" s="85"/>
      <c r="AP54" s="85"/>
      <c r="AQ54" s="85"/>
      <c r="AR54" s="85"/>
      <c r="AS54" s="85"/>
      <c r="AT54" s="85"/>
      <c r="AU54" s="85"/>
      <c r="AV54" s="85"/>
      <c r="AW54" s="85"/>
      <c r="AX54" s="85"/>
      <c r="AY54" s="85"/>
      <c r="AZ54" s="85"/>
      <c r="BA54" s="85"/>
      <c r="BB54" s="85"/>
      <c r="BC54" s="85"/>
      <c r="BD54" s="85"/>
      <c r="BE54" s="85"/>
      <c r="BF54" s="85"/>
      <c r="BG54" s="85"/>
      <c r="BH54" s="85"/>
      <c r="BI54" s="85"/>
      <c r="BJ54" s="85"/>
      <c r="BK54" s="85"/>
      <c r="BL54" s="85"/>
      <c r="BM54" s="85"/>
      <c r="BN54" s="85"/>
      <c r="BO54" s="85"/>
      <c r="BP54" s="85"/>
      <c r="BQ54" s="85"/>
      <c r="BR54" s="85"/>
      <c r="BS54" s="85"/>
      <c r="BT54" s="85"/>
      <c r="BU54" s="85"/>
      <c r="BV54" s="85"/>
      <c r="BW54" s="85"/>
      <c r="BX54" s="85"/>
      <c r="BY54" s="85"/>
      <c r="BZ54" s="85"/>
      <c r="CA54" s="85"/>
      <c r="CB54" s="85"/>
      <c r="CC54" s="85"/>
      <c r="CD54" s="85"/>
      <c r="CE54" s="85"/>
      <c r="CF54" s="85"/>
      <c r="CG54" s="85"/>
      <c r="CH54" s="85"/>
      <c r="CI54" s="85"/>
      <c r="CJ54" s="85"/>
      <c r="CK54" s="85"/>
      <c r="CL54" s="85"/>
      <c r="CM54" s="85"/>
      <c r="CN54" s="85"/>
      <c r="CO54" s="85"/>
      <c r="CP54" s="85"/>
      <c r="CQ54" s="85"/>
      <c r="CR54" s="85"/>
      <c r="CS54" s="85"/>
      <c r="CT54" s="85"/>
      <c r="CU54" s="85"/>
      <c r="CV54" s="85"/>
      <c r="CW54" s="85"/>
      <c r="CX54" s="85"/>
      <c r="CY54" s="85"/>
      <c r="CZ54" s="85"/>
      <c r="DA54" s="85"/>
      <c r="DB54" s="85"/>
      <c r="DC54" s="85"/>
      <c r="DD54" s="85"/>
      <c r="DE54" s="85"/>
      <c r="DF54" s="85"/>
      <c r="DG54" s="85"/>
      <c r="DH54" s="85"/>
      <c r="DI54" s="85"/>
      <c r="DJ54" s="85"/>
      <c r="DK54" s="85"/>
      <c r="DL54" s="85"/>
      <c r="DM54" s="85"/>
      <c r="DN54" s="85"/>
      <c r="DO54" s="85"/>
      <c r="DP54" s="85"/>
      <c r="DQ54" s="85"/>
      <c r="DR54" s="85"/>
      <c r="DS54" s="85"/>
      <c r="DT54" s="85"/>
      <c r="DU54" s="85"/>
      <c r="DV54" s="85"/>
      <c r="DW54" s="85"/>
      <c r="DX54" s="85"/>
      <c r="DY54" s="85"/>
      <c r="DZ54" s="85"/>
      <c r="EA54" s="85"/>
      <c r="EB54" s="85"/>
      <c r="EC54" s="85"/>
      <c r="ED54" s="85"/>
      <c r="EE54" s="85"/>
      <c r="EF54" s="85"/>
      <c r="EG54" s="85"/>
      <c r="EH54" s="85"/>
      <c r="EI54" s="85"/>
      <c r="EJ54" s="85"/>
      <c r="EK54" s="85"/>
      <c r="EL54" s="85"/>
      <c r="EM54" s="85"/>
      <c r="EN54" s="85"/>
      <c r="EO54" s="85"/>
      <c r="EP54" s="85"/>
      <c r="EQ54" s="85"/>
      <c r="ER54" s="85"/>
      <c r="ES54" s="85"/>
      <c r="ET54" s="85"/>
      <c r="EU54" s="85"/>
      <c r="EV54" s="85"/>
      <c r="EW54" s="85"/>
      <c r="EX54" s="85"/>
      <c r="EY54" s="85"/>
      <c r="EZ54" s="85"/>
      <c r="FA54" s="85"/>
      <c r="FB54" s="85"/>
      <c r="FC54" s="85"/>
      <c r="FD54" s="85"/>
      <c r="FE54" s="85"/>
      <c r="FF54" s="85"/>
      <c r="FG54" s="85"/>
      <c r="FH54" s="85"/>
      <c r="FI54" s="85"/>
      <c r="FJ54" s="85"/>
      <c r="FK54" s="85"/>
      <c r="FL54" s="85"/>
      <c r="FM54" s="85"/>
      <c r="FN54" s="85"/>
      <c r="FO54" s="85"/>
      <c r="FP54" s="85"/>
      <c r="FQ54" s="85"/>
      <c r="FR54" s="85"/>
      <c r="FS54" s="85"/>
      <c r="FT54" s="85"/>
      <c r="FU54" s="85"/>
      <c r="FV54" s="85"/>
      <c r="FW54" s="85"/>
    </row>
    <row r="55" spans="1:179" s="50" customFormat="1" outlineLevel="1" x14ac:dyDescent="0.25">
      <c r="A55" s="166"/>
      <c r="B55" s="167"/>
      <c r="C55" s="167"/>
      <c r="D55" s="169"/>
      <c r="E55" s="50" t="s">
        <v>115</v>
      </c>
      <c r="H55" s="174" t="e">
        <f>(1/(1+'Annuity 2'!$F$53)^'Annuity 2'!H54)*H10</f>
        <v>#REF!</v>
      </c>
      <c r="I55" s="174" t="e">
        <f>(1/(1+'Annuity 2'!$F$53)^'Annuity 2'!I54)*I10</f>
        <v>#REF!</v>
      </c>
      <c r="J55" s="174" t="e">
        <f>(1/(1+'Annuity 2'!$F$53)^'Annuity 2'!J54)*J10</f>
        <v>#REF!</v>
      </c>
      <c r="K55" s="174" t="e">
        <f>(1/(1+'Annuity 2'!$F$53)^'Annuity 2'!K54)*K10</f>
        <v>#REF!</v>
      </c>
      <c r="L55" s="174" t="e">
        <f>(1/(1+'Annuity 2'!$F$53)^'Annuity 2'!L54)*L10</f>
        <v>#REF!</v>
      </c>
      <c r="M55" s="174" t="e">
        <f>(1/(1+'Annuity 2'!$F$53)^'Annuity 2'!M54)*M10</f>
        <v>#REF!</v>
      </c>
      <c r="N55" s="174" t="e">
        <f>(1/(1+'Annuity 2'!$F$53)^'Annuity 2'!N54)*N10</f>
        <v>#REF!</v>
      </c>
      <c r="O55" s="174" t="e">
        <f>(1/(1+'Annuity 2'!$F$53)^'Annuity 2'!O54)*O10</f>
        <v>#REF!</v>
      </c>
      <c r="P55" s="174" t="e">
        <f>(1/(1+'Annuity 2'!$F$53)^'Annuity 2'!P54)*P10</f>
        <v>#REF!</v>
      </c>
      <c r="Q55" s="174" t="e">
        <f>(1/(1+'Annuity 2'!$F$53)^'Annuity 2'!Q54)*Q10</f>
        <v>#REF!</v>
      </c>
      <c r="R55" s="174" t="e">
        <f>(1/(1+'Annuity 2'!$F$53)^'Annuity 2'!R54)*R10</f>
        <v>#REF!</v>
      </c>
      <c r="S55" s="174" t="e">
        <f>(1/(1+'Annuity 2'!$F$53)^'Annuity 2'!S54)*S10</f>
        <v>#REF!</v>
      </c>
      <c r="T55" s="174" t="e">
        <f>(1/(1+'Annuity 2'!$F$53)^'Annuity 2'!T54)*T10</f>
        <v>#REF!</v>
      </c>
      <c r="U55" s="174" t="e">
        <f>(1/(1+'Annuity 2'!$F$53)^'Annuity 2'!U54)*U10</f>
        <v>#REF!</v>
      </c>
      <c r="V55" s="174" t="e">
        <f>(1/(1+'Annuity 2'!$F$53)^'Annuity 2'!V54)*V10</f>
        <v>#REF!</v>
      </c>
      <c r="W55" s="174" t="e">
        <f>(1/(1+'Annuity 2'!$F$53)^'Annuity 2'!W54)*W10</f>
        <v>#REF!</v>
      </c>
      <c r="X55" s="174"/>
      <c r="Y55" s="174"/>
      <c r="Z55" s="174"/>
      <c r="AA55" s="174"/>
      <c r="AB55" s="174"/>
      <c r="AC55" s="174"/>
      <c r="AD55" s="174"/>
      <c r="AE55" s="174"/>
      <c r="AF55" s="174"/>
      <c r="AG55" s="174"/>
      <c r="AH55" s="174"/>
      <c r="AI55" s="174"/>
      <c r="AJ55" s="174"/>
      <c r="AK55" s="174"/>
      <c r="AL55" s="174"/>
      <c r="AM55" s="174"/>
      <c r="AN55" s="174"/>
      <c r="AO55" s="174"/>
      <c r="AP55" s="174"/>
      <c r="AQ55" s="174"/>
      <c r="AR55" s="174"/>
      <c r="AS55" s="174"/>
      <c r="AT55" s="174"/>
      <c r="AU55" s="174"/>
      <c r="AV55" s="174"/>
      <c r="AW55" s="174"/>
      <c r="AX55" s="174"/>
      <c r="AY55" s="174"/>
      <c r="AZ55" s="174"/>
      <c r="BA55" s="170"/>
      <c r="BB55" s="170"/>
      <c r="BC55" s="170"/>
      <c r="BD55" s="170"/>
      <c r="BE55" s="170"/>
      <c r="BF55" s="170"/>
      <c r="BG55" s="170"/>
      <c r="BH55" s="170"/>
      <c r="BI55" s="170"/>
      <c r="BJ55" s="170"/>
      <c r="BK55" s="170"/>
      <c r="BL55" s="170"/>
      <c r="BM55" s="170"/>
      <c r="BN55" s="170"/>
      <c r="BO55" s="170"/>
      <c r="BP55" s="170"/>
      <c r="BQ55" s="170"/>
      <c r="BR55" s="170"/>
      <c r="BS55" s="170"/>
      <c r="BT55" s="170"/>
      <c r="BU55" s="170"/>
      <c r="BV55" s="170"/>
      <c r="BW55" s="170"/>
      <c r="BX55" s="170"/>
      <c r="BY55" s="170"/>
      <c r="BZ55" s="170"/>
      <c r="CA55" s="170"/>
      <c r="CB55" s="170"/>
      <c r="CC55" s="170"/>
      <c r="CD55" s="170"/>
      <c r="CE55" s="170"/>
      <c r="CF55" s="170"/>
      <c r="CG55" s="170"/>
      <c r="CH55" s="170"/>
      <c r="CI55" s="170"/>
      <c r="CJ55" s="170"/>
      <c r="CK55" s="170"/>
      <c r="CL55" s="170"/>
      <c r="CM55" s="170"/>
      <c r="CN55" s="170"/>
      <c r="CO55" s="170"/>
      <c r="CP55" s="170"/>
      <c r="CQ55" s="170"/>
      <c r="CR55" s="170"/>
      <c r="CS55" s="170"/>
      <c r="CT55" s="170"/>
      <c r="CU55" s="170"/>
      <c r="CV55" s="170"/>
      <c r="CW55" s="170"/>
      <c r="CX55" s="170"/>
      <c r="CY55" s="170"/>
      <c r="CZ55" s="170"/>
      <c r="DA55" s="170"/>
      <c r="DB55" s="170"/>
      <c r="DC55" s="170"/>
      <c r="DD55" s="170"/>
      <c r="DE55" s="170"/>
      <c r="DF55" s="170"/>
      <c r="DG55" s="170"/>
      <c r="DH55" s="170"/>
      <c r="DI55" s="170"/>
      <c r="DJ55" s="170"/>
      <c r="DK55" s="170"/>
      <c r="DL55" s="170"/>
      <c r="DM55" s="170"/>
      <c r="DN55" s="170"/>
      <c r="DO55" s="170"/>
      <c r="DP55" s="170"/>
      <c r="DQ55" s="170"/>
      <c r="DR55" s="170"/>
      <c r="DS55" s="170"/>
      <c r="DT55" s="170"/>
      <c r="DU55" s="170"/>
      <c r="DV55" s="170"/>
      <c r="DW55" s="170"/>
      <c r="DX55" s="170"/>
      <c r="DY55" s="170"/>
      <c r="DZ55" s="170"/>
      <c r="EA55" s="170"/>
      <c r="EB55" s="170"/>
      <c r="EC55" s="170"/>
      <c r="ED55" s="170"/>
      <c r="EE55" s="170"/>
      <c r="EF55" s="170"/>
      <c r="EG55" s="170"/>
      <c r="EH55" s="170"/>
      <c r="EI55" s="170"/>
      <c r="EJ55" s="170"/>
      <c r="EK55" s="170"/>
      <c r="EL55" s="170"/>
      <c r="EM55" s="170"/>
      <c r="EN55" s="170"/>
      <c r="EO55" s="170"/>
      <c r="EP55" s="170"/>
      <c r="EQ55" s="170"/>
      <c r="ER55" s="170"/>
      <c r="ES55" s="170"/>
      <c r="ET55" s="170"/>
      <c r="EU55" s="170"/>
      <c r="EV55" s="170"/>
      <c r="EW55" s="170"/>
      <c r="EX55" s="170"/>
      <c r="EY55" s="170"/>
      <c r="EZ55" s="170"/>
      <c r="FA55" s="170"/>
      <c r="FB55" s="170"/>
      <c r="FC55" s="170"/>
      <c r="FD55" s="170"/>
      <c r="FE55" s="170"/>
      <c r="FF55" s="170"/>
      <c r="FG55" s="170"/>
      <c r="FH55" s="170"/>
      <c r="FI55" s="170"/>
      <c r="FJ55" s="170"/>
      <c r="FK55" s="170"/>
      <c r="FL55" s="170"/>
      <c r="FM55" s="170"/>
      <c r="FN55" s="170"/>
      <c r="FO55" s="170"/>
      <c r="FP55" s="170"/>
      <c r="FQ55" s="170"/>
      <c r="FR55" s="170"/>
      <c r="FS55" s="170"/>
      <c r="FT55" s="170"/>
      <c r="FU55" s="170"/>
      <c r="FV55" s="170"/>
      <c r="FW55" s="170"/>
    </row>
    <row r="56" spans="1:179" s="43" customFormat="1" outlineLevel="1" x14ac:dyDescent="0.25">
      <c r="A56" s="76"/>
      <c r="B56" s="68"/>
      <c r="C56" s="68"/>
      <c r="D56" s="77"/>
      <c r="E56" s="265" t="s">
        <v>160</v>
      </c>
      <c r="F56" s="252" t="e">
        <f>#REF!</f>
        <v>#REF!</v>
      </c>
      <c r="H56" s="90"/>
      <c r="I56" s="90"/>
      <c r="J56" s="90"/>
      <c r="K56" s="90"/>
      <c r="L56" s="90"/>
      <c r="M56" s="90"/>
      <c r="N56" s="90"/>
      <c r="O56" s="90"/>
      <c r="P56" s="90"/>
      <c r="Q56" s="90"/>
      <c r="R56" s="90"/>
      <c r="S56" s="90"/>
      <c r="T56" s="90"/>
      <c r="U56" s="90"/>
      <c r="V56" s="90"/>
      <c r="W56" s="90"/>
      <c r="X56" s="244"/>
      <c r="Y56" s="244"/>
      <c r="Z56" s="244"/>
      <c r="AA56" s="244"/>
      <c r="AB56" s="244"/>
      <c r="AC56" s="244"/>
      <c r="AD56" s="244"/>
      <c r="AE56" s="244"/>
      <c r="AF56" s="244"/>
      <c r="AG56" s="244"/>
      <c r="AH56" s="244"/>
      <c r="AI56" s="244"/>
      <c r="AJ56" s="244"/>
      <c r="AK56" s="244"/>
      <c r="AL56" s="244"/>
      <c r="AM56" s="244"/>
      <c r="AN56" s="244"/>
      <c r="AO56" s="244"/>
      <c r="AP56" s="244"/>
      <c r="AQ56" s="244"/>
      <c r="AR56" s="244"/>
      <c r="AS56" s="244"/>
      <c r="AT56" s="244"/>
      <c r="AU56" s="244"/>
      <c r="AV56" s="244"/>
      <c r="AW56" s="244"/>
      <c r="AX56" s="244"/>
      <c r="AY56" s="244"/>
      <c r="AZ56" s="244"/>
      <c r="BA56" s="244"/>
      <c r="BB56" s="244"/>
      <c r="BC56" s="244"/>
      <c r="BD56" s="244"/>
      <c r="BE56" s="244"/>
      <c r="BF56" s="244"/>
      <c r="BG56" s="244"/>
      <c r="BH56" s="244"/>
      <c r="BI56" s="244"/>
      <c r="BJ56" s="244"/>
      <c r="BK56" s="244"/>
      <c r="BL56" s="244"/>
      <c r="BM56" s="244"/>
      <c r="BN56" s="244"/>
      <c r="BO56" s="244"/>
      <c r="BP56" s="244"/>
      <c r="BQ56" s="244"/>
      <c r="BR56" s="244"/>
      <c r="BS56" s="244"/>
      <c r="BT56" s="244"/>
      <c r="BU56" s="244"/>
      <c r="BV56" s="244"/>
      <c r="BW56" s="244"/>
      <c r="BX56" s="244"/>
      <c r="BY56" s="244"/>
      <c r="BZ56" s="244"/>
      <c r="CA56" s="244"/>
      <c r="CB56" s="244"/>
      <c r="CC56" s="244"/>
      <c r="CD56" s="244"/>
      <c r="CE56" s="244"/>
      <c r="CF56" s="244"/>
      <c r="CG56" s="244"/>
      <c r="CH56" s="244"/>
      <c r="CI56" s="244"/>
      <c r="CJ56" s="244"/>
      <c r="CK56" s="244"/>
      <c r="CL56" s="244"/>
      <c r="CM56" s="244"/>
      <c r="CN56" s="244"/>
      <c r="CO56" s="244"/>
      <c r="CP56" s="244"/>
      <c r="CQ56" s="244"/>
      <c r="CR56" s="244"/>
      <c r="CS56" s="244"/>
      <c r="CT56" s="244"/>
      <c r="CU56" s="244"/>
      <c r="CV56" s="244"/>
      <c r="CW56" s="244"/>
      <c r="CX56" s="244"/>
      <c r="CY56" s="244"/>
      <c r="CZ56" s="244"/>
      <c r="DA56" s="244"/>
      <c r="DB56" s="244"/>
      <c r="DC56" s="244"/>
      <c r="DD56" s="244"/>
      <c r="DE56" s="244"/>
      <c r="DF56" s="244"/>
      <c r="DG56" s="244"/>
      <c r="DH56" s="244"/>
      <c r="DI56" s="244"/>
      <c r="DJ56" s="244"/>
      <c r="DK56" s="244"/>
      <c r="DL56" s="244"/>
      <c r="DM56" s="244"/>
      <c r="DN56" s="244"/>
      <c r="DO56" s="244"/>
      <c r="DP56" s="244"/>
      <c r="DQ56" s="244"/>
      <c r="DR56" s="244"/>
      <c r="DS56" s="244"/>
      <c r="DT56" s="244"/>
      <c r="DU56" s="244"/>
      <c r="DV56" s="244"/>
      <c r="DW56" s="244"/>
      <c r="DX56" s="244"/>
      <c r="DY56" s="244"/>
      <c r="DZ56" s="244"/>
      <c r="EA56" s="244"/>
      <c r="EB56" s="244"/>
      <c r="EC56" s="244"/>
      <c r="ED56" s="244"/>
      <c r="EE56" s="244"/>
      <c r="EF56" s="244"/>
      <c r="EG56" s="244"/>
      <c r="EH56" s="244"/>
      <c r="EI56" s="244"/>
      <c r="EJ56" s="244"/>
      <c r="EK56" s="244"/>
      <c r="EL56" s="244"/>
      <c r="EM56" s="244"/>
      <c r="EN56" s="244"/>
      <c r="EO56" s="244"/>
      <c r="EP56" s="244"/>
      <c r="EQ56" s="244"/>
      <c r="ER56" s="244"/>
      <c r="ES56" s="244"/>
      <c r="ET56" s="244"/>
      <c r="EU56" s="244"/>
      <c r="EV56" s="244"/>
      <c r="EW56" s="244"/>
      <c r="EX56" s="244"/>
      <c r="EY56" s="244"/>
      <c r="EZ56" s="244"/>
      <c r="FA56" s="244"/>
      <c r="FB56" s="244"/>
      <c r="FC56" s="244"/>
      <c r="FD56" s="244"/>
      <c r="FE56" s="244"/>
      <c r="FF56" s="244"/>
      <c r="FG56" s="244"/>
    </row>
    <row r="57" spans="1:179" s="43" customFormat="1" outlineLevel="1" x14ac:dyDescent="0.25">
      <c r="A57" s="76"/>
      <c r="B57" s="68"/>
      <c r="C57" s="68"/>
      <c r="D57" s="77"/>
      <c r="E57" s="248" t="s">
        <v>26</v>
      </c>
      <c r="F57" s="262" t="e">
        <f>#REF!</f>
        <v>#REF!</v>
      </c>
      <c r="H57" s="90"/>
      <c r="I57" s="90"/>
      <c r="J57" s="90"/>
      <c r="K57" s="90"/>
      <c r="L57" s="90"/>
      <c r="M57" s="90"/>
      <c r="N57" s="90"/>
      <c r="O57" s="90"/>
      <c r="P57" s="90"/>
      <c r="Q57" s="90"/>
      <c r="R57" s="90"/>
      <c r="S57" s="90"/>
      <c r="T57" s="90"/>
      <c r="U57" s="90"/>
      <c r="V57" s="90"/>
      <c r="W57" s="90"/>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4"/>
      <c r="AY57" s="244"/>
      <c r="AZ57" s="244"/>
      <c r="BA57" s="244"/>
      <c r="BB57" s="244"/>
      <c r="BC57" s="244"/>
      <c r="BD57" s="244"/>
      <c r="BE57" s="244"/>
      <c r="BF57" s="244"/>
      <c r="BG57" s="244"/>
      <c r="BH57" s="244"/>
      <c r="BI57" s="244"/>
      <c r="BJ57" s="244"/>
      <c r="BK57" s="244"/>
      <c r="BL57" s="244"/>
      <c r="BM57" s="244"/>
      <c r="BN57" s="244"/>
      <c r="BO57" s="244"/>
      <c r="BP57" s="244"/>
      <c r="BQ57" s="244"/>
      <c r="BR57" s="244"/>
      <c r="BS57" s="244"/>
      <c r="BT57" s="244"/>
      <c r="BU57" s="244"/>
      <c r="BV57" s="244"/>
      <c r="BW57" s="244"/>
      <c r="BX57" s="244"/>
      <c r="BY57" s="244"/>
      <c r="BZ57" s="244"/>
      <c r="CA57" s="244"/>
      <c r="CB57" s="244"/>
      <c r="CC57" s="244"/>
      <c r="CD57" s="244"/>
      <c r="CE57" s="244"/>
      <c r="CF57" s="244"/>
      <c r="CG57" s="244"/>
      <c r="CH57" s="244"/>
      <c r="CI57" s="244"/>
      <c r="CJ57" s="244"/>
      <c r="CK57" s="244"/>
      <c r="CL57" s="244"/>
      <c r="CM57" s="244"/>
      <c r="CN57" s="244"/>
      <c r="CO57" s="244"/>
      <c r="CP57" s="244"/>
      <c r="CQ57" s="244"/>
      <c r="CR57" s="244"/>
      <c r="CS57" s="244"/>
      <c r="CT57" s="244"/>
      <c r="CU57" s="244"/>
      <c r="CV57" s="244"/>
      <c r="CW57" s="244"/>
      <c r="CX57" s="244"/>
      <c r="CY57" s="244"/>
      <c r="CZ57" s="244"/>
      <c r="DA57" s="244"/>
      <c r="DB57" s="244"/>
      <c r="DC57" s="244"/>
      <c r="DD57" s="244"/>
      <c r="DE57" s="244"/>
      <c r="DF57" s="244"/>
      <c r="DG57" s="244"/>
      <c r="DH57" s="244"/>
      <c r="DI57" s="244"/>
      <c r="DJ57" s="244"/>
      <c r="DK57" s="244"/>
      <c r="DL57" s="244"/>
      <c r="DM57" s="244"/>
      <c r="DN57" s="244"/>
      <c r="DO57" s="244"/>
      <c r="DP57" s="244"/>
      <c r="DQ57" s="244"/>
      <c r="DR57" s="244"/>
      <c r="DS57" s="244"/>
      <c r="DT57" s="244"/>
      <c r="DU57" s="244"/>
      <c r="DV57" s="244"/>
      <c r="DW57" s="244"/>
      <c r="DX57" s="244"/>
      <c r="DY57" s="244"/>
      <c r="DZ57" s="244"/>
      <c r="EA57" s="244"/>
      <c r="EB57" s="244"/>
      <c r="EC57" s="244"/>
      <c r="ED57" s="244"/>
      <c r="EE57" s="244"/>
      <c r="EF57" s="244"/>
      <c r="EG57" s="244"/>
      <c r="EH57" s="244"/>
      <c r="EI57" s="244"/>
      <c r="EJ57" s="244"/>
      <c r="EK57" s="244"/>
      <c r="EL57" s="244"/>
      <c r="EM57" s="244"/>
      <c r="EN57" s="244"/>
      <c r="EO57" s="244"/>
      <c r="EP57" s="244"/>
      <c r="EQ57" s="244"/>
      <c r="ER57" s="244"/>
      <c r="ES57" s="244"/>
      <c r="ET57" s="244"/>
      <c r="EU57" s="244"/>
      <c r="EV57" s="244"/>
      <c r="EW57" s="244"/>
      <c r="EX57" s="244"/>
      <c r="EY57" s="244"/>
      <c r="EZ57" s="244"/>
      <c r="FA57" s="244"/>
      <c r="FB57" s="244"/>
      <c r="FC57" s="244"/>
      <c r="FD57" s="244"/>
      <c r="FE57" s="244"/>
      <c r="FF57" s="244"/>
      <c r="FG57" s="244"/>
    </row>
    <row r="58" spans="1:179" s="43" customFormat="1" outlineLevel="1" x14ac:dyDescent="0.25">
      <c r="A58" s="76"/>
      <c r="B58" s="68"/>
      <c r="C58" s="68"/>
      <c r="D58" s="77"/>
      <c r="H58" s="90" t="e">
        <f>#REF!</f>
        <v>#REF!</v>
      </c>
      <c r="I58" s="90" t="e">
        <f>#REF!</f>
        <v>#REF!</v>
      </c>
      <c r="J58" s="90" t="e">
        <f>#REF!</f>
        <v>#REF!</v>
      </c>
      <c r="K58" s="114" t="e">
        <f>#REF!</f>
        <v>#REF!</v>
      </c>
      <c r="L58" s="114" t="e">
        <f>#REF!</f>
        <v>#REF!</v>
      </c>
      <c r="M58" s="114" t="e">
        <f>#REF!</f>
        <v>#REF!</v>
      </c>
      <c r="N58" s="114" t="e">
        <f>#REF!</f>
        <v>#REF!</v>
      </c>
      <c r="O58" s="114" t="e">
        <f>#REF!</f>
        <v>#REF!</v>
      </c>
      <c r="P58" s="114" t="e">
        <f>#REF!</f>
        <v>#REF!</v>
      </c>
      <c r="Q58" s="114" t="e">
        <f>#REF!</f>
        <v>#REF!</v>
      </c>
      <c r="R58" s="114" t="e">
        <f>#REF!</f>
        <v>#REF!</v>
      </c>
      <c r="S58" s="114" t="e">
        <f>#REF!</f>
        <v>#REF!</v>
      </c>
      <c r="T58" s="114" t="e">
        <f>#REF!</f>
        <v>#REF!</v>
      </c>
      <c r="U58" s="114" t="e">
        <f>#REF!</f>
        <v>#REF!</v>
      </c>
      <c r="V58" s="114" t="e">
        <f>#REF!</f>
        <v>#REF!</v>
      </c>
      <c r="W58" s="114" t="e">
        <f>#REF!</f>
        <v>#REF!</v>
      </c>
      <c r="X58" s="244"/>
      <c r="Y58" s="244"/>
      <c r="Z58" s="244"/>
      <c r="AA58" s="244"/>
      <c r="AB58" s="244"/>
      <c r="AC58" s="244"/>
      <c r="AD58" s="244"/>
      <c r="AE58" s="244"/>
      <c r="AF58" s="244"/>
      <c r="AG58" s="244"/>
      <c r="AH58" s="244"/>
      <c r="AI58" s="244"/>
      <c r="AJ58" s="244"/>
      <c r="AK58" s="244"/>
      <c r="AL58" s="244"/>
      <c r="AM58" s="244"/>
      <c r="AN58" s="244"/>
      <c r="AO58" s="244"/>
      <c r="AP58" s="244"/>
      <c r="AQ58" s="244"/>
      <c r="AR58" s="244"/>
      <c r="AS58" s="244"/>
      <c r="AT58" s="244"/>
      <c r="AU58" s="244"/>
      <c r="AV58" s="244"/>
      <c r="AW58" s="244"/>
      <c r="AX58" s="244"/>
      <c r="AY58" s="244"/>
      <c r="AZ58" s="244"/>
      <c r="BA58" s="244"/>
      <c r="BB58" s="244"/>
      <c r="BC58" s="244"/>
      <c r="BD58" s="244"/>
      <c r="BE58" s="244"/>
      <c r="BF58" s="244"/>
      <c r="BG58" s="244"/>
      <c r="BH58" s="244"/>
      <c r="BI58" s="244"/>
      <c r="BJ58" s="244"/>
      <c r="BK58" s="244"/>
      <c r="BL58" s="244"/>
      <c r="BM58" s="244"/>
      <c r="BN58" s="244"/>
      <c r="BO58" s="244"/>
      <c r="BP58" s="244"/>
      <c r="BQ58" s="244"/>
      <c r="BR58" s="244"/>
      <c r="BS58" s="244"/>
      <c r="BT58" s="244"/>
      <c r="BU58" s="244"/>
      <c r="BV58" s="244"/>
      <c r="BW58" s="244"/>
      <c r="BX58" s="244"/>
      <c r="BY58" s="244"/>
      <c r="BZ58" s="244"/>
      <c r="CA58" s="244"/>
      <c r="CB58" s="244"/>
      <c r="CC58" s="244"/>
      <c r="CD58" s="244"/>
      <c r="CE58" s="244"/>
      <c r="CF58" s="244"/>
      <c r="CG58" s="244"/>
      <c r="CH58" s="244"/>
      <c r="CI58" s="244"/>
      <c r="CJ58" s="244"/>
      <c r="CK58" s="244"/>
      <c r="CL58" s="244"/>
      <c r="CM58" s="244"/>
      <c r="CN58" s="244"/>
      <c r="CO58" s="244"/>
      <c r="CP58" s="244"/>
      <c r="CQ58" s="244"/>
      <c r="CR58" s="244"/>
      <c r="CS58" s="244"/>
      <c r="CT58" s="244"/>
      <c r="CU58" s="244"/>
      <c r="CV58" s="244"/>
      <c r="CW58" s="244"/>
      <c r="CX58" s="244"/>
      <c r="CY58" s="244"/>
      <c r="CZ58" s="244"/>
      <c r="DA58" s="244"/>
      <c r="DB58" s="244"/>
      <c r="DC58" s="244"/>
      <c r="DD58" s="244"/>
      <c r="DE58" s="244"/>
      <c r="DF58" s="244"/>
      <c r="DG58" s="244"/>
      <c r="DH58" s="244"/>
      <c r="DI58" s="244"/>
      <c r="DJ58" s="244"/>
      <c r="DK58" s="244"/>
      <c r="DL58" s="244"/>
      <c r="DM58" s="244"/>
      <c r="DN58" s="244"/>
      <c r="DO58" s="244"/>
      <c r="DP58" s="244"/>
      <c r="DQ58" s="244"/>
      <c r="DR58" s="244"/>
      <c r="DS58" s="244"/>
      <c r="DT58" s="244"/>
      <c r="DU58" s="244"/>
      <c r="DV58" s="244"/>
      <c r="DW58" s="244"/>
      <c r="DX58" s="244"/>
      <c r="DY58" s="244"/>
      <c r="DZ58" s="244"/>
      <c r="EA58" s="244"/>
      <c r="EB58" s="244"/>
      <c r="EC58" s="244"/>
      <c r="ED58" s="244"/>
      <c r="EE58" s="244"/>
      <c r="EF58" s="244"/>
      <c r="EG58" s="244"/>
      <c r="EH58" s="244"/>
      <c r="EI58" s="244"/>
      <c r="EJ58" s="244"/>
      <c r="EK58" s="244"/>
      <c r="EL58" s="244"/>
      <c r="EM58" s="244"/>
      <c r="EN58" s="244"/>
      <c r="EO58" s="244"/>
      <c r="EP58" s="244"/>
      <c r="EQ58" s="244"/>
      <c r="ER58" s="244"/>
      <c r="ES58" s="244"/>
      <c r="ET58" s="244"/>
      <c r="EU58" s="244"/>
      <c r="EV58" s="244"/>
      <c r="EW58" s="244"/>
      <c r="EX58" s="244"/>
      <c r="EY58" s="244"/>
      <c r="EZ58" s="244"/>
      <c r="FA58" s="244"/>
      <c r="FB58" s="244"/>
      <c r="FC58" s="244"/>
      <c r="FD58" s="244"/>
      <c r="FE58" s="244"/>
      <c r="FF58" s="244"/>
      <c r="FG58" s="244"/>
    </row>
    <row r="59" spans="1:179" s="43" customFormat="1" x14ac:dyDescent="0.25">
      <c r="A59" s="76"/>
      <c r="B59" s="68"/>
      <c r="C59" s="68"/>
      <c r="D59" s="77"/>
      <c r="H59" s="90"/>
      <c r="I59" s="90"/>
      <c r="J59" s="90"/>
      <c r="K59" s="90"/>
      <c r="L59" s="90"/>
      <c r="M59" s="90"/>
      <c r="N59" s="90"/>
      <c r="O59" s="90"/>
      <c r="P59" s="90"/>
      <c r="Q59" s="90"/>
      <c r="R59" s="90"/>
      <c r="S59" s="90"/>
      <c r="T59" s="90"/>
      <c r="U59" s="90"/>
      <c r="V59" s="90"/>
      <c r="W59" s="90"/>
      <c r="X59" s="244"/>
      <c r="Y59" s="244"/>
      <c r="Z59" s="244"/>
      <c r="AA59" s="244"/>
      <c r="AB59" s="244"/>
      <c r="AC59" s="244"/>
      <c r="AD59" s="244"/>
      <c r="AE59" s="244"/>
      <c r="AF59" s="244"/>
      <c r="AG59" s="244"/>
      <c r="AH59" s="244"/>
      <c r="AI59" s="244"/>
      <c r="AJ59" s="244"/>
      <c r="AK59" s="244"/>
      <c r="AL59" s="244"/>
      <c r="AM59" s="244"/>
      <c r="AN59" s="244"/>
      <c r="AO59" s="244"/>
      <c r="AP59" s="244"/>
      <c r="AQ59" s="244"/>
      <c r="AR59" s="244"/>
      <c r="AS59" s="244"/>
      <c r="AT59" s="244"/>
      <c r="AU59" s="244"/>
      <c r="AV59" s="244"/>
      <c r="AW59" s="244"/>
      <c r="AX59" s="244"/>
      <c r="AY59" s="244"/>
      <c r="AZ59" s="244"/>
      <c r="BA59" s="244"/>
      <c r="BB59" s="244"/>
      <c r="BC59" s="244"/>
      <c r="BD59" s="244"/>
      <c r="BE59" s="244"/>
      <c r="BF59" s="244"/>
      <c r="BG59" s="244"/>
      <c r="BH59" s="244"/>
      <c r="BI59" s="244"/>
      <c r="BJ59" s="244"/>
      <c r="BK59" s="244"/>
      <c r="BL59" s="244"/>
      <c r="BM59" s="244"/>
      <c r="BN59" s="244"/>
      <c r="BO59" s="244"/>
      <c r="BP59" s="244"/>
      <c r="BQ59" s="244"/>
      <c r="BR59" s="244"/>
      <c r="BS59" s="244"/>
      <c r="BT59" s="244"/>
      <c r="BU59" s="244"/>
      <c r="BV59" s="244"/>
      <c r="BW59" s="244"/>
      <c r="BX59" s="244"/>
      <c r="BY59" s="244"/>
      <c r="BZ59" s="244"/>
      <c r="CA59" s="244"/>
      <c r="CB59" s="244"/>
      <c r="CC59" s="244"/>
      <c r="CD59" s="244"/>
      <c r="CE59" s="244"/>
      <c r="CF59" s="244"/>
      <c r="CG59" s="244"/>
      <c r="CH59" s="244"/>
      <c r="CI59" s="244"/>
      <c r="CJ59" s="244"/>
      <c r="CK59" s="244"/>
      <c r="CL59" s="244"/>
      <c r="CM59" s="244"/>
      <c r="CN59" s="244"/>
      <c r="CO59" s="244"/>
      <c r="CP59" s="244"/>
      <c r="CQ59" s="244"/>
      <c r="CR59" s="244"/>
      <c r="CS59" s="244"/>
      <c r="CT59" s="244"/>
      <c r="CU59" s="244"/>
      <c r="CV59" s="244"/>
      <c r="CW59" s="244"/>
      <c r="CX59" s="244"/>
      <c r="CY59" s="244"/>
      <c r="CZ59" s="244"/>
      <c r="DA59" s="244"/>
      <c r="DB59" s="244"/>
      <c r="DC59" s="244"/>
      <c r="DD59" s="244"/>
      <c r="DE59" s="244"/>
      <c r="DF59" s="244"/>
      <c r="DG59" s="244"/>
      <c r="DH59" s="244"/>
      <c r="DI59" s="244"/>
      <c r="DJ59" s="244"/>
      <c r="DK59" s="244"/>
      <c r="DL59" s="244"/>
      <c r="DM59" s="244"/>
      <c r="DN59" s="244"/>
      <c r="DO59" s="244"/>
      <c r="DP59" s="244"/>
      <c r="DQ59" s="244"/>
      <c r="DR59" s="244"/>
      <c r="DS59" s="244"/>
      <c r="DT59" s="244"/>
      <c r="DU59" s="244"/>
      <c r="DV59" s="244"/>
      <c r="DW59" s="244"/>
      <c r="DX59" s="244"/>
      <c r="DY59" s="244"/>
      <c r="DZ59" s="244"/>
      <c r="EA59" s="244"/>
      <c r="EB59" s="244"/>
      <c r="EC59" s="244"/>
      <c r="ED59" s="244"/>
      <c r="EE59" s="244"/>
      <c r="EF59" s="244"/>
      <c r="EG59" s="244"/>
      <c r="EH59" s="244"/>
      <c r="EI59" s="244"/>
      <c r="EJ59" s="244"/>
      <c r="EK59" s="244"/>
      <c r="EL59" s="244"/>
      <c r="EM59" s="244"/>
      <c r="EN59" s="244"/>
      <c r="EO59" s="244"/>
      <c r="EP59" s="244"/>
      <c r="EQ59" s="244"/>
      <c r="ER59" s="244"/>
      <c r="ES59" s="244"/>
      <c r="ET59" s="244"/>
      <c r="EU59" s="244"/>
      <c r="EV59" s="244"/>
      <c r="EW59" s="244"/>
      <c r="EX59" s="244"/>
      <c r="EY59" s="244"/>
      <c r="EZ59" s="244"/>
      <c r="FA59" s="244"/>
      <c r="FB59" s="244"/>
      <c r="FC59" s="244"/>
      <c r="FD59" s="244"/>
      <c r="FE59" s="244"/>
      <c r="FF59" s="244"/>
      <c r="FG59" s="244"/>
    </row>
    <row r="60" spans="1:179" s="112" customFormat="1" ht="15.75" x14ac:dyDescent="0.25">
      <c r="A60" s="111"/>
      <c r="C60" s="197" t="s">
        <v>87</v>
      </c>
      <c r="D60" s="113"/>
    </row>
    <row r="61" spans="1:179" outlineLevel="1" x14ac:dyDescent="0.25">
      <c r="A61" s="76"/>
      <c r="B61" s="68"/>
      <c r="C61" s="68"/>
      <c r="D61" s="226" t="s">
        <v>119</v>
      </c>
    </row>
    <row r="62" spans="1:179" outlineLevel="1" x14ac:dyDescent="0.25">
      <c r="D62" s="81"/>
      <c r="E62" s="118" t="s">
        <v>120</v>
      </c>
      <c r="F62" s="83" t="e">
        <f>SUM(H62:W62)</f>
        <v>#REF!</v>
      </c>
      <c r="G62" s="83"/>
      <c r="H62" s="83" t="e">
        <f>IF(OR(H5&gt;0,H6&gt;0),SUMIF(#REF!,'Annuity 2'!H6,#REF!),0)</f>
        <v>#REF!</v>
      </c>
      <c r="I62" s="83" t="e">
        <f>IF(OR(I5&gt;0,I6&gt;0),SUMIF(#REF!,'Annuity 2'!I6,#REF!),0)</f>
        <v>#REF!</v>
      </c>
      <c r="J62" s="83" t="e">
        <f>IF(OR(J5&gt;0,J6&gt;0),SUMIF(#REF!,'Annuity 2'!J6,#REF!),0)</f>
        <v>#REF!</v>
      </c>
      <c r="K62" s="83" t="e">
        <f>IF(OR(K5&gt;0,K6&gt;0),SUMIF(#REF!,'Annuity 2'!K6,#REF!),0)</f>
        <v>#REF!</v>
      </c>
      <c r="L62" s="83" t="e">
        <f>IF(OR(L5&gt;0,L6&gt;0),SUMIF(#REF!,'Annuity 2'!L6,#REF!),0)</f>
        <v>#REF!</v>
      </c>
      <c r="M62" s="83" t="e">
        <f>IF(OR(M5&gt;0,M6&gt;0),SUMIF(#REF!,'Annuity 2'!M6,#REF!),0)</f>
        <v>#REF!</v>
      </c>
      <c r="N62" s="83" t="e">
        <f>IF(OR(N5&gt;0,N6&gt;0),SUMIF(#REF!,'Annuity 2'!N6,#REF!),0)</f>
        <v>#REF!</v>
      </c>
      <c r="O62" s="83" t="e">
        <f>IF(OR(O5&gt;0,O6&gt;0),SUMIF(#REF!,'Annuity 2'!O6,#REF!),0)</f>
        <v>#REF!</v>
      </c>
      <c r="P62" s="83" t="e">
        <f>IF(OR(P5&gt;0,P6&gt;0),SUMIF(#REF!,'Annuity 2'!P6,#REF!),0)</f>
        <v>#REF!</v>
      </c>
      <c r="Q62" s="83" t="e">
        <f>IF(OR(Q5&gt;0,Q6&gt;0),SUMIF(#REF!,'Annuity 2'!Q6,#REF!),0)</f>
        <v>#REF!</v>
      </c>
      <c r="R62" s="83" t="e">
        <f>IF(OR(R5&gt;0,R6&gt;0),SUMIF(#REF!,'Annuity 2'!R6,#REF!),0)</f>
        <v>#REF!</v>
      </c>
      <c r="S62" s="83" t="e">
        <f>IF(OR(S5&gt;0,S6&gt;0),SUMIF(#REF!,'Annuity 2'!S6,#REF!),0)</f>
        <v>#REF!</v>
      </c>
      <c r="T62" s="83" t="e">
        <f>IF(OR(T5&gt;0,T6&gt;0),SUMIF(#REF!,'Annuity 2'!T6,#REF!),0)</f>
        <v>#REF!</v>
      </c>
      <c r="U62" s="83" t="e">
        <f>IF(OR(U5&gt;0,U6&gt;0),SUMIF(#REF!,'Annuity 2'!U6,#REF!),0)</f>
        <v>#REF!</v>
      </c>
      <c r="V62" s="83" t="e">
        <f>IF(OR(V5&gt;0,V6&gt;0),SUMIF(#REF!,'Annuity 2'!V6,#REF!),0)</f>
        <v>#REF!</v>
      </c>
      <c r="W62" s="242" t="e">
        <f>IF(OR(W5&gt;0,W6&gt;0),SUMIF(#REF!,'Annuity 2'!W6,#REF!),0)</f>
        <v>#REF!</v>
      </c>
    </row>
    <row r="63" spans="1:179" outlineLevel="1" x14ac:dyDescent="0.25">
      <c r="D63" s="81"/>
      <c r="E63" s="45" t="s">
        <v>139</v>
      </c>
      <c r="F63" s="45" t="e">
        <f>F66+F70+F77+J93</f>
        <v>#REF!</v>
      </c>
    </row>
    <row r="64" spans="1:179" outlineLevel="1" x14ac:dyDescent="0.25">
      <c r="D64" s="81"/>
    </row>
    <row r="65" spans="1:163" outlineLevel="1" x14ac:dyDescent="0.25">
      <c r="A65" s="76"/>
      <c r="B65" s="68"/>
      <c r="C65" s="68"/>
      <c r="D65" s="226" t="s">
        <v>121</v>
      </c>
    </row>
    <row r="66" spans="1:163" outlineLevel="1" x14ac:dyDescent="0.25">
      <c r="D66" s="81"/>
      <c r="E66" s="118" t="s">
        <v>122</v>
      </c>
      <c r="F66" s="83" t="e">
        <f>SUM(H66:W66)</f>
        <v>#REF!</v>
      </c>
      <c r="G66" s="83"/>
      <c r="H66" s="83" t="e">
        <f>IF(OR(H5&gt;0,H6&gt;0),SUMIF(#REF!,'Annuity 2'!H6,#REF!),0)</f>
        <v>#REF!</v>
      </c>
      <c r="I66" s="83" t="e">
        <f>IF(OR(I5&gt;0,I6&gt;0),SUMIF(#REF!,'Annuity 2'!I6,#REF!),0)</f>
        <v>#REF!</v>
      </c>
      <c r="J66" s="83" t="e">
        <f>IF(OR(J5&gt;0,J6&gt;0),SUMIF(#REF!,'Annuity 2'!J6,#REF!),0)</f>
        <v>#REF!</v>
      </c>
      <c r="K66" s="83" t="e">
        <f>IF(OR(K5&gt;0,K6&gt;0),SUMIF(#REF!,'Annuity 2'!K6,#REF!),0)</f>
        <v>#REF!</v>
      </c>
      <c r="L66" s="83" t="e">
        <f>IF(OR(L5&gt;0,L6&gt;0),SUMIF(#REF!,'Annuity 2'!L6,#REF!),0)</f>
        <v>#REF!</v>
      </c>
      <c r="M66" s="83" t="e">
        <f>IF(OR(M5&gt;0,M6&gt;0),SUMIF(#REF!,'Annuity 2'!M6,#REF!),0)</f>
        <v>#REF!</v>
      </c>
      <c r="N66" s="83" t="e">
        <f>IF(OR(N5&gt;0,N6&gt;0),SUMIF(#REF!,'Annuity 2'!N6,#REF!),0)</f>
        <v>#REF!</v>
      </c>
      <c r="O66" s="83" t="e">
        <f>IF(OR(O5&gt;0,O6&gt;0),SUMIF(#REF!,'Annuity 2'!O6,#REF!),0)</f>
        <v>#REF!</v>
      </c>
      <c r="P66" s="83" t="e">
        <f>IF(OR(P5&gt;0,P6&gt;0),SUMIF(#REF!,'Annuity 2'!P6,#REF!),0)</f>
        <v>#REF!</v>
      </c>
      <c r="Q66" s="83" t="e">
        <f>IF(OR(Q5&gt;0,Q6&gt;0),SUMIF(#REF!,'Annuity 2'!Q6,#REF!),0)</f>
        <v>#REF!</v>
      </c>
      <c r="R66" s="83" t="e">
        <f>IF(OR(R5&gt;0,R6&gt;0),SUMIF(#REF!,'Annuity 2'!R6,#REF!),0)</f>
        <v>#REF!</v>
      </c>
      <c r="S66" s="83" t="e">
        <f>IF(OR(S5&gt;0,S6&gt;0),SUMIF(#REF!,'Annuity 2'!S6,#REF!),0)</f>
        <v>#REF!</v>
      </c>
      <c r="T66" s="83" t="e">
        <f>IF(OR(T5&gt;0,T6&gt;0),SUMIF(#REF!,'Annuity 2'!T6,#REF!),0)</f>
        <v>#REF!</v>
      </c>
      <c r="U66" s="83" t="e">
        <f>IF(OR(U5&gt;0,U6&gt;0),SUMIF(#REF!,'Annuity 2'!U6,#REF!),0)</f>
        <v>#REF!</v>
      </c>
      <c r="V66" s="83" t="e">
        <f>IF(OR(V5&gt;0,V6&gt;0),SUMIF(#REF!,'Annuity 2'!V6,#REF!),0)</f>
        <v>#REF!</v>
      </c>
      <c r="W66" s="242" t="e">
        <f>IF(OR(W5&gt;0,W6&gt;0),SUMIF(#REF!,'Annuity 2'!W6,#REF!),0)</f>
        <v>#REF!</v>
      </c>
    </row>
    <row r="67" spans="1:163" outlineLevel="1" x14ac:dyDescent="0.25">
      <c r="D67" s="81"/>
    </row>
    <row r="68" spans="1:163" outlineLevel="1" x14ac:dyDescent="0.25">
      <c r="A68" s="76"/>
      <c r="B68" s="68"/>
      <c r="C68" s="68"/>
      <c r="D68" s="226" t="s">
        <v>109</v>
      </c>
    </row>
    <row r="69" spans="1:163" outlineLevel="1" x14ac:dyDescent="0.25">
      <c r="A69" s="94"/>
      <c r="B69" s="95"/>
      <c r="C69" s="95"/>
      <c r="D69" s="96"/>
      <c r="E69" s="228" t="s">
        <v>11</v>
      </c>
      <c r="F69" s="67"/>
      <c r="G69" s="67"/>
      <c r="H69" s="67">
        <f>G72</f>
        <v>0</v>
      </c>
      <c r="I69" s="67" t="e">
        <f>H72</f>
        <v>#REF!</v>
      </c>
      <c r="J69" s="67" t="e">
        <f t="shared" ref="J69:W69" si="13">I72</f>
        <v>#REF!</v>
      </c>
      <c r="K69" s="67" t="e">
        <f t="shared" si="13"/>
        <v>#REF!</v>
      </c>
      <c r="L69" s="67" t="e">
        <f t="shared" si="13"/>
        <v>#REF!</v>
      </c>
      <c r="M69" s="67" t="e">
        <f t="shared" si="13"/>
        <v>#REF!</v>
      </c>
      <c r="N69" s="67" t="e">
        <f t="shared" si="13"/>
        <v>#REF!</v>
      </c>
      <c r="O69" s="171" t="e">
        <f t="shared" si="13"/>
        <v>#REF!</v>
      </c>
      <c r="P69" s="67" t="e">
        <f t="shared" si="13"/>
        <v>#REF!</v>
      </c>
      <c r="Q69" s="67" t="e">
        <f t="shared" si="13"/>
        <v>#REF!</v>
      </c>
      <c r="R69" s="67" t="e">
        <f t="shared" si="13"/>
        <v>#REF!</v>
      </c>
      <c r="S69" s="67" t="e">
        <f t="shared" si="13"/>
        <v>#REF!</v>
      </c>
      <c r="T69" s="67" t="e">
        <f t="shared" si="13"/>
        <v>#REF!</v>
      </c>
      <c r="U69" s="67" t="e">
        <f t="shared" si="13"/>
        <v>#REF!</v>
      </c>
      <c r="V69" s="67" t="e">
        <f t="shared" si="13"/>
        <v>#REF!</v>
      </c>
      <c r="W69" s="220" t="e">
        <f t="shared" si="13"/>
        <v>#REF!</v>
      </c>
    </row>
    <row r="70" spans="1:163" outlineLevel="1" x14ac:dyDescent="0.25">
      <c r="A70" s="94"/>
      <c r="B70" s="95"/>
      <c r="C70" s="95"/>
      <c r="D70" s="96" t="s">
        <v>8</v>
      </c>
      <c r="E70" s="229" t="s">
        <v>9</v>
      </c>
      <c r="F70" s="43" t="e">
        <f>SUM(H70:W70)</f>
        <v>#REF!</v>
      </c>
      <c r="G70" s="43"/>
      <c r="H70" s="43" t="e">
        <f>IF(OR(H5&gt;0,H6&gt;0),SUMIF(#REF!,'Annuity 2'!H6:AZ6,#REF!),0)</f>
        <v>#REF!</v>
      </c>
      <c r="I70" s="43" t="e">
        <f>IF(OR(I5&gt;0,I6&gt;0),SUMIF(#REF!,'Annuity 2'!I6:BA6,#REF!),0)</f>
        <v>#REF!</v>
      </c>
      <c r="J70" s="43" t="e">
        <f>IF(OR(J5&gt;0,J6&gt;0),SUMIF(#REF!,'Annuity 2'!J6:BB6,#REF!),0)</f>
        <v>#REF!</v>
      </c>
      <c r="K70" s="43" t="e">
        <f>IF(OR(K5&gt;0,K6&gt;0),SUMIF(#REF!,'Annuity 2'!K6:BC6,#REF!),0)</f>
        <v>#REF!</v>
      </c>
      <c r="L70" s="43" t="e">
        <f>IF(OR(L5&gt;0,L6&gt;0),SUMIF(#REF!,'Annuity 2'!L6:BD6,#REF!),0)</f>
        <v>#REF!</v>
      </c>
      <c r="M70" s="43" t="e">
        <f>IF(OR(M5&gt;0,M6&gt;0),SUMIF(#REF!,'Annuity 2'!M6:BE6,#REF!),0)</f>
        <v>#REF!</v>
      </c>
      <c r="N70" s="43" t="e">
        <f>IF(OR(N5&gt;0,N6&gt;0),SUMIF(#REF!,'Annuity 2'!N6:BF6,#REF!),0)</f>
        <v>#REF!</v>
      </c>
      <c r="O70" s="43" t="e">
        <f>IF(OR(O5&gt;0,O6&gt;0),SUMIF(#REF!,'Annuity 2'!O6:BG6,#REF!),0)</f>
        <v>#REF!</v>
      </c>
      <c r="P70" s="43" t="e">
        <f>IF(OR(P5&gt;0,P6&gt;0),SUMIF(#REF!,'Annuity 2'!P6:BH6,#REF!),0)</f>
        <v>#REF!</v>
      </c>
      <c r="Q70" s="43" t="e">
        <f>IF(OR(Q5&gt;0,Q6&gt;0),SUMIF(#REF!,'Annuity 2'!Q6:BI6,#REF!),0)</f>
        <v>#REF!</v>
      </c>
      <c r="R70" s="43" t="e">
        <f>IF(OR(R5&gt;0,R6&gt;0),SUMIF(#REF!,'Annuity 2'!R6:BJ6,#REF!),0)</f>
        <v>#REF!</v>
      </c>
      <c r="S70" s="43" t="e">
        <f>IF(OR(S5&gt;0,S6&gt;0),SUMIF(#REF!,'Annuity 2'!S6:BK6,#REF!),0)</f>
        <v>#REF!</v>
      </c>
      <c r="T70" s="43" t="e">
        <f>IF(OR(T5&gt;0,T6&gt;0),SUMIF(#REF!,'Annuity 2'!T6:BL6,#REF!),0)</f>
        <v>#REF!</v>
      </c>
      <c r="U70" s="43" t="e">
        <f>IF(OR(U5&gt;0,U6&gt;0),SUMIF(#REF!,'Annuity 2'!U6:BM6,#REF!),0)</f>
        <v>#REF!</v>
      </c>
      <c r="V70" s="43" t="e">
        <f>IF(OR(V5&gt;0,V6&gt;0),SUMIF(#REF!,'Annuity 2'!V6:BN6,#REF!),0)</f>
        <v>#REF!</v>
      </c>
      <c r="W70" s="218" t="e">
        <f>IF(OR(W5&gt;0,W6&gt;0),SUMIF(#REF!,'Annuity 2'!W6:BO6,#REF!),0)</f>
        <v>#REF!</v>
      </c>
    </row>
    <row r="71" spans="1:163" outlineLevel="1" x14ac:dyDescent="0.25">
      <c r="A71" s="94"/>
      <c r="B71" s="95"/>
      <c r="C71" s="95"/>
      <c r="D71" s="96" t="s">
        <v>10</v>
      </c>
      <c r="E71" s="229" t="s">
        <v>79</v>
      </c>
      <c r="F71" s="43" t="e">
        <f>SUM(H71:W71)</f>
        <v>#REF!</v>
      </c>
      <c r="G71" s="43"/>
      <c r="H71" s="43" t="e">
        <f>IF(OR(H5&gt;0,H6&gt;0),SUMIF(#REF!,H6,#REF!),0)</f>
        <v>#REF!</v>
      </c>
      <c r="I71" s="43" t="e">
        <f>IF(OR(I5&gt;0,I6&gt;0),SUMIF(#REF!,I6,#REF!),0)</f>
        <v>#REF!</v>
      </c>
      <c r="J71" s="43" t="e">
        <f>IF(OR(J5&gt;0,J6&gt;0),SUMIF(#REF!,J6,#REF!),0)</f>
        <v>#REF!</v>
      </c>
      <c r="K71" s="43" t="e">
        <f>IF(OR(K5&gt;0,K6&gt;0),SUMIF(#REF!,K6,#REF!),0)</f>
        <v>#REF!</v>
      </c>
      <c r="L71" s="43" t="e">
        <f>IF(OR(L5&gt;0,L6&gt;0),SUMIF(#REF!,L6,#REF!),0)</f>
        <v>#REF!</v>
      </c>
      <c r="M71" s="43" t="e">
        <f>IF(OR(M5&gt;0,M6&gt;0),SUMIF(#REF!,M6,#REF!),0)</f>
        <v>#REF!</v>
      </c>
      <c r="N71" s="43" t="e">
        <f>IF(OR(N5&gt;0,N6&gt;0),SUMIF(#REF!,N6,#REF!),0)</f>
        <v>#REF!</v>
      </c>
      <c r="O71" s="114" t="e">
        <f>IF(OR(O5&gt;0,O6&gt;0),SUMIF(#REF!,O6,#REF!),0)</f>
        <v>#REF!</v>
      </c>
      <c r="P71" s="43" t="e">
        <f>IF(OR(P5&gt;0,P6&gt;0),SUMIF(#REF!,P6,#REF!),0)</f>
        <v>#REF!</v>
      </c>
      <c r="Q71" s="43" t="e">
        <f>IF(OR(Q5&gt;0,Q6&gt;0),SUMIF(#REF!,Q6,#REF!),0)</f>
        <v>#REF!</v>
      </c>
      <c r="R71" s="43" t="e">
        <f>IF(OR(R5&gt;0,R6&gt;0),SUMIF(#REF!,R6,#REF!),0)</f>
        <v>#REF!</v>
      </c>
      <c r="S71" s="43" t="e">
        <f>IF(OR(S5&gt;0,S6&gt;0),SUMIF(#REF!,S6,#REF!),0)</f>
        <v>#REF!</v>
      </c>
      <c r="T71" s="43" t="e">
        <f>IF(OR(T5&gt;0,T6&gt;0),SUMIF(#REF!,T6,#REF!),0)</f>
        <v>#REF!</v>
      </c>
      <c r="U71" s="43" t="e">
        <f>IF(OR(U5&gt;0,U6&gt;0),SUMIF(#REF!,U6,#REF!),0)</f>
        <v>#REF!</v>
      </c>
      <c r="V71" s="43" t="e">
        <f>IF(OR(V5&gt;0,V6&gt;0),SUMIF(#REF!,V6,#REF!),0)</f>
        <v>#REF!</v>
      </c>
      <c r="W71" s="218" t="e">
        <f>IF(OR(W5&gt;0,W6&gt;0),SUMIF(#REF!,W6,#REF!),0)</f>
        <v>#REF!</v>
      </c>
    </row>
    <row r="72" spans="1:163" s="92" customFormat="1" outlineLevel="1" x14ac:dyDescent="0.25">
      <c r="A72" s="94"/>
      <c r="B72" s="95"/>
      <c r="C72" s="95"/>
      <c r="D72" s="96"/>
      <c r="E72" s="230" t="s">
        <v>39</v>
      </c>
      <c r="H72" s="92" t="e">
        <f t="shared" ref="H72:W72" si="14">H69+H70-H71</f>
        <v>#REF!</v>
      </c>
      <c r="I72" s="92" t="e">
        <f t="shared" si="14"/>
        <v>#REF!</v>
      </c>
      <c r="J72" s="92" t="e">
        <f t="shared" si="14"/>
        <v>#REF!</v>
      </c>
      <c r="K72" s="92" t="e">
        <f t="shared" si="14"/>
        <v>#REF!</v>
      </c>
      <c r="L72" s="92" t="e">
        <f t="shared" si="14"/>
        <v>#REF!</v>
      </c>
      <c r="M72" s="92" t="e">
        <f t="shared" si="14"/>
        <v>#REF!</v>
      </c>
      <c r="N72" s="92" t="e">
        <f t="shared" si="14"/>
        <v>#REF!</v>
      </c>
      <c r="O72" s="92" t="e">
        <f t="shared" si="14"/>
        <v>#REF!</v>
      </c>
      <c r="P72" s="92" t="e">
        <f t="shared" si="14"/>
        <v>#REF!</v>
      </c>
      <c r="Q72" s="92" t="e">
        <f t="shared" si="14"/>
        <v>#REF!</v>
      </c>
      <c r="R72" s="92" t="e">
        <f t="shared" si="14"/>
        <v>#REF!</v>
      </c>
      <c r="S72" s="92" t="e">
        <f t="shared" si="14"/>
        <v>#REF!</v>
      </c>
      <c r="T72" s="92" t="e">
        <f t="shared" si="14"/>
        <v>#REF!</v>
      </c>
      <c r="U72" s="92" t="e">
        <f t="shared" si="14"/>
        <v>#REF!</v>
      </c>
      <c r="V72" s="92" t="e">
        <f t="shared" si="14"/>
        <v>#REF!</v>
      </c>
      <c r="W72" s="221" t="e">
        <f t="shared" si="14"/>
        <v>#REF!</v>
      </c>
    </row>
    <row r="73" spans="1:163" s="43" customFormat="1" outlineLevel="1" x14ac:dyDescent="0.25">
      <c r="A73" s="76"/>
      <c r="B73" s="68"/>
      <c r="C73" s="68"/>
      <c r="D73" s="77"/>
      <c r="E73" s="105" t="s">
        <v>19</v>
      </c>
      <c r="F73" s="227" t="e">
        <f>SUM(H73:AZ73)</f>
        <v>#REF!</v>
      </c>
      <c r="G73" s="92"/>
      <c r="H73" s="84" t="e">
        <f>AVERAGE(H69,H72)*'Annuity 2'!$I$48*H7/#REF!*H10</f>
        <v>#REF!</v>
      </c>
      <c r="I73" s="93" t="e">
        <f>AVERAGE(I69,I72)*'Annuity 2'!$I$48*I7/#REF!*I10</f>
        <v>#REF!</v>
      </c>
      <c r="J73" s="93" t="e">
        <f>AVERAGE(J69,J72)*'Annuity 2'!$I$48*J7/#REF!*J10</f>
        <v>#REF!</v>
      </c>
      <c r="K73" s="93" t="e">
        <f>AVERAGE(K69,K72)*'Annuity 2'!$I$48*K7/#REF!*K10</f>
        <v>#REF!</v>
      </c>
      <c r="L73" s="93" t="e">
        <f>AVERAGE(L69,L72)*'Annuity 2'!$I$48*L7/#REF!*L10</f>
        <v>#REF!</v>
      </c>
      <c r="M73" s="93" t="e">
        <f>AVERAGE(M69,M72)*'Annuity 2'!$I$48*M7/#REF!*M10</f>
        <v>#REF!</v>
      </c>
      <c r="N73" s="93" t="e">
        <f>AVERAGE(N69,N72)*'Annuity 2'!$I$48*N7/#REF!*N10</f>
        <v>#REF!</v>
      </c>
      <c r="O73" s="115" t="e">
        <f>AVERAGE(O69,O72)*'Annuity 2'!$I$48*O7/#REF!*O10</f>
        <v>#REF!</v>
      </c>
      <c r="P73" s="93" t="e">
        <f>AVERAGE(P69,P72)*'Annuity 2'!$I$48*P7/#REF!*P10</f>
        <v>#REF!</v>
      </c>
      <c r="Q73" s="93" t="e">
        <f>AVERAGE(Q69,Q72)*'Annuity 2'!$I$48*Q7/#REF!*Q10</f>
        <v>#REF!</v>
      </c>
      <c r="R73" s="93" t="e">
        <f>AVERAGE(R69,R72)*'Annuity 2'!$I$48*R7/#REF!*R10</f>
        <v>#REF!</v>
      </c>
      <c r="S73" s="93" t="e">
        <f>AVERAGE(S69,S72)*'Annuity 2'!$I$48*S7/#REF!*S10</f>
        <v>#REF!</v>
      </c>
      <c r="T73" s="93" t="e">
        <f>AVERAGE(T69,T72)*'Annuity 2'!$I$48*T7/#REF!*T10</f>
        <v>#REF!</v>
      </c>
      <c r="U73" s="93" t="e">
        <f>AVERAGE(U69,U72)*'Annuity 2'!$I$48*U7/#REF!*U10</f>
        <v>#REF!</v>
      </c>
      <c r="V73" s="93" t="e">
        <f>AVERAGE(V69,V72)*'Annuity 2'!$I$48*V7/#REF!*V10</f>
        <v>#REF!</v>
      </c>
      <c r="W73" s="222" t="e">
        <f>AVERAGE(W69,W72)*'Annuity 2'!$I$48*W7/#REF!*W10</f>
        <v>#REF!</v>
      </c>
    </row>
    <row r="74" spans="1:163" s="43" customFormat="1" outlineLevel="1" x14ac:dyDescent="0.25">
      <c r="A74" s="94"/>
      <c r="B74" s="95"/>
      <c r="C74" s="95"/>
      <c r="D74" s="96"/>
      <c r="E74" s="97"/>
    </row>
    <row r="75" spans="1:163" outlineLevel="1" x14ac:dyDescent="0.25">
      <c r="D75" s="226" t="s">
        <v>108</v>
      </c>
    </row>
    <row r="76" spans="1:163" outlineLevel="1" x14ac:dyDescent="0.25">
      <c r="A76" s="94"/>
      <c r="B76" s="95"/>
      <c r="C76" s="95"/>
      <c r="D76" s="96"/>
      <c r="E76" s="228" t="s">
        <v>11</v>
      </c>
      <c r="F76" s="67"/>
      <c r="G76" s="67"/>
      <c r="H76" s="67">
        <f t="shared" ref="H76:W76" si="15">G79</f>
        <v>0</v>
      </c>
      <c r="I76" s="67" t="e">
        <f t="shared" si="15"/>
        <v>#REF!</v>
      </c>
      <c r="J76" s="67" t="e">
        <f t="shared" si="15"/>
        <v>#REF!</v>
      </c>
      <c r="K76" s="67" t="e">
        <f t="shared" si="15"/>
        <v>#REF!</v>
      </c>
      <c r="L76" s="67" t="e">
        <f t="shared" si="15"/>
        <v>#REF!</v>
      </c>
      <c r="M76" s="67" t="e">
        <f t="shared" si="15"/>
        <v>#REF!</v>
      </c>
      <c r="N76" s="67" t="e">
        <f t="shared" si="15"/>
        <v>#REF!</v>
      </c>
      <c r="O76" s="67" t="e">
        <f t="shared" si="15"/>
        <v>#REF!</v>
      </c>
      <c r="P76" s="67" t="e">
        <f t="shared" si="15"/>
        <v>#REF!</v>
      </c>
      <c r="Q76" s="67" t="e">
        <f t="shared" si="15"/>
        <v>#REF!</v>
      </c>
      <c r="R76" s="67" t="e">
        <f t="shared" si="15"/>
        <v>#REF!</v>
      </c>
      <c r="S76" s="67" t="e">
        <f t="shared" si="15"/>
        <v>#REF!</v>
      </c>
      <c r="T76" s="67" t="e">
        <f t="shared" si="15"/>
        <v>#REF!</v>
      </c>
      <c r="U76" s="67" t="e">
        <f t="shared" si="15"/>
        <v>#REF!</v>
      </c>
      <c r="V76" s="67" t="e">
        <f t="shared" si="15"/>
        <v>#REF!</v>
      </c>
      <c r="W76" s="220" t="e">
        <f t="shared" si="15"/>
        <v>#REF!</v>
      </c>
    </row>
    <row r="77" spans="1:163" outlineLevel="1" x14ac:dyDescent="0.25">
      <c r="A77" s="94"/>
      <c r="B77" s="95"/>
      <c r="C77" s="95"/>
      <c r="D77" s="96" t="s">
        <v>8</v>
      </c>
      <c r="E77" s="229" t="s">
        <v>9</v>
      </c>
      <c r="F77" s="43" t="e">
        <f>SUM(H77:AZ77)</f>
        <v>#REF!</v>
      </c>
      <c r="G77" s="43"/>
      <c r="H77" s="43" t="e">
        <f>IF(OR(H5&gt;0,H6&gt;0),SUMIF(#REF!,'Annuity 2'!H6:AZ6,#REF!),0)</f>
        <v>#REF!</v>
      </c>
      <c r="I77" s="43" t="e">
        <f>IF(OR(I5&gt;0,I6&gt;0),SUMIF(#REF!,'Annuity 2'!I6:BA6,#REF!),0)</f>
        <v>#REF!</v>
      </c>
      <c r="J77" s="43" t="e">
        <f>IF(OR(J5&gt;0,J6&gt;0),SUMIF(#REF!,'Annuity 2'!J6:BB6,#REF!),0)</f>
        <v>#REF!</v>
      </c>
      <c r="K77" s="43" t="e">
        <f>IF(OR(K5&gt;0,K6&gt;0),SUMIF(#REF!,'Annuity 2'!K6:BC6,#REF!),0)</f>
        <v>#REF!</v>
      </c>
      <c r="L77" s="43" t="e">
        <f>IF(OR(L5&gt;0,L6&gt;0),SUMIF(#REF!,'Annuity 2'!L6:BD6,#REF!),0)</f>
        <v>#REF!</v>
      </c>
      <c r="M77" s="43" t="e">
        <f>IF(OR(M5&gt;0,M6&gt;0),SUMIF(#REF!,'Annuity 2'!M6:BE6,#REF!),0)</f>
        <v>#REF!</v>
      </c>
      <c r="N77" s="43" t="e">
        <f>IF(OR(N5&gt;0,N6&gt;0),SUMIF(#REF!,'Annuity 2'!N6:BF6,#REF!),0)</f>
        <v>#REF!</v>
      </c>
      <c r="O77" s="43" t="e">
        <f>IF(OR(O5&gt;0,O6&gt;0),SUMIF(#REF!,'Annuity 2'!O6:BG6,#REF!),0)</f>
        <v>#REF!</v>
      </c>
      <c r="P77" s="43" t="e">
        <f>IF(OR(P5&gt;0,P6&gt;0),SUMIF(#REF!,'Annuity 2'!P6:BH6,#REF!),0)</f>
        <v>#REF!</v>
      </c>
      <c r="Q77" s="43" t="e">
        <f>IF(OR(Q5&gt;0,Q6&gt;0),SUMIF(#REF!,'Annuity 2'!Q6:BI6,#REF!),0)</f>
        <v>#REF!</v>
      </c>
      <c r="R77" s="43" t="e">
        <f>IF(OR(R5&gt;0,R6&gt;0),SUMIF(#REF!,'Annuity 2'!R6:BJ6,#REF!),0)</f>
        <v>#REF!</v>
      </c>
      <c r="S77" s="43" t="e">
        <f>IF(OR(S5&gt;0,S6&gt;0),SUMIF(#REF!,'Annuity 2'!S6:BK6,#REF!),0)</f>
        <v>#REF!</v>
      </c>
      <c r="T77" s="43" t="e">
        <f>IF(OR(T5&gt;0,T6&gt;0),SUMIF(#REF!,'Annuity 2'!T6:BL6,#REF!),0)</f>
        <v>#REF!</v>
      </c>
      <c r="U77" s="43" t="e">
        <f>IF(OR(U5&gt;0,U6&gt;0),SUMIF(#REF!,'Annuity 2'!U6:BM6,#REF!),0)</f>
        <v>#REF!</v>
      </c>
      <c r="V77" s="43" t="e">
        <f>IF(OR(V5&gt;0,V6&gt;0),SUMIF(#REF!,'Annuity 2'!V6:BN6,#REF!),0)</f>
        <v>#REF!</v>
      </c>
      <c r="W77" s="218" t="e">
        <f>IF(OR(W5&gt;0,W6&gt;0),SUMIF(#REF!,'Annuity 2'!W6:BO6,#REF!),0)</f>
        <v>#REF!</v>
      </c>
    </row>
    <row r="78" spans="1:163" outlineLevel="1" x14ac:dyDescent="0.25">
      <c r="A78" s="94"/>
      <c r="B78" s="95"/>
      <c r="C78" s="95"/>
      <c r="D78" s="96" t="s">
        <v>10</v>
      </c>
      <c r="E78" s="229" t="s">
        <v>104</v>
      </c>
      <c r="F78" s="43" t="e">
        <f>SUM(H78:AZ78)</f>
        <v>#REF!</v>
      </c>
      <c r="G78" s="43"/>
      <c r="H78" s="43" t="e">
        <f>IF(OR(H5&gt;0,H6&gt;0),SUMIF(#REF!,'Annuity 2'!H6,#REF!),0)</f>
        <v>#REF!</v>
      </c>
      <c r="I78" s="43" t="e">
        <f>IF(OR(I5&gt;0,I6&gt;0),SUMIF(#REF!,'Annuity 2'!I6,#REF!),0)</f>
        <v>#REF!</v>
      </c>
      <c r="J78" s="43" t="e">
        <f>IF(OR(J5&gt;0,J6&gt;0),SUMIF(#REF!,'Annuity 2'!J6,#REF!),0)</f>
        <v>#REF!</v>
      </c>
      <c r="K78" s="43" t="e">
        <f>IF(OR(K5&gt;0,K6&gt;0),SUMIF(#REF!,'Annuity 2'!K6,#REF!),0)</f>
        <v>#REF!</v>
      </c>
      <c r="L78" s="43" t="e">
        <f>IF(OR(L5&gt;0,L6&gt;0),SUMIF(#REF!,'Annuity 2'!L6,#REF!),0)</f>
        <v>#REF!</v>
      </c>
      <c r="M78" s="43" t="e">
        <f>IF(OR(M5&gt;0,M6&gt;0),SUMIF(#REF!,'Annuity 2'!M6,#REF!),0)</f>
        <v>#REF!</v>
      </c>
      <c r="N78" s="43" t="e">
        <f>IF(OR(N5&gt;0,N6&gt;0),SUMIF(#REF!,'Annuity 2'!N6,#REF!),0)</f>
        <v>#REF!</v>
      </c>
      <c r="O78" s="43" t="e">
        <f>IF(OR(O5&gt;0,O6&gt;0),SUMIF(#REF!,'Annuity 2'!O6,#REF!),0)</f>
        <v>#REF!</v>
      </c>
      <c r="P78" s="43" t="e">
        <f>IF(OR(P5&gt;0,P6&gt;0),SUMIF(#REF!,'Annuity 2'!P6,#REF!),0)</f>
        <v>#REF!</v>
      </c>
      <c r="Q78" s="43" t="e">
        <f>IF(OR(Q5&gt;0,Q6&gt;0),SUMIF(#REF!,'Annuity 2'!Q6,#REF!),0)</f>
        <v>#REF!</v>
      </c>
      <c r="R78" s="43" t="e">
        <f>IF(OR(R5&gt;0,R6&gt;0),SUMIF(#REF!,'Annuity 2'!R6,#REF!),0)</f>
        <v>#REF!</v>
      </c>
      <c r="S78" s="43" t="e">
        <f>IF(OR(S5&gt;0,S6&gt;0),SUMIF(#REF!,'Annuity 2'!S6,#REF!),0)</f>
        <v>#REF!</v>
      </c>
      <c r="T78" s="43" t="e">
        <f>IF(OR(T5&gt;0,T6&gt;0),SUMIF(#REF!,'Annuity 2'!T6,#REF!),0)</f>
        <v>#REF!</v>
      </c>
      <c r="U78" s="43" t="e">
        <f>IF(OR(U5&gt;0,U6&gt;0),SUMIF(#REF!,'Annuity 2'!U6,#REF!),0)</f>
        <v>#REF!</v>
      </c>
      <c r="V78" s="43" t="e">
        <f>IF(OR(V5&gt;0,V6&gt;0),SUMIF(#REF!,'Annuity 2'!V6,#REF!),0)</f>
        <v>#REF!</v>
      </c>
      <c r="W78" s="218" t="e">
        <f>IF(OR(W5&gt;0,W6&gt;0),SUMIF(#REF!,'Annuity 2'!W6,#REF!),0)</f>
        <v>#REF!</v>
      </c>
    </row>
    <row r="79" spans="1:163" outlineLevel="1" x14ac:dyDescent="0.25">
      <c r="A79" s="94"/>
      <c r="B79" s="95"/>
      <c r="C79" s="95"/>
      <c r="D79" s="246"/>
      <c r="E79" s="98" t="s">
        <v>39</v>
      </c>
      <c r="F79" s="92"/>
      <c r="G79" s="92"/>
      <c r="H79" s="92" t="e">
        <f t="shared" ref="H79:W79" si="16">H76+H77-H78</f>
        <v>#REF!</v>
      </c>
      <c r="I79" s="92" t="e">
        <f t="shared" si="16"/>
        <v>#REF!</v>
      </c>
      <c r="J79" s="92" t="e">
        <f t="shared" si="16"/>
        <v>#REF!</v>
      </c>
      <c r="K79" s="92" t="e">
        <f t="shared" si="16"/>
        <v>#REF!</v>
      </c>
      <c r="L79" s="92" t="e">
        <f t="shared" si="16"/>
        <v>#REF!</v>
      </c>
      <c r="M79" s="92" t="e">
        <f t="shared" si="16"/>
        <v>#REF!</v>
      </c>
      <c r="N79" s="92" t="e">
        <f t="shared" si="16"/>
        <v>#REF!</v>
      </c>
      <c r="O79" s="92" t="e">
        <f t="shared" si="16"/>
        <v>#REF!</v>
      </c>
      <c r="P79" s="92" t="e">
        <f t="shared" si="16"/>
        <v>#REF!</v>
      </c>
      <c r="Q79" s="92" t="e">
        <f t="shared" si="16"/>
        <v>#REF!</v>
      </c>
      <c r="R79" s="92" t="e">
        <f t="shared" si="16"/>
        <v>#REF!</v>
      </c>
      <c r="S79" s="92" t="e">
        <f t="shared" si="16"/>
        <v>#REF!</v>
      </c>
      <c r="T79" s="92" t="e">
        <f t="shared" si="16"/>
        <v>#REF!</v>
      </c>
      <c r="U79" s="92" t="e">
        <f t="shared" si="16"/>
        <v>#REF!</v>
      </c>
      <c r="V79" s="92" t="e">
        <f t="shared" si="16"/>
        <v>#REF!</v>
      </c>
      <c r="W79" s="221" t="e">
        <f t="shared" si="16"/>
        <v>#REF!</v>
      </c>
      <c r="X79" s="92"/>
      <c r="Y79" s="92"/>
      <c r="Z79" s="92"/>
      <c r="AA79" s="92"/>
      <c r="AB79" s="92"/>
      <c r="AC79" s="92"/>
      <c r="AD79" s="92"/>
      <c r="AE79" s="92"/>
      <c r="AF79" s="92"/>
      <c r="AG79" s="92"/>
      <c r="AH79" s="92"/>
      <c r="AI79" s="92"/>
      <c r="AJ79" s="92"/>
      <c r="AK79" s="92"/>
      <c r="AL79" s="92"/>
      <c r="AM79" s="92"/>
      <c r="AN79" s="92"/>
      <c r="AO79" s="92"/>
      <c r="AP79" s="92"/>
      <c r="AQ79" s="92"/>
      <c r="AR79" s="92"/>
      <c r="AS79" s="92"/>
      <c r="AT79" s="92"/>
      <c r="AU79" s="92"/>
      <c r="AV79" s="92"/>
      <c r="AW79" s="92"/>
      <c r="AX79" s="92"/>
      <c r="AY79" s="92"/>
      <c r="AZ79" s="92"/>
    </row>
    <row r="80" spans="1:163" s="67" customFormat="1" outlineLevel="1" x14ac:dyDescent="0.25">
      <c r="A80" s="76"/>
      <c r="B80" s="68"/>
      <c r="C80" s="68"/>
      <c r="D80" s="172"/>
      <c r="E80" s="92" t="s">
        <v>19</v>
      </c>
      <c r="F80" s="227" t="e">
        <f>SUM(H80:AZ80)</f>
        <v>#REF!</v>
      </c>
      <c r="G80" s="92"/>
      <c r="H80" s="84" t="e">
        <f>AVERAGE(H76,H79)*'Annuity 2'!$I$49*H7/#REF!*H10</f>
        <v>#REF!</v>
      </c>
      <c r="I80" s="93" t="e">
        <f>AVERAGE(I76,I79)*'Annuity 2'!$I$49*I7/#REF!*I10</f>
        <v>#REF!</v>
      </c>
      <c r="J80" s="93" t="e">
        <f>AVERAGE(J76,J79)*'Annuity 2'!$I$49*J7/#REF!*J10</f>
        <v>#REF!</v>
      </c>
      <c r="K80" s="93" t="e">
        <f>AVERAGE(K76,K79)*'Annuity 2'!$I$49*K7/#REF!*K10</f>
        <v>#REF!</v>
      </c>
      <c r="L80" s="93" t="e">
        <f>AVERAGE(L76,L79)*'Annuity 2'!$I$49*L7/#REF!*L10</f>
        <v>#REF!</v>
      </c>
      <c r="M80" s="93" t="e">
        <f>AVERAGE(M76,M79)*'Annuity 2'!$I$49*M7/#REF!*M10</f>
        <v>#REF!</v>
      </c>
      <c r="N80" s="93" t="e">
        <f>AVERAGE(N76,N79)*'Annuity 2'!$I$49*N7/#REF!*N10</f>
        <v>#REF!</v>
      </c>
      <c r="O80" s="93" t="e">
        <f>AVERAGE(O76,O79)*'Annuity 2'!$I$49*O7/#REF!*O10</f>
        <v>#REF!</v>
      </c>
      <c r="P80" s="93" t="e">
        <f>AVERAGE(P76,P79)*'Annuity 2'!$I$49*P7/#REF!*P10</f>
        <v>#REF!</v>
      </c>
      <c r="Q80" s="93" t="e">
        <f>AVERAGE(Q76,Q79)*'Annuity 2'!$I$49*Q7/#REF!*Q10</f>
        <v>#REF!</v>
      </c>
      <c r="R80" s="93" t="e">
        <f>AVERAGE(R76,R79)*'Annuity 2'!$I$49*R7/#REF!*R10</f>
        <v>#REF!</v>
      </c>
      <c r="S80" s="93" t="e">
        <f>AVERAGE(S76,S79)*'Annuity 2'!$I$49*S7/#REF!*S10</f>
        <v>#REF!</v>
      </c>
      <c r="T80" s="93" t="e">
        <f>AVERAGE(T76,T79)*'Annuity 2'!$I$49*T7/#REF!*T10</f>
        <v>#REF!</v>
      </c>
      <c r="U80" s="93" t="e">
        <f>AVERAGE(U76,U79)*'Annuity 2'!$I$49*U7/#REF!*U10</f>
        <v>#REF!</v>
      </c>
      <c r="V80" s="93" t="e">
        <f>AVERAGE(V76,V79)*'Annuity 2'!$I$49*V7/#REF!*V10</f>
        <v>#REF!</v>
      </c>
      <c r="W80" s="222" t="e">
        <f>AVERAGE(W76,W79)*'Annuity 2'!$I$49*W7/#REF!*W10</f>
        <v>#REF!</v>
      </c>
      <c r="X80" s="117"/>
      <c r="Y80" s="117"/>
      <c r="Z80" s="117"/>
      <c r="AA80" s="117"/>
      <c r="AB80" s="117"/>
      <c r="AC80" s="117"/>
      <c r="AD80" s="117"/>
      <c r="AE80" s="117"/>
      <c r="AF80" s="117"/>
      <c r="AG80" s="117"/>
      <c r="AH80" s="117"/>
      <c r="AI80" s="117"/>
      <c r="AJ80" s="117"/>
      <c r="AK80" s="117"/>
      <c r="AL80" s="117"/>
      <c r="AM80" s="117"/>
      <c r="AN80" s="117"/>
      <c r="AO80" s="117"/>
      <c r="AP80" s="117"/>
      <c r="AQ80" s="117"/>
      <c r="AR80" s="117"/>
      <c r="AS80" s="117"/>
      <c r="AT80" s="117"/>
      <c r="AU80" s="117"/>
      <c r="AV80" s="117"/>
      <c r="AW80" s="117"/>
      <c r="AX80" s="117"/>
      <c r="AY80" s="117"/>
      <c r="AZ80" s="117"/>
      <c r="BA80" s="117"/>
      <c r="BB80" s="117"/>
      <c r="BC80" s="117"/>
      <c r="BD80" s="117"/>
      <c r="BE80" s="117"/>
      <c r="BF80" s="117"/>
      <c r="BG80" s="117"/>
      <c r="BH80" s="117"/>
      <c r="BI80" s="117"/>
      <c r="BJ80" s="117"/>
      <c r="BK80" s="117"/>
      <c r="BL80" s="117"/>
      <c r="BM80" s="117"/>
      <c r="BN80" s="117"/>
      <c r="BO80" s="117"/>
      <c r="BP80" s="117"/>
      <c r="BQ80" s="117"/>
      <c r="BR80" s="117"/>
      <c r="BS80" s="117"/>
      <c r="BT80" s="117"/>
      <c r="BU80" s="117"/>
      <c r="BV80" s="117"/>
      <c r="BW80" s="117"/>
      <c r="BX80" s="117"/>
      <c r="BY80" s="117"/>
      <c r="BZ80" s="117"/>
      <c r="CA80" s="117"/>
      <c r="CB80" s="117"/>
      <c r="CC80" s="117"/>
      <c r="CD80" s="117"/>
      <c r="CE80" s="117"/>
      <c r="CF80" s="117"/>
      <c r="CG80" s="117"/>
      <c r="CH80" s="117"/>
      <c r="CI80" s="117"/>
      <c r="CJ80" s="117"/>
      <c r="CK80" s="117"/>
      <c r="CL80" s="117"/>
      <c r="CM80" s="117"/>
      <c r="CN80" s="117"/>
      <c r="CO80" s="117"/>
      <c r="CP80" s="117"/>
      <c r="CQ80" s="117"/>
      <c r="CR80" s="117"/>
      <c r="CS80" s="117"/>
      <c r="CT80" s="117"/>
      <c r="CU80" s="117"/>
      <c r="CV80" s="117"/>
      <c r="CW80" s="117"/>
      <c r="CX80" s="117"/>
      <c r="CY80" s="117"/>
      <c r="CZ80" s="117"/>
      <c r="DA80" s="117"/>
      <c r="DB80" s="117"/>
      <c r="DC80" s="117"/>
      <c r="DD80" s="117"/>
      <c r="DE80" s="117"/>
      <c r="DF80" s="117"/>
      <c r="DG80" s="117"/>
      <c r="DH80" s="117"/>
      <c r="DI80" s="117"/>
      <c r="DJ80" s="117"/>
      <c r="DK80" s="117"/>
      <c r="DL80" s="117"/>
      <c r="DM80" s="117"/>
      <c r="DN80" s="117"/>
      <c r="DO80" s="117"/>
      <c r="DP80" s="117"/>
      <c r="DQ80" s="117"/>
      <c r="DR80" s="117"/>
      <c r="DS80" s="117"/>
      <c r="DT80" s="117"/>
      <c r="DU80" s="117"/>
      <c r="DV80" s="117"/>
      <c r="DW80" s="117"/>
      <c r="DX80" s="117"/>
      <c r="DY80" s="117"/>
      <c r="DZ80" s="117"/>
      <c r="EA80" s="117"/>
      <c r="EB80" s="117"/>
      <c r="EC80" s="117"/>
      <c r="ED80" s="117"/>
      <c r="EE80" s="117"/>
      <c r="EF80" s="117"/>
      <c r="EG80" s="117"/>
      <c r="EH80" s="117"/>
      <c r="EI80" s="117"/>
      <c r="EJ80" s="117"/>
      <c r="EK80" s="117"/>
      <c r="EL80" s="117"/>
      <c r="EM80" s="117"/>
      <c r="EN80" s="117"/>
      <c r="EO80" s="117"/>
      <c r="EP80" s="117"/>
      <c r="EQ80" s="117"/>
      <c r="ER80" s="117"/>
      <c r="ES80" s="117"/>
      <c r="ET80" s="117"/>
      <c r="EU80" s="117"/>
      <c r="EV80" s="117"/>
      <c r="EW80" s="117"/>
      <c r="EX80" s="117"/>
      <c r="EY80" s="117"/>
      <c r="EZ80" s="117"/>
      <c r="FA80" s="117"/>
      <c r="FB80" s="117"/>
      <c r="FC80" s="117"/>
      <c r="FD80" s="117"/>
      <c r="FE80" s="117"/>
      <c r="FF80" s="117"/>
      <c r="FG80" s="117"/>
    </row>
    <row r="81" spans="1:115" outlineLevel="1" x14ac:dyDescent="0.25">
      <c r="A81" s="76"/>
      <c r="B81" s="68"/>
      <c r="C81" s="68"/>
      <c r="D81" s="77"/>
      <c r="E81" s="43"/>
    </row>
    <row r="82" spans="1:115" outlineLevel="1" x14ac:dyDescent="0.25">
      <c r="A82" s="94"/>
      <c r="B82" s="95"/>
      <c r="C82" s="95"/>
      <c r="D82" s="226" t="s">
        <v>155</v>
      </c>
    </row>
    <row r="83" spans="1:115" outlineLevel="1" x14ac:dyDescent="0.25">
      <c r="D83" s="81"/>
      <c r="E83" s="231" t="s">
        <v>48</v>
      </c>
      <c r="F83" s="263" t="e">
        <f>#REF!</f>
        <v>#REF!</v>
      </c>
      <c r="G83" s="67"/>
      <c r="H83" s="67"/>
      <c r="I83" s="67"/>
      <c r="J83" s="67"/>
      <c r="K83" s="67"/>
      <c r="L83" s="67"/>
      <c r="M83" s="67"/>
      <c r="N83" s="67"/>
      <c r="O83" s="67"/>
      <c r="P83" s="67"/>
      <c r="Q83" s="67"/>
      <c r="R83" s="67"/>
      <c r="S83" s="67"/>
      <c r="T83" s="67"/>
      <c r="U83" s="67"/>
      <c r="V83" s="67"/>
      <c r="W83" s="220"/>
    </row>
    <row r="84" spans="1:115" s="43" customFormat="1" outlineLevel="1" x14ac:dyDescent="0.25">
      <c r="A84" s="76"/>
      <c r="B84" s="68"/>
      <c r="C84" s="68"/>
      <c r="D84" s="69"/>
      <c r="E84" s="232" t="s">
        <v>156</v>
      </c>
      <c r="H84" s="43" t="e">
        <f>IF(H6&gt;0,$F$83*'Annuity 2'!H13*H7/#REF!,0)</f>
        <v>#REF!</v>
      </c>
      <c r="I84" s="43" t="e">
        <f>IF(I6&gt;0,$F$83*'Annuity 2'!I13*I7/#REF!,0)</f>
        <v>#REF!</v>
      </c>
      <c r="J84" s="43" t="e">
        <f>IF(J6&gt;0,$F$83*'Annuity 2'!J13*J7/#REF!,0)</f>
        <v>#REF!</v>
      </c>
      <c r="K84" s="43" t="e">
        <f>IF(K6&gt;0,$F$83*'Annuity 2'!K13*K7/#REF!,0)</f>
        <v>#REF!</v>
      </c>
      <c r="L84" s="43" t="e">
        <f>IF(L6&gt;0,$F$83*'Annuity 2'!L13*L7/#REF!,0)</f>
        <v>#REF!</v>
      </c>
      <c r="M84" s="43" t="e">
        <f>IF(M6&gt;0,$F$83*'Annuity 2'!M13*M7/#REF!,0)</f>
        <v>#REF!</v>
      </c>
      <c r="N84" s="43" t="e">
        <f>IF(N6&gt;0,$F$83*'Annuity 2'!N13*N7/#REF!,0)</f>
        <v>#REF!</v>
      </c>
      <c r="O84" s="43" t="e">
        <f>IF(O6&gt;0,$F$83*'Annuity 2'!O13*O7/#REF!,0)</f>
        <v>#REF!</v>
      </c>
      <c r="P84" s="43" t="e">
        <f>IF(P6&gt;0,$F$83*'Annuity 2'!P13*P7/#REF!,0)</f>
        <v>#REF!</v>
      </c>
      <c r="Q84" s="43" t="e">
        <f>IF(Q6&gt;0,$F$83*'Annuity 2'!Q13*Q7/#REF!,0)</f>
        <v>#REF!</v>
      </c>
      <c r="R84" s="43" t="e">
        <f>IF(R6&gt;0,$F$83*'Annuity 2'!R13*R7/#REF!,0)</f>
        <v>#REF!</v>
      </c>
      <c r="S84" s="43" t="e">
        <f>IF(S6&gt;0,$F$83*'Annuity 2'!S13*S7/#REF!,0)</f>
        <v>#REF!</v>
      </c>
      <c r="T84" s="43" t="e">
        <f>IF(T6&gt;0,$F$83*'Annuity 2'!T13*T7/#REF!,0)</f>
        <v>#REF!</v>
      </c>
      <c r="U84" s="43" t="e">
        <f>IF(U6&gt;0,$F$83*'Annuity 2'!U13*U7/#REF!,0)</f>
        <v>#REF!</v>
      </c>
      <c r="V84" s="43" t="e">
        <f>IF(V6&gt;0,$F$83*'Annuity 2'!V13*V7/#REF!,0)</f>
        <v>#REF!</v>
      </c>
      <c r="W84" s="218" t="e">
        <f>IF(W6&gt;0,$F$83*'Annuity 2'!W13*W7/#REF!,0)</f>
        <v>#REF!</v>
      </c>
    </row>
    <row r="85" spans="1:115" outlineLevel="1" x14ac:dyDescent="0.25">
      <c r="D85" s="81"/>
      <c r="E85" s="239" t="s">
        <v>197</v>
      </c>
      <c r="F85" s="300" t="e">
        <f>SUMPRODUCT(H84:W84,$H$55:$W$55)/SUM($H$55:$W$55)</f>
        <v>#REF!</v>
      </c>
      <c r="G85" s="92"/>
      <c r="H85" s="92"/>
      <c r="I85" s="92"/>
      <c r="J85" s="92"/>
      <c r="K85" s="92"/>
      <c r="L85" s="92"/>
      <c r="M85" s="92"/>
      <c r="N85" s="92"/>
      <c r="O85" s="92"/>
      <c r="P85" s="92"/>
      <c r="Q85" s="92"/>
      <c r="R85" s="92"/>
      <c r="S85" s="92"/>
      <c r="T85" s="92"/>
      <c r="U85" s="92"/>
      <c r="V85" s="92"/>
      <c r="W85" s="221"/>
    </row>
    <row r="86" spans="1:115" outlineLevel="1" x14ac:dyDescent="0.25">
      <c r="D86" s="81"/>
    </row>
    <row r="87" spans="1:115" s="43" customFormat="1" outlineLevel="1" x14ac:dyDescent="0.25">
      <c r="A87" s="94"/>
      <c r="B87" s="95"/>
      <c r="C87" s="95"/>
      <c r="D87" s="226" t="s">
        <v>224</v>
      </c>
      <c r="E87" s="45"/>
    </row>
    <row r="88" spans="1:115" outlineLevel="1" x14ac:dyDescent="0.25">
      <c r="D88" s="81"/>
      <c r="E88" s="231" t="s">
        <v>110</v>
      </c>
      <c r="F88" s="67"/>
      <c r="G88" s="67"/>
      <c r="H88" s="67"/>
      <c r="I88" s="67"/>
      <c r="J88" s="67"/>
      <c r="K88" s="67"/>
      <c r="L88" s="67"/>
      <c r="M88" s="67"/>
      <c r="N88" s="67"/>
      <c r="O88" s="67"/>
      <c r="P88" s="67"/>
      <c r="Q88" s="67"/>
      <c r="R88" s="67"/>
      <c r="S88" s="67"/>
      <c r="T88" s="67"/>
      <c r="U88" s="67"/>
      <c r="V88" s="67"/>
      <c r="W88" s="220"/>
    </row>
    <row r="89" spans="1:115" outlineLevel="1" x14ac:dyDescent="0.25">
      <c r="D89" s="81"/>
      <c r="E89" s="232" t="s">
        <v>113</v>
      </c>
      <c r="F89" s="43"/>
      <c r="G89" s="43"/>
      <c r="H89" s="43"/>
      <c r="I89" s="43"/>
      <c r="J89" s="43"/>
      <c r="K89" s="43"/>
      <c r="L89" s="43"/>
      <c r="M89" s="43"/>
      <c r="N89" s="43"/>
      <c r="O89" s="43"/>
      <c r="P89" s="43"/>
      <c r="Q89" s="43"/>
      <c r="R89" s="43"/>
      <c r="S89" s="43"/>
      <c r="T89" s="43"/>
      <c r="U89" s="43"/>
      <c r="V89" s="43"/>
      <c r="W89" s="218"/>
    </row>
    <row r="90" spans="1:115" outlineLevel="1" x14ac:dyDescent="0.25">
      <c r="D90" s="81"/>
      <c r="E90" s="104"/>
      <c r="F90" s="43"/>
      <c r="G90" s="43"/>
      <c r="H90" s="43"/>
      <c r="I90" s="43"/>
      <c r="J90" s="43"/>
      <c r="K90" s="43"/>
      <c r="L90" s="43"/>
      <c r="M90" s="43"/>
      <c r="N90" s="43"/>
      <c r="O90" s="43"/>
      <c r="P90" s="43"/>
      <c r="Q90" s="43"/>
      <c r="R90" s="43"/>
      <c r="S90" s="43"/>
      <c r="T90" s="43"/>
      <c r="U90" s="43"/>
      <c r="V90" s="43"/>
      <c r="W90" s="218"/>
    </row>
    <row r="91" spans="1:115" outlineLevel="1" x14ac:dyDescent="0.25">
      <c r="D91" s="81"/>
      <c r="E91" s="232" t="s">
        <v>77</v>
      </c>
      <c r="F91" s="145"/>
      <c r="G91" s="43"/>
      <c r="H91" s="43" t="e">
        <f>#REF!</f>
        <v>#REF!</v>
      </c>
      <c r="I91" s="43" t="e">
        <f>#REF!</f>
        <v>#REF!</v>
      </c>
      <c r="J91" s="43" t="e">
        <f>#REF!</f>
        <v>#REF!</v>
      </c>
      <c r="K91" s="145" t="e">
        <f>#REF!</f>
        <v>#REF!</v>
      </c>
      <c r="L91" s="145" t="e">
        <f>#REF!</f>
        <v>#REF!</v>
      </c>
      <c r="M91" s="145" t="e">
        <f>#REF!</f>
        <v>#REF!</v>
      </c>
      <c r="N91" s="145" t="e">
        <f>#REF!</f>
        <v>#REF!</v>
      </c>
      <c r="O91" s="145" t="e">
        <f>#REF!</f>
        <v>#REF!</v>
      </c>
      <c r="P91" s="145" t="e">
        <f>#REF!</f>
        <v>#REF!</v>
      </c>
      <c r="Q91" s="145" t="e">
        <f>#REF!</f>
        <v>#REF!</v>
      </c>
      <c r="R91" s="145" t="e">
        <f>#REF!</f>
        <v>#REF!</v>
      </c>
      <c r="S91" s="145" t="e">
        <f>#REF!</f>
        <v>#REF!</v>
      </c>
      <c r="T91" s="145" t="e">
        <f>#REF!</f>
        <v>#REF!</v>
      </c>
      <c r="U91" s="145" t="e">
        <f>#REF!</f>
        <v>#REF!</v>
      </c>
      <c r="V91" s="145" t="e">
        <f>#REF!</f>
        <v>#REF!</v>
      </c>
      <c r="W91" s="233" t="e">
        <f>#REF!</f>
        <v>#REF!</v>
      </c>
      <c r="X91" s="47"/>
      <c r="Y91" s="47"/>
      <c r="Z91" s="47"/>
      <c r="AA91" s="47"/>
      <c r="AB91" s="47"/>
      <c r="AC91" s="47"/>
      <c r="AD91" s="47"/>
      <c r="AE91" s="47"/>
      <c r="AF91" s="47"/>
      <c r="AG91" s="47"/>
      <c r="AH91" s="47"/>
      <c r="AI91" s="47"/>
      <c r="AJ91" s="47"/>
      <c r="AK91" s="47"/>
      <c r="AL91" s="47"/>
      <c r="AM91" s="47"/>
      <c r="AN91" s="47"/>
      <c r="AO91" s="47"/>
      <c r="AP91" s="47"/>
      <c r="AQ91" s="47"/>
      <c r="AR91" s="47"/>
      <c r="AS91" s="47"/>
      <c r="AT91" s="47"/>
      <c r="AU91" s="47"/>
      <c r="AV91" s="47"/>
      <c r="AW91" s="47"/>
      <c r="AX91" s="47"/>
      <c r="AY91" s="47"/>
      <c r="AZ91" s="47"/>
      <c r="BA91" s="47"/>
      <c r="BB91" s="47"/>
      <c r="BC91" s="47"/>
      <c r="BD91" s="47"/>
      <c r="BE91" s="47"/>
      <c r="BF91" s="47"/>
      <c r="BG91" s="47"/>
      <c r="BH91" s="47"/>
      <c r="BI91" s="47"/>
      <c r="BJ91" s="47"/>
      <c r="BK91" s="47"/>
      <c r="BL91" s="47"/>
      <c r="BM91" s="47"/>
      <c r="BN91" s="47"/>
      <c r="BO91" s="47"/>
      <c r="BP91" s="47"/>
      <c r="BQ91" s="47"/>
      <c r="BR91" s="47"/>
      <c r="BS91" s="47"/>
      <c r="BT91" s="47"/>
      <c r="BU91" s="47"/>
      <c r="BV91" s="47"/>
      <c r="BW91" s="47"/>
      <c r="BX91" s="47"/>
      <c r="BY91" s="47"/>
      <c r="BZ91" s="47"/>
      <c r="CA91" s="47"/>
      <c r="CB91" s="47"/>
      <c r="CC91" s="47"/>
      <c r="CD91" s="47"/>
      <c r="CE91" s="47"/>
      <c r="CF91" s="47"/>
      <c r="CG91" s="47"/>
      <c r="CH91" s="47"/>
      <c r="CI91" s="47"/>
      <c r="CJ91" s="47"/>
      <c r="CK91" s="47"/>
      <c r="CL91" s="47"/>
      <c r="CM91" s="47"/>
      <c r="CN91" s="47"/>
      <c r="CO91" s="47"/>
      <c r="CP91" s="47"/>
      <c r="CQ91" s="47"/>
      <c r="CR91" s="47"/>
      <c r="CS91" s="47"/>
      <c r="CT91" s="47"/>
      <c r="CU91" s="47"/>
      <c r="CV91" s="47"/>
      <c r="CW91" s="47"/>
      <c r="CX91" s="47"/>
      <c r="CY91" s="47"/>
      <c r="CZ91" s="47"/>
      <c r="DA91" s="47"/>
      <c r="DB91" s="47"/>
      <c r="DC91" s="47"/>
      <c r="DD91" s="47"/>
      <c r="DE91" s="47"/>
      <c r="DF91" s="47"/>
      <c r="DG91" s="47"/>
      <c r="DH91" s="47"/>
      <c r="DI91" s="47"/>
      <c r="DJ91" s="47"/>
      <c r="DK91" s="47"/>
    </row>
    <row r="92" spans="1:115" s="80" customFormat="1" outlineLevel="1" x14ac:dyDescent="0.25">
      <c r="A92" s="123"/>
      <c r="B92" s="124"/>
      <c r="C92" s="124"/>
      <c r="D92" s="125"/>
      <c r="E92" s="234" t="s">
        <v>114</v>
      </c>
      <c r="F92" s="235"/>
      <c r="G92" s="74"/>
      <c r="H92" s="74" t="e">
        <f>IF(OR(H5&gt;0,H6&gt;0),SUMIF(#REF!,'Annuity 2'!H6,#REF!),0)</f>
        <v>#REF!</v>
      </c>
      <c r="I92" s="74" t="e">
        <f>IF(OR(I5&gt;0,I6&gt;0),SUMIF(#REF!,'Annuity 2'!I6,#REF!),0)</f>
        <v>#REF!</v>
      </c>
      <c r="J92" s="74" t="e">
        <f>IF(OR(J5&gt;0,J6&gt;0),SUMIF(#REF!,'Annuity 2'!J6,#REF!),0)</f>
        <v>#REF!</v>
      </c>
      <c r="K92" s="236" t="e">
        <f>IF(OR(K5&gt;0,K6&gt;0),SUMIF(#REF!,'Annuity 2'!K6,#REF!),0)</f>
        <v>#REF!</v>
      </c>
      <c r="L92" s="236" t="e">
        <f>IF(OR(L5&gt;0,L6&gt;0),SUMIF(#REF!,'Annuity 2'!L6,#REF!),0)</f>
        <v>#REF!</v>
      </c>
      <c r="M92" s="236" t="e">
        <f>IF(OR(M5&gt;0,M6&gt;0),SUMIF(#REF!,'Annuity 2'!M6,#REF!),0)</f>
        <v>#REF!</v>
      </c>
      <c r="N92" s="236" t="e">
        <f>IF(OR(N5&gt;0,N6&gt;0),SUMIF(#REF!,'Annuity 2'!N6,#REF!),0)</f>
        <v>#REF!</v>
      </c>
      <c r="O92" s="236" t="e">
        <f>IF(OR(O5&gt;0,O6&gt;0),SUMIF(#REF!,'Annuity 2'!O6,#REF!),0)</f>
        <v>#REF!</v>
      </c>
      <c r="P92" s="236" t="e">
        <f>IF(OR(P5&gt;0,P6&gt;0),SUMIF(#REF!,'Annuity 2'!P6,#REF!),0)</f>
        <v>#REF!</v>
      </c>
      <c r="Q92" s="236" t="e">
        <f>IF(OR(Q5&gt;0,Q6&gt;0),SUMIF(#REF!,'Annuity 2'!Q6,#REF!),0)</f>
        <v>#REF!</v>
      </c>
      <c r="R92" s="236" t="e">
        <f>IF(OR(R5&gt;0,R6&gt;0),SUMIF(#REF!,'Annuity 2'!R6,#REF!),0)</f>
        <v>#REF!</v>
      </c>
      <c r="S92" s="236" t="e">
        <f>IF(OR(S5&gt;0,S6&gt;0),SUMIF(#REF!,'Annuity 2'!S6,#REF!),0)</f>
        <v>#REF!</v>
      </c>
      <c r="T92" s="236" t="e">
        <f>IF(OR(T5&gt;0,T6&gt;0),SUMIF(#REF!,'Annuity 2'!T6,#REF!),0)</f>
        <v>#REF!</v>
      </c>
      <c r="U92" s="236" t="e">
        <f>IF(OR(U5&gt;0,U6&gt;0),SUMIF(#REF!,'Annuity 2'!U6,#REF!),0)</f>
        <v>#REF!</v>
      </c>
      <c r="V92" s="236" t="e">
        <f>IF(OR(V5&gt;0,V6&gt;0),SUMIF(#REF!,'Annuity 2'!V6,#REF!),0)</f>
        <v>#REF!</v>
      </c>
      <c r="W92" s="237" t="e">
        <f>IF(OR(W5&gt;0,W6&gt;0),SUMIF(#REF!,'Annuity 2'!W6,#REF!),0)</f>
        <v>#REF!</v>
      </c>
      <c r="X92" s="168"/>
      <c r="Y92" s="168"/>
      <c r="Z92" s="168"/>
      <c r="AA92" s="168"/>
      <c r="AB92" s="168"/>
      <c r="AC92" s="168"/>
      <c r="AD92" s="168"/>
      <c r="AE92" s="168"/>
      <c r="AF92" s="168"/>
      <c r="AG92" s="168"/>
      <c r="AH92" s="168"/>
      <c r="AI92" s="168"/>
      <c r="AJ92" s="168"/>
      <c r="AK92" s="168"/>
      <c r="AL92" s="168"/>
      <c r="AM92" s="168"/>
      <c r="AN92" s="168"/>
      <c r="AO92" s="168"/>
      <c r="AP92" s="168"/>
      <c r="AQ92" s="168"/>
      <c r="AR92" s="168"/>
      <c r="AS92" s="168"/>
      <c r="AT92" s="168"/>
      <c r="AU92" s="168"/>
      <c r="AV92" s="168"/>
      <c r="AW92" s="168"/>
      <c r="AX92" s="168"/>
      <c r="AY92" s="168"/>
      <c r="AZ92" s="168"/>
      <c r="BA92" s="126"/>
      <c r="BB92" s="126"/>
      <c r="BC92" s="126"/>
      <c r="BD92" s="126"/>
      <c r="BE92" s="126"/>
      <c r="BF92" s="126"/>
      <c r="BG92" s="126"/>
      <c r="BH92" s="126"/>
      <c r="BI92" s="126"/>
      <c r="BJ92" s="126"/>
      <c r="BK92" s="126"/>
      <c r="BL92" s="126"/>
      <c r="BM92" s="126"/>
      <c r="BN92" s="126"/>
      <c r="BO92" s="126"/>
      <c r="BP92" s="126"/>
      <c r="BQ92" s="126"/>
      <c r="BR92" s="126"/>
      <c r="BS92" s="126"/>
      <c r="BT92" s="126"/>
      <c r="BU92" s="126"/>
      <c r="BV92" s="126"/>
      <c r="BW92" s="126"/>
      <c r="BX92" s="126"/>
      <c r="BY92" s="126"/>
      <c r="BZ92" s="126"/>
      <c r="CA92" s="126"/>
      <c r="CB92" s="126"/>
      <c r="CC92" s="126"/>
      <c r="CD92" s="126"/>
      <c r="CE92" s="126"/>
      <c r="CF92" s="126"/>
      <c r="CG92" s="126"/>
      <c r="CH92" s="126"/>
      <c r="CI92" s="126"/>
      <c r="CJ92" s="126"/>
      <c r="CK92" s="126"/>
      <c r="CL92" s="126"/>
      <c r="CM92" s="126"/>
      <c r="CN92" s="126"/>
      <c r="CO92" s="126"/>
      <c r="CP92" s="126"/>
      <c r="CQ92" s="126"/>
      <c r="CR92" s="126"/>
      <c r="CS92" s="126"/>
      <c r="CT92" s="126"/>
      <c r="CU92" s="126"/>
      <c r="CV92" s="126"/>
      <c r="CW92" s="126"/>
      <c r="CX92" s="126"/>
      <c r="CY92" s="126"/>
      <c r="CZ92" s="126"/>
      <c r="DA92" s="126"/>
      <c r="DB92" s="126"/>
      <c r="DC92" s="126"/>
      <c r="DD92" s="126"/>
      <c r="DE92" s="126"/>
      <c r="DF92" s="126"/>
      <c r="DG92" s="126"/>
      <c r="DH92" s="126"/>
      <c r="DI92" s="126"/>
      <c r="DJ92" s="126"/>
      <c r="DK92" s="126"/>
    </row>
    <row r="93" spans="1:115" s="80" customFormat="1" outlineLevel="1" x14ac:dyDescent="0.25">
      <c r="A93" s="123"/>
      <c r="B93" s="124"/>
      <c r="C93" s="124"/>
      <c r="D93" s="125"/>
      <c r="E93" s="234" t="s">
        <v>80</v>
      </c>
      <c r="F93" s="235"/>
      <c r="G93" s="74"/>
      <c r="H93" s="74" t="e">
        <f>IF(OR(H5&gt;0,H6&gt;0),SUM($H$92:H92),"na")</f>
        <v>#REF!</v>
      </c>
      <c r="I93" s="74" t="e">
        <f>IF(OR(I5&gt;0,I6&gt;0),SUM($H$92:I92),"na")</f>
        <v>#REF!</v>
      </c>
      <c r="J93" s="74" t="e">
        <f>IF(OR(J5&gt;0,J6&gt;0),SUM($H$92:J92),"na")</f>
        <v>#REF!</v>
      </c>
      <c r="K93" s="74" t="e">
        <f>IF(OR(K5&gt;0,K6&gt;0),SUM($H$92:K92),"na")</f>
        <v>#REF!</v>
      </c>
      <c r="L93" s="74" t="e">
        <f>IF(OR(L5&gt;0,L6&gt;0),SUM($H$92:L92),"na")</f>
        <v>#REF!</v>
      </c>
      <c r="M93" s="74" t="e">
        <f>IF(OR(M5&gt;0,M6&gt;0),SUM($H$92:M92),"na")</f>
        <v>#REF!</v>
      </c>
      <c r="N93" s="74" t="e">
        <f>IF(OR(N5&gt;0,N6&gt;0),SUM($H$92:N92),"na")</f>
        <v>#REF!</v>
      </c>
      <c r="O93" s="74" t="e">
        <f>IF(OR(O5&gt;0,O6&gt;0),SUM($H$92:O92),"na")</f>
        <v>#REF!</v>
      </c>
      <c r="P93" s="74" t="e">
        <f>IF(OR(P5&gt;0,P6&gt;0),SUM($H$92:P92),"na")</f>
        <v>#REF!</v>
      </c>
      <c r="Q93" s="74" t="e">
        <f>IF(OR(Q5&gt;0,Q6&gt;0),SUM($H$92:Q92),"na")</f>
        <v>#REF!</v>
      </c>
      <c r="R93" s="74" t="e">
        <f>IF(OR(R5&gt;0,R6&gt;0),SUM($H$92:R92),"na")</f>
        <v>#REF!</v>
      </c>
      <c r="S93" s="74" t="e">
        <f>IF(OR(S5&gt;0,S6&gt;0),SUM($H$92:S92),"na")</f>
        <v>#REF!</v>
      </c>
      <c r="T93" s="74" t="e">
        <f>IF(OR(T5&gt;0,T6&gt;0),SUM($H$92:T92),"na")</f>
        <v>#REF!</v>
      </c>
      <c r="U93" s="74" t="e">
        <f>IF(OR(U5&gt;0,U6&gt;0),SUM($H$92:U92),"na")</f>
        <v>#REF!</v>
      </c>
      <c r="V93" s="74" t="e">
        <f>IF(OR(V5&gt;0,V6&gt;0),SUM($H$92:V92),"na")</f>
        <v>#REF!</v>
      </c>
      <c r="W93" s="238" t="e">
        <f>IF(OR(W5&gt;0,W6&gt;0),SUM($H$92:W92),"na")</f>
        <v>#REF!</v>
      </c>
      <c r="X93" s="168"/>
      <c r="Y93" s="168"/>
      <c r="Z93" s="168"/>
      <c r="AA93" s="168"/>
      <c r="AB93" s="168"/>
      <c r="AC93" s="168"/>
      <c r="AD93" s="168"/>
      <c r="AE93" s="168"/>
      <c r="AF93" s="168"/>
      <c r="AG93" s="168"/>
      <c r="AH93" s="168"/>
      <c r="AI93" s="168"/>
      <c r="AJ93" s="168"/>
      <c r="AK93" s="168"/>
      <c r="AL93" s="168"/>
      <c r="AM93" s="168"/>
      <c r="AN93" s="168"/>
      <c r="AO93" s="168"/>
      <c r="AP93" s="168"/>
      <c r="AQ93" s="168"/>
      <c r="AR93" s="168"/>
      <c r="AS93" s="168"/>
      <c r="AT93" s="168"/>
      <c r="AU93" s="168"/>
      <c r="AV93" s="168"/>
      <c r="AW93" s="168"/>
      <c r="AX93" s="168"/>
      <c r="AY93" s="168"/>
      <c r="AZ93" s="168"/>
      <c r="BA93" s="126"/>
      <c r="BB93" s="126"/>
      <c r="BC93" s="126"/>
      <c r="BD93" s="126"/>
      <c r="BE93" s="126"/>
      <c r="BF93" s="126"/>
      <c r="BG93" s="126"/>
      <c r="BH93" s="126"/>
      <c r="BI93" s="126"/>
      <c r="BJ93" s="126"/>
      <c r="BK93" s="126"/>
      <c r="BL93" s="126"/>
      <c r="BM93" s="126"/>
      <c r="BN93" s="126"/>
      <c r="BO93" s="126"/>
      <c r="BP93" s="126"/>
      <c r="BQ93" s="126"/>
      <c r="BR93" s="126"/>
      <c r="BS93" s="126"/>
      <c r="BT93" s="126"/>
      <c r="BU93" s="126"/>
      <c r="BV93" s="126"/>
      <c r="BW93" s="126"/>
      <c r="BX93" s="126"/>
      <c r="BY93" s="126"/>
      <c r="BZ93" s="126"/>
      <c r="CA93" s="126"/>
      <c r="CB93" s="126"/>
      <c r="CC93" s="126"/>
      <c r="CD93" s="126"/>
      <c r="CE93" s="126"/>
      <c r="CF93" s="126"/>
      <c r="CG93" s="126"/>
      <c r="CH93" s="126"/>
      <c r="CI93" s="126"/>
      <c r="CJ93" s="126"/>
      <c r="CK93" s="126"/>
      <c r="CL93" s="126"/>
      <c r="CM93" s="126"/>
      <c r="CN93" s="126"/>
      <c r="CO93" s="126"/>
      <c r="CP93" s="126"/>
      <c r="CQ93" s="126"/>
      <c r="CR93" s="126"/>
      <c r="CS93" s="126"/>
      <c r="CT93" s="126"/>
      <c r="CU93" s="126"/>
      <c r="CV93" s="126"/>
      <c r="CW93" s="126"/>
      <c r="CX93" s="126"/>
      <c r="CY93" s="126"/>
      <c r="CZ93" s="126"/>
      <c r="DA93" s="126"/>
      <c r="DB93" s="126"/>
      <c r="DC93" s="126"/>
      <c r="DD93" s="126"/>
      <c r="DE93" s="126"/>
      <c r="DF93" s="126"/>
      <c r="DG93" s="126"/>
      <c r="DH93" s="126"/>
      <c r="DI93" s="126"/>
      <c r="DJ93" s="126"/>
      <c r="DK93" s="126"/>
    </row>
    <row r="94" spans="1:115" outlineLevel="1" x14ac:dyDescent="0.25">
      <c r="D94" s="81"/>
      <c r="E94" s="239" t="s">
        <v>51</v>
      </c>
      <c r="F94" s="240"/>
      <c r="G94" s="92"/>
      <c r="H94" s="92" t="e">
        <f>IF(H6&gt;0,G93*$I$50/(1-H91)*H7/#REF!,0)</f>
        <v>#REF!</v>
      </c>
      <c r="I94" s="92" t="e">
        <f>IF(I6&gt;0,H93*$I$50/(1-I91)*I7/#REF!,0)</f>
        <v>#REF!</v>
      </c>
      <c r="J94" s="92" t="e">
        <f>IF(J6&gt;0,I93*$I$50/(1-J91)*J7/#REF!,0)</f>
        <v>#REF!</v>
      </c>
      <c r="K94" s="92" t="e">
        <f>IF(K6&gt;0,J93*$I$50/(1-K91)*K7/#REF!,0)</f>
        <v>#REF!</v>
      </c>
      <c r="L94" s="92" t="e">
        <f>IF(L6&gt;0,K93*$I$50/(1-L91)*L7/#REF!,0)</f>
        <v>#REF!</v>
      </c>
      <c r="M94" s="92" t="e">
        <f>IF(M6&gt;0,L93*$I$50/(1-M91)*M7/#REF!,0)</f>
        <v>#REF!</v>
      </c>
      <c r="N94" s="92" t="e">
        <f>IF(N6&gt;0,M93*$I$50/(1-N91)*N7/#REF!,0)</f>
        <v>#REF!</v>
      </c>
      <c r="O94" s="92" t="e">
        <f>IF(O6&gt;0,N93*$I$50/(1-O91)*O7/#REF!,0)</f>
        <v>#REF!</v>
      </c>
      <c r="P94" s="92" t="e">
        <f>IF(P6&gt;0,O93*$I$50/(1-P91)*P7/#REF!,0)</f>
        <v>#REF!</v>
      </c>
      <c r="Q94" s="92" t="e">
        <f>IF(Q6&gt;0,Q93*$I$50/(1-Q91)*Q7/#REF!,0)</f>
        <v>#REF!</v>
      </c>
      <c r="R94" s="92" t="e">
        <f>IF(R6&gt;0,R93*$I$50/(1-R91)*R7/#REF!,0)</f>
        <v>#REF!</v>
      </c>
      <c r="S94" s="92" t="e">
        <f>IF(S6&gt;0,S93*$I$50/(1-S91)*S7/#REF!,0)</f>
        <v>#REF!</v>
      </c>
      <c r="T94" s="92" t="e">
        <f>IF(T6&gt;0,T93*$I$50/(1-T91)*T7/#REF!,0)</f>
        <v>#REF!</v>
      </c>
      <c r="U94" s="92" t="e">
        <f>IF(U6&gt;0,U93*$I$50/(1-U91)*U7/#REF!,0)</f>
        <v>#REF!</v>
      </c>
      <c r="V94" s="92" t="e">
        <f>IF(V6&gt;0,V93*$I$50/(1-V91)*V7/#REF!,0)</f>
        <v>#REF!</v>
      </c>
      <c r="W94" s="221" t="e">
        <f>IF(W6&gt;0,W93*$I$50/(1-W91)*W7/#REF!,0)</f>
        <v>#REF!</v>
      </c>
    </row>
    <row r="95" spans="1:115" x14ac:dyDescent="0.25">
      <c r="D95" s="81"/>
      <c r="E95" s="89"/>
      <c r="K95" s="46"/>
    </row>
    <row r="96" spans="1:115" x14ac:dyDescent="0.25">
      <c r="D96" s="81"/>
      <c r="E96" s="241" t="s">
        <v>111</v>
      </c>
      <c r="F96" s="83" t="e">
        <f>SUM(H96:W96)</f>
        <v>#REF!</v>
      </c>
      <c r="G96" s="83"/>
      <c r="H96" s="83" t="e">
        <f>H94+SUM(H88:H89)</f>
        <v>#REF!</v>
      </c>
      <c r="I96" s="83" t="e">
        <f t="shared" ref="I96:W96" si="17">I94+SUM(I88:I89)</f>
        <v>#REF!</v>
      </c>
      <c r="J96" s="83" t="e">
        <f t="shared" si="17"/>
        <v>#REF!</v>
      </c>
      <c r="K96" s="83" t="e">
        <f t="shared" si="17"/>
        <v>#REF!</v>
      </c>
      <c r="L96" s="83" t="e">
        <f t="shared" si="17"/>
        <v>#REF!</v>
      </c>
      <c r="M96" s="83" t="e">
        <f t="shared" si="17"/>
        <v>#REF!</v>
      </c>
      <c r="N96" s="83" t="e">
        <f t="shared" si="17"/>
        <v>#REF!</v>
      </c>
      <c r="O96" s="83" t="e">
        <f t="shared" si="17"/>
        <v>#REF!</v>
      </c>
      <c r="P96" s="83" t="e">
        <f t="shared" si="17"/>
        <v>#REF!</v>
      </c>
      <c r="Q96" s="83" t="e">
        <f t="shared" si="17"/>
        <v>#REF!</v>
      </c>
      <c r="R96" s="83" t="e">
        <f t="shared" si="17"/>
        <v>#REF!</v>
      </c>
      <c r="S96" s="83" t="e">
        <f t="shared" si="17"/>
        <v>#REF!</v>
      </c>
      <c r="T96" s="83" t="e">
        <f t="shared" si="17"/>
        <v>#REF!</v>
      </c>
      <c r="U96" s="83" t="e">
        <f t="shared" si="17"/>
        <v>#REF!</v>
      </c>
      <c r="V96" s="83" t="e">
        <f t="shared" si="17"/>
        <v>#REF!</v>
      </c>
      <c r="W96" s="242" t="e">
        <f t="shared" si="17"/>
        <v>#REF!</v>
      </c>
    </row>
    <row r="97" spans="1:23" x14ac:dyDescent="0.25">
      <c r="K97" s="49"/>
    </row>
    <row r="98" spans="1:23" x14ac:dyDescent="0.25">
      <c r="E98" s="118" t="s">
        <v>165</v>
      </c>
      <c r="F98" s="252" t="e">
        <f>SUMPRODUCT(H96:W96,$H$55:$W$55)/SUM($H$55:$W$55)</f>
        <v>#REF!</v>
      </c>
      <c r="K98" s="49"/>
    </row>
    <row r="99" spans="1:23" x14ac:dyDescent="0.25">
      <c r="E99" s="105" t="s">
        <v>164</v>
      </c>
      <c r="F99" s="262" t="e">
        <f>F98*$F$57</f>
        <v>#REF!</v>
      </c>
      <c r="K99" s="49"/>
    </row>
    <row r="100" spans="1:23" x14ac:dyDescent="0.25">
      <c r="E100" s="118" t="s">
        <v>152</v>
      </c>
      <c r="F100" s="264" t="e">
        <f>#REF!</f>
        <v>#REF!</v>
      </c>
    </row>
    <row r="102" spans="1:23" x14ac:dyDescent="0.25">
      <c r="D102" s="99" t="s">
        <v>148</v>
      </c>
    </row>
    <row r="103" spans="1:23" x14ac:dyDescent="0.25">
      <c r="D103" s="81"/>
      <c r="E103" s="241" t="s">
        <v>149</v>
      </c>
      <c r="F103" s="87" t="e">
        <f>SUM(H103:W103)</f>
        <v>#REF!</v>
      </c>
      <c r="G103" s="83"/>
      <c r="H103" s="260" t="e">
        <f>SUM(H104:H105)</f>
        <v>#REF!</v>
      </c>
      <c r="I103" s="260" t="e">
        <f t="shared" ref="I103:W103" si="18">SUM(I104:I105)</f>
        <v>#REF!</v>
      </c>
      <c r="J103" s="260" t="e">
        <f>SUM(J104:J105)</f>
        <v>#REF!</v>
      </c>
      <c r="K103" s="260" t="e">
        <f t="shared" si="18"/>
        <v>#REF!</v>
      </c>
      <c r="L103" s="260" t="e">
        <f t="shared" si="18"/>
        <v>#REF!</v>
      </c>
      <c r="M103" s="260" t="e">
        <f t="shared" si="18"/>
        <v>#REF!</v>
      </c>
      <c r="N103" s="260" t="e">
        <f t="shared" si="18"/>
        <v>#REF!</v>
      </c>
      <c r="O103" s="260" t="e">
        <f t="shared" si="18"/>
        <v>#REF!</v>
      </c>
      <c r="P103" s="260" t="e">
        <f t="shared" si="18"/>
        <v>#REF!</v>
      </c>
      <c r="Q103" s="260" t="e">
        <f t="shared" si="18"/>
        <v>#REF!</v>
      </c>
      <c r="R103" s="260" t="e">
        <f t="shared" si="18"/>
        <v>#REF!</v>
      </c>
      <c r="S103" s="260" t="e">
        <f t="shared" si="18"/>
        <v>#REF!</v>
      </c>
      <c r="T103" s="260" t="e">
        <f t="shared" si="18"/>
        <v>#REF!</v>
      </c>
      <c r="U103" s="260" t="e">
        <f t="shared" si="18"/>
        <v>#REF!</v>
      </c>
      <c r="V103" s="260" t="e">
        <f t="shared" si="18"/>
        <v>#REF!</v>
      </c>
      <c r="W103" s="252" t="e">
        <f t="shared" si="18"/>
        <v>#REF!</v>
      </c>
    </row>
    <row r="104" spans="1:23" x14ac:dyDescent="0.25">
      <c r="E104" s="225" t="s">
        <v>153</v>
      </c>
      <c r="F104" s="43" t="e">
        <f>F99*F100</f>
        <v>#REF!</v>
      </c>
      <c r="G104" s="43"/>
      <c r="H104" s="43" t="e">
        <f t="shared" ref="H104:W104" si="19">IF(H6=$F$56,$F$104,0)</f>
        <v>#REF!</v>
      </c>
      <c r="I104" s="43" t="e">
        <f t="shared" si="19"/>
        <v>#REF!</v>
      </c>
      <c r="J104" s="43" t="e">
        <f t="shared" si="19"/>
        <v>#REF!</v>
      </c>
      <c r="K104" s="43" t="e">
        <f t="shared" si="19"/>
        <v>#REF!</v>
      </c>
      <c r="L104" s="43" t="e">
        <f t="shared" si="19"/>
        <v>#REF!</v>
      </c>
      <c r="M104" s="43" t="e">
        <f t="shared" si="19"/>
        <v>#REF!</v>
      </c>
      <c r="N104" s="43" t="e">
        <f t="shared" si="19"/>
        <v>#REF!</v>
      </c>
      <c r="O104" s="43" t="e">
        <f t="shared" si="19"/>
        <v>#REF!</v>
      </c>
      <c r="P104" s="43" t="e">
        <f t="shared" si="19"/>
        <v>#REF!</v>
      </c>
      <c r="Q104" s="43" t="e">
        <f t="shared" si="19"/>
        <v>#REF!</v>
      </c>
      <c r="R104" s="43" t="e">
        <f t="shared" si="19"/>
        <v>#REF!</v>
      </c>
      <c r="S104" s="43" t="e">
        <f t="shared" si="19"/>
        <v>#REF!</v>
      </c>
      <c r="T104" s="43" t="e">
        <f t="shared" si="19"/>
        <v>#REF!</v>
      </c>
      <c r="U104" s="43" t="e">
        <f t="shared" si="19"/>
        <v>#REF!</v>
      </c>
      <c r="V104" s="43" t="e">
        <f t="shared" si="19"/>
        <v>#REF!</v>
      </c>
      <c r="W104" s="218" t="e">
        <f t="shared" si="19"/>
        <v>#REF!</v>
      </c>
    </row>
    <row r="105" spans="1:23" x14ac:dyDescent="0.25">
      <c r="E105" s="258" t="s">
        <v>131</v>
      </c>
      <c r="F105" s="92" t="e">
        <f>F99-F104</f>
        <v>#REF!</v>
      </c>
      <c r="G105" s="92"/>
      <c r="H105" s="92" t="e">
        <f t="shared" ref="H105:W105" si="20">IF(AND(H6&gt;1,$F$104&gt;1),($F$99-SUM($H$104:$Q$104))/($F$57-$F$56),IF(AND(H6&gt;0,$F$104=0),$F$105/$F$57,0))</f>
        <v>#REF!</v>
      </c>
      <c r="I105" s="92" t="e">
        <f t="shared" si="20"/>
        <v>#REF!</v>
      </c>
      <c r="J105" s="92" t="e">
        <f t="shared" si="20"/>
        <v>#REF!</v>
      </c>
      <c r="K105" s="92" t="e">
        <f t="shared" si="20"/>
        <v>#REF!</v>
      </c>
      <c r="L105" s="92" t="e">
        <f t="shared" si="20"/>
        <v>#REF!</v>
      </c>
      <c r="M105" s="92" t="e">
        <f t="shared" si="20"/>
        <v>#REF!</v>
      </c>
      <c r="N105" s="92" t="e">
        <f t="shared" si="20"/>
        <v>#REF!</v>
      </c>
      <c r="O105" s="92" t="e">
        <f t="shared" si="20"/>
        <v>#REF!</v>
      </c>
      <c r="P105" s="92" t="e">
        <f t="shared" si="20"/>
        <v>#REF!</v>
      </c>
      <c r="Q105" s="92" t="e">
        <f t="shared" si="20"/>
        <v>#REF!</v>
      </c>
      <c r="R105" s="92" t="e">
        <f t="shared" si="20"/>
        <v>#REF!</v>
      </c>
      <c r="S105" s="92" t="e">
        <f t="shared" si="20"/>
        <v>#REF!</v>
      </c>
      <c r="T105" s="92" t="e">
        <f t="shared" si="20"/>
        <v>#REF!</v>
      </c>
      <c r="U105" s="92" t="e">
        <f t="shared" si="20"/>
        <v>#REF!</v>
      </c>
      <c r="V105" s="92" t="e">
        <f t="shared" si="20"/>
        <v>#REF!</v>
      </c>
      <c r="W105" s="221" t="e">
        <f t="shared" si="20"/>
        <v>#REF!</v>
      </c>
    </row>
    <row r="106" spans="1:23" x14ac:dyDescent="0.25">
      <c r="E106" s="105" t="s">
        <v>150</v>
      </c>
      <c r="F106" s="91" t="e">
        <f>SUM(H106:W106)</f>
        <v>#REF!</v>
      </c>
      <c r="G106" s="92"/>
      <c r="H106" s="261" t="e">
        <f t="shared" ref="H106:W106" si="21">IF(H6&gt;0,$F$85,0)</f>
        <v>#REF!</v>
      </c>
      <c r="I106" s="261" t="e">
        <f t="shared" si="21"/>
        <v>#REF!</v>
      </c>
      <c r="J106" s="261" t="e">
        <f t="shared" si="21"/>
        <v>#REF!</v>
      </c>
      <c r="K106" s="261" t="e">
        <f t="shared" si="21"/>
        <v>#REF!</v>
      </c>
      <c r="L106" s="261" t="e">
        <f t="shared" si="21"/>
        <v>#REF!</v>
      </c>
      <c r="M106" s="261" t="e">
        <f t="shared" si="21"/>
        <v>#REF!</v>
      </c>
      <c r="N106" s="261" t="e">
        <f t="shared" si="21"/>
        <v>#REF!</v>
      </c>
      <c r="O106" s="261" t="e">
        <f t="shared" si="21"/>
        <v>#REF!</v>
      </c>
      <c r="P106" s="261" t="e">
        <f t="shared" si="21"/>
        <v>#REF!</v>
      </c>
      <c r="Q106" s="261" t="e">
        <f t="shared" si="21"/>
        <v>#REF!</v>
      </c>
      <c r="R106" s="261" t="e">
        <f t="shared" si="21"/>
        <v>#REF!</v>
      </c>
      <c r="S106" s="261" t="e">
        <f t="shared" si="21"/>
        <v>#REF!</v>
      </c>
      <c r="T106" s="261" t="e">
        <f t="shared" si="21"/>
        <v>#REF!</v>
      </c>
      <c r="U106" s="261" t="e">
        <f t="shared" si="21"/>
        <v>#REF!</v>
      </c>
      <c r="V106" s="261" t="e">
        <f t="shared" si="21"/>
        <v>#REF!</v>
      </c>
      <c r="W106" s="262" t="e">
        <f t="shared" si="21"/>
        <v>#REF!</v>
      </c>
    </row>
    <row r="107" spans="1:23" x14ac:dyDescent="0.25">
      <c r="K107" s="49"/>
    </row>
    <row r="108" spans="1:23" s="112" customFormat="1" ht="15.75" x14ac:dyDescent="0.25">
      <c r="A108" s="111"/>
      <c r="C108" s="197" t="s">
        <v>96</v>
      </c>
      <c r="D108" s="113"/>
    </row>
    <row r="109" spans="1:23" outlineLevel="1" x14ac:dyDescent="0.25">
      <c r="A109" s="76"/>
      <c r="B109" s="68"/>
      <c r="C109" s="68"/>
      <c r="D109" s="226" t="s">
        <v>119</v>
      </c>
    </row>
    <row r="110" spans="1:23" outlineLevel="1" x14ac:dyDescent="0.25">
      <c r="D110" s="81"/>
      <c r="E110" s="118" t="s">
        <v>120</v>
      </c>
      <c r="F110" s="83" t="e">
        <f>SUM(H110:W110)</f>
        <v>#REF!</v>
      </c>
      <c r="G110" s="83"/>
      <c r="H110" s="83" t="e">
        <f>IF(OR(H5&gt;0,H6&gt;0),SUMIF(#REF!,'Annuity 2'!H6,#REF!),0)</f>
        <v>#REF!</v>
      </c>
      <c r="I110" s="83" t="e">
        <f>IF(OR(I5&gt;0,I6&gt;0),SUMIF(#REF!,'Annuity 2'!I6,#REF!),0)</f>
        <v>#REF!</v>
      </c>
      <c r="J110" s="83" t="e">
        <f>IF(OR(J5&gt;0,J6&gt;0),SUMIF(#REF!,'Annuity 2'!J6,#REF!),0)</f>
        <v>#REF!</v>
      </c>
      <c r="K110" s="83" t="e">
        <f>IF(OR(K5&gt;0,K6&gt;0),SUMIF(#REF!,'Annuity 2'!K6,#REF!),0)</f>
        <v>#REF!</v>
      </c>
      <c r="L110" s="83" t="e">
        <f>IF(OR(L5&gt;0,L6&gt;0),SUMIF(#REF!,'Annuity 2'!L6,#REF!),0)</f>
        <v>#REF!</v>
      </c>
      <c r="M110" s="83" t="e">
        <f>IF(OR(M5&gt;0,M6&gt;0),SUMIF(#REF!,'Annuity 2'!M6,#REF!),0)</f>
        <v>#REF!</v>
      </c>
      <c r="N110" s="83" t="e">
        <f>IF(OR(N5&gt;0,N6&gt;0),SUMIF(#REF!,'Annuity 2'!N6,#REF!),0)</f>
        <v>#REF!</v>
      </c>
      <c r="O110" s="83" t="e">
        <f>IF(OR(O5&gt;0,O6&gt;0),SUMIF(#REF!,'Annuity 2'!O6,#REF!),0)</f>
        <v>#REF!</v>
      </c>
      <c r="P110" s="83" t="e">
        <f>IF(OR(P5&gt;0,P6&gt;0),SUMIF(#REF!,'Annuity 2'!P6,#REF!),0)</f>
        <v>#REF!</v>
      </c>
      <c r="Q110" s="83" t="e">
        <f>IF(OR(Q5&gt;0,Q6&gt;0),SUMIF(#REF!,'Annuity 2'!Q6,#REF!),0)</f>
        <v>#REF!</v>
      </c>
      <c r="R110" s="83" t="e">
        <f>IF(OR(R5&gt;0,R6&gt;0),SUMIF(#REF!,'Annuity 2'!R6,#REF!),0)</f>
        <v>#REF!</v>
      </c>
      <c r="S110" s="83" t="e">
        <f>IF(OR(S5&gt;0,S6&gt;0),SUMIF(#REF!,'Annuity 2'!S6,#REF!),0)</f>
        <v>#REF!</v>
      </c>
      <c r="T110" s="83" t="e">
        <f>IF(OR(T5&gt;0,T6&gt;0),SUMIF(#REF!,'Annuity 2'!T6,#REF!),0)</f>
        <v>#REF!</v>
      </c>
      <c r="U110" s="83" t="e">
        <f>IF(OR(U5&gt;0,U6&gt;0),SUMIF(#REF!,'Annuity 2'!U6,#REF!),0)</f>
        <v>#REF!</v>
      </c>
      <c r="V110" s="83" t="e">
        <f>IF(OR(V5&gt;0,V6&gt;0),SUMIF(#REF!,'Annuity 2'!V6,#REF!),0)</f>
        <v>#REF!</v>
      </c>
      <c r="W110" s="242" t="e">
        <f>IF(OR(W5&gt;0,W6&gt;0),SUMIF(#REF!,'Annuity 2'!W6,#REF!),0)</f>
        <v>#REF!</v>
      </c>
    </row>
    <row r="111" spans="1:23" outlineLevel="1" x14ac:dyDescent="0.25">
      <c r="D111" s="81"/>
      <c r="E111" s="45" t="s">
        <v>139</v>
      </c>
      <c r="F111" s="45" t="e">
        <f>F114+F118+F125+J140</f>
        <v>#REF!</v>
      </c>
    </row>
    <row r="112" spans="1:23" outlineLevel="1" x14ac:dyDescent="0.25">
      <c r="D112" s="81"/>
    </row>
    <row r="113" spans="1:163" outlineLevel="1" x14ac:dyDescent="0.25">
      <c r="A113" s="76"/>
      <c r="B113" s="68"/>
      <c r="C113" s="68"/>
      <c r="D113" s="226" t="s">
        <v>121</v>
      </c>
    </row>
    <row r="114" spans="1:163" outlineLevel="1" x14ac:dyDescent="0.25">
      <c r="D114" s="81"/>
      <c r="E114" s="118" t="s">
        <v>122</v>
      </c>
      <c r="F114" s="83" t="e">
        <f>SUM(H114:W114)</f>
        <v>#REF!</v>
      </c>
      <c r="G114" s="83"/>
      <c r="H114" s="83" t="e">
        <f>IF(OR(H5&gt;0,H6&gt;0),SUMIF(#REF!,'Annuity 2'!H6,#REF!),0)</f>
        <v>#REF!</v>
      </c>
      <c r="I114" s="83" t="e">
        <f>IF(OR(I5&gt;0,I6&gt;0),SUMIF(#REF!,'Annuity 2'!I6,#REF!),0)</f>
        <v>#REF!</v>
      </c>
      <c r="J114" s="83" t="e">
        <f>IF(OR(J5&gt;0,J6&gt;0),SUMIF(#REF!,'Annuity 2'!J6,#REF!),0)</f>
        <v>#REF!</v>
      </c>
      <c r="K114" s="83" t="e">
        <f>IF(OR(K5&gt;0,K6&gt;0),SUMIF(#REF!,'Annuity 2'!K6,#REF!),0)</f>
        <v>#REF!</v>
      </c>
      <c r="L114" s="83" t="e">
        <f>IF(OR(L5&gt;0,L6&gt;0),SUMIF(#REF!,'Annuity 2'!L6,#REF!),0)</f>
        <v>#REF!</v>
      </c>
      <c r="M114" s="83" t="e">
        <f>IF(OR(M5&gt;0,M6&gt;0),SUMIF(#REF!,'Annuity 2'!M6,#REF!),0)</f>
        <v>#REF!</v>
      </c>
      <c r="N114" s="83" t="e">
        <f>IF(OR(N5&gt;0,N6&gt;0),SUMIF(#REF!,'Annuity 2'!N6,#REF!),0)</f>
        <v>#REF!</v>
      </c>
      <c r="O114" s="83" t="e">
        <f>IF(OR(O5&gt;0,O6&gt;0),SUMIF(#REF!,'Annuity 2'!O6,#REF!),0)</f>
        <v>#REF!</v>
      </c>
      <c r="P114" s="83" t="e">
        <f>IF(OR(P5&gt;0,P6&gt;0),SUMIF(#REF!,'Annuity 2'!P6,#REF!),0)</f>
        <v>#REF!</v>
      </c>
      <c r="Q114" s="83" t="e">
        <f>IF(OR(Q5&gt;0,Q6&gt;0),SUMIF(#REF!,'Annuity 2'!Q6,#REF!),0)</f>
        <v>#REF!</v>
      </c>
      <c r="R114" s="83" t="e">
        <f>IF(OR(R5&gt;0,R6&gt;0),SUMIF(#REF!,'Annuity 2'!R6,#REF!),0)</f>
        <v>#REF!</v>
      </c>
      <c r="S114" s="83" t="e">
        <f>IF(OR(S5&gt;0,S6&gt;0),SUMIF(#REF!,'Annuity 2'!S6,#REF!),0)</f>
        <v>#REF!</v>
      </c>
      <c r="T114" s="83" t="e">
        <f>IF(OR(T5&gt;0,T6&gt;0),SUMIF(#REF!,'Annuity 2'!T6,#REF!),0)</f>
        <v>#REF!</v>
      </c>
      <c r="U114" s="83" t="e">
        <f>IF(OR(U5&gt;0,U6&gt;0),SUMIF(#REF!,'Annuity 2'!U6,#REF!),0)</f>
        <v>#REF!</v>
      </c>
      <c r="V114" s="83" t="e">
        <f>IF(OR(V5&gt;0,V6&gt;0),SUMIF(#REF!,'Annuity 2'!V6,#REF!),0)</f>
        <v>#REF!</v>
      </c>
      <c r="W114" s="242" t="e">
        <f>IF(OR(W5&gt;0,W6&gt;0),SUMIF(#REF!,'Annuity 2'!W6,#REF!),0)</f>
        <v>#REF!</v>
      </c>
    </row>
    <row r="115" spans="1:163" outlineLevel="1" x14ac:dyDescent="0.25">
      <c r="D115" s="81"/>
    </row>
    <row r="116" spans="1:163" outlineLevel="1" x14ac:dyDescent="0.25">
      <c r="A116" s="76"/>
      <c r="B116" s="68"/>
      <c r="C116" s="68"/>
      <c r="D116" s="226" t="s">
        <v>109</v>
      </c>
    </row>
    <row r="117" spans="1:163" outlineLevel="1" x14ac:dyDescent="0.25">
      <c r="A117" s="94"/>
      <c r="B117" s="95"/>
      <c r="C117" s="95"/>
      <c r="D117" s="96"/>
      <c r="E117" s="228" t="s">
        <v>11</v>
      </c>
      <c r="F117" s="67"/>
      <c r="G117" s="67"/>
      <c r="H117" s="67">
        <f>G120</f>
        <v>0</v>
      </c>
      <c r="I117" s="67" t="e">
        <f>H120</f>
        <v>#REF!</v>
      </c>
      <c r="J117" s="67" t="e">
        <f t="shared" ref="J117:W117" si="22">I120</f>
        <v>#REF!</v>
      </c>
      <c r="K117" s="67" t="e">
        <f t="shared" si="22"/>
        <v>#REF!</v>
      </c>
      <c r="L117" s="67" t="e">
        <f t="shared" si="22"/>
        <v>#REF!</v>
      </c>
      <c r="M117" s="67" t="e">
        <f t="shared" si="22"/>
        <v>#REF!</v>
      </c>
      <c r="N117" s="67" t="e">
        <f t="shared" si="22"/>
        <v>#REF!</v>
      </c>
      <c r="O117" s="67" t="e">
        <f t="shared" si="22"/>
        <v>#REF!</v>
      </c>
      <c r="P117" s="67" t="e">
        <f t="shared" si="22"/>
        <v>#REF!</v>
      </c>
      <c r="Q117" s="67" t="e">
        <f t="shared" si="22"/>
        <v>#REF!</v>
      </c>
      <c r="R117" s="67" t="e">
        <f t="shared" si="22"/>
        <v>#REF!</v>
      </c>
      <c r="S117" s="67" t="e">
        <f t="shared" si="22"/>
        <v>#REF!</v>
      </c>
      <c r="T117" s="67" t="e">
        <f t="shared" si="22"/>
        <v>#REF!</v>
      </c>
      <c r="U117" s="67" t="e">
        <f t="shared" si="22"/>
        <v>#REF!</v>
      </c>
      <c r="V117" s="67" t="e">
        <f t="shared" si="22"/>
        <v>#REF!</v>
      </c>
      <c r="W117" s="220" t="e">
        <f t="shared" si="22"/>
        <v>#REF!</v>
      </c>
    </row>
    <row r="118" spans="1:163" outlineLevel="1" x14ac:dyDescent="0.25">
      <c r="A118" s="94"/>
      <c r="B118" s="95"/>
      <c r="C118" s="95"/>
      <c r="D118" s="96" t="s">
        <v>8</v>
      </c>
      <c r="E118" s="229" t="s">
        <v>9</v>
      </c>
      <c r="F118" s="43" t="e">
        <f>SUM(H118:W118)</f>
        <v>#REF!</v>
      </c>
      <c r="G118" s="43"/>
      <c r="H118" s="43" t="e">
        <f>IF(OR(H5&gt;0,H6&gt;0),SUMIF(#REF!,'Annuity 2'!H6,#REF!),0)</f>
        <v>#REF!</v>
      </c>
      <c r="I118" s="43" t="e">
        <f>IF(OR(I5&gt;0,I6&gt;0),SUMIF(#REF!,'Annuity 2'!I6,#REF!),0)</f>
        <v>#REF!</v>
      </c>
      <c r="J118" s="43" t="e">
        <f>IF(OR(J5&gt;0,J6&gt;0),SUMIF(#REF!,'Annuity 2'!J6,#REF!),0)</f>
        <v>#REF!</v>
      </c>
      <c r="K118" s="43" t="e">
        <f>IF(OR(K5&gt;0,K6&gt;0),SUMIF(#REF!,'Annuity 2'!K6,#REF!),0)</f>
        <v>#REF!</v>
      </c>
      <c r="L118" s="43" t="e">
        <f>IF(OR(L5&gt;0,L6&gt;0),SUMIF(#REF!,'Annuity 2'!L6,#REF!),0)</f>
        <v>#REF!</v>
      </c>
      <c r="M118" s="43" t="e">
        <f>IF(OR(M5&gt;0,M6&gt;0),SUMIF(#REF!,'Annuity 2'!M6,#REF!),0)</f>
        <v>#REF!</v>
      </c>
      <c r="N118" s="43" t="e">
        <f>IF(OR(N5&gt;0,N6&gt;0),SUMIF(#REF!,'Annuity 2'!N6,#REF!),0)</f>
        <v>#REF!</v>
      </c>
      <c r="O118" s="43" t="e">
        <f>IF(OR(O5&gt;0,O6&gt;0),SUMIF(#REF!,'Annuity 2'!O6,#REF!),0)</f>
        <v>#REF!</v>
      </c>
      <c r="P118" s="43" t="e">
        <f>IF(OR(P5&gt;0,P6&gt;0),SUMIF(#REF!,'Annuity 2'!P6,#REF!),0)</f>
        <v>#REF!</v>
      </c>
      <c r="Q118" s="43" t="e">
        <f>IF(OR(Q5&gt;0,Q6&gt;0),SUMIF(#REF!,'Annuity 2'!Q6,#REF!),0)</f>
        <v>#REF!</v>
      </c>
      <c r="R118" s="43" t="e">
        <f>IF(OR(R5&gt;0,R6&gt;0),SUMIF(#REF!,'Annuity 2'!R6,#REF!),0)</f>
        <v>#REF!</v>
      </c>
      <c r="S118" s="43" t="e">
        <f>IF(OR(S5&gt;0,S6&gt;0),SUMIF(#REF!,'Annuity 2'!S6,#REF!),0)</f>
        <v>#REF!</v>
      </c>
      <c r="T118" s="43" t="e">
        <f>IF(OR(T5&gt;0,T6&gt;0),SUMIF(#REF!,'Annuity 2'!T6,#REF!),0)</f>
        <v>#REF!</v>
      </c>
      <c r="U118" s="43" t="e">
        <f>IF(OR(U5&gt;0,U6&gt;0),SUMIF(#REF!,'Annuity 2'!U6,#REF!),0)</f>
        <v>#REF!</v>
      </c>
      <c r="V118" s="43" t="e">
        <f>IF(OR(V5&gt;0,V6&gt;0),SUMIF(#REF!,'Annuity 2'!V6,#REF!),0)</f>
        <v>#REF!</v>
      </c>
      <c r="W118" s="218" t="e">
        <f>IF(OR(W5&gt;0,W6&gt;0),SUMIF(#REF!,'Annuity 2'!W6,#REF!),0)</f>
        <v>#REF!</v>
      </c>
    </row>
    <row r="119" spans="1:163" outlineLevel="1" x14ac:dyDescent="0.25">
      <c r="A119" s="94"/>
      <c r="B119" s="95"/>
      <c r="C119" s="95"/>
      <c r="D119" s="96" t="s">
        <v>10</v>
      </c>
      <c r="E119" s="229" t="s">
        <v>79</v>
      </c>
      <c r="F119" s="43" t="e">
        <f>SUM(H119:W119)</f>
        <v>#REF!</v>
      </c>
      <c r="G119" s="43"/>
      <c r="H119" s="43" t="e">
        <f>IF(OR(H5&gt;0,H6&gt;0),SUMIF(#REF!,'Annuity 2'!H6,#REF!),0)</f>
        <v>#REF!</v>
      </c>
      <c r="I119" s="43" t="e">
        <f>IF(OR(I5&gt;0,I6&gt;0),SUMIF(#REF!,'Annuity 2'!I6,#REF!),0)</f>
        <v>#REF!</v>
      </c>
      <c r="J119" s="43" t="e">
        <f>IF(OR(J5&gt;0,J6&gt;0),SUMIF(#REF!,'Annuity 2'!J6,#REF!),0)</f>
        <v>#REF!</v>
      </c>
      <c r="K119" s="43" t="e">
        <f>IF(OR(K5&gt;0,K6&gt;0),SUMIF(#REF!,'Annuity 2'!K6,#REF!),0)</f>
        <v>#REF!</v>
      </c>
      <c r="L119" s="43" t="e">
        <f>IF(OR(L5&gt;0,L6&gt;0),SUMIF(#REF!,'Annuity 2'!L6,#REF!),0)</f>
        <v>#REF!</v>
      </c>
      <c r="M119" s="43" t="e">
        <f>IF(OR(M5&gt;0,M6&gt;0),SUMIF(#REF!,'Annuity 2'!M6,#REF!),0)</f>
        <v>#REF!</v>
      </c>
      <c r="N119" s="43" t="e">
        <f>IF(OR(N5&gt;0,N6&gt;0),SUMIF(#REF!,'Annuity 2'!N6,#REF!),0)</f>
        <v>#REF!</v>
      </c>
      <c r="O119" s="43" t="e">
        <f>IF(OR(O5&gt;0,O6&gt;0),SUMIF(#REF!,'Annuity 2'!O6,#REF!),0)</f>
        <v>#REF!</v>
      </c>
      <c r="P119" s="43" t="e">
        <f>IF(OR(P5&gt;0,P6&gt;0),SUMIF(#REF!,'Annuity 2'!P6,#REF!),0)</f>
        <v>#REF!</v>
      </c>
      <c r="Q119" s="43" t="e">
        <f>IF(OR(Q5&gt;0,Q6&gt;0),SUMIF(#REF!,'Annuity 2'!Q6,#REF!),0)</f>
        <v>#REF!</v>
      </c>
      <c r="R119" s="43" t="e">
        <f>IF(OR(R5&gt;0,R6&gt;0),SUMIF(#REF!,'Annuity 2'!R6,#REF!),0)</f>
        <v>#REF!</v>
      </c>
      <c r="S119" s="43" t="e">
        <f>IF(OR(S5&gt;0,S6&gt;0),SUMIF(#REF!,'Annuity 2'!S6,#REF!),0)</f>
        <v>#REF!</v>
      </c>
      <c r="T119" s="43" t="e">
        <f>IF(OR(T5&gt;0,T6&gt;0),SUMIF(#REF!,'Annuity 2'!T6,#REF!),0)</f>
        <v>#REF!</v>
      </c>
      <c r="U119" s="43" t="e">
        <f>IF(OR(U5&gt;0,U6&gt;0),SUMIF(#REF!,'Annuity 2'!U6,#REF!),0)</f>
        <v>#REF!</v>
      </c>
      <c r="V119" s="43" t="e">
        <f>IF(OR(V5&gt;0,V6&gt;0),SUMIF(#REF!,'Annuity 2'!V6,#REF!),0)</f>
        <v>#REF!</v>
      </c>
      <c r="W119" s="218" t="e">
        <f>IF(OR(W5&gt;0,W6&gt;0),SUMIF(#REF!,'Annuity 2'!W6,#REF!),0)</f>
        <v>#REF!</v>
      </c>
    </row>
    <row r="120" spans="1:163" s="92" customFormat="1" outlineLevel="1" x14ac:dyDescent="0.25">
      <c r="A120" s="94"/>
      <c r="B120" s="95"/>
      <c r="C120" s="95"/>
      <c r="D120" s="96"/>
      <c r="E120" s="230" t="s">
        <v>39</v>
      </c>
      <c r="H120" s="92" t="e">
        <f t="shared" ref="H120:W120" si="23">H117+H118-H119</f>
        <v>#REF!</v>
      </c>
      <c r="I120" s="92" t="e">
        <f t="shared" si="23"/>
        <v>#REF!</v>
      </c>
      <c r="J120" s="92" t="e">
        <f t="shared" si="23"/>
        <v>#REF!</v>
      </c>
      <c r="K120" s="92" t="e">
        <f t="shared" si="23"/>
        <v>#REF!</v>
      </c>
      <c r="L120" s="92" t="e">
        <f t="shared" si="23"/>
        <v>#REF!</v>
      </c>
      <c r="M120" s="92" t="e">
        <f t="shared" si="23"/>
        <v>#REF!</v>
      </c>
      <c r="N120" s="92" t="e">
        <f t="shared" si="23"/>
        <v>#REF!</v>
      </c>
      <c r="O120" s="92" t="e">
        <f t="shared" si="23"/>
        <v>#REF!</v>
      </c>
      <c r="P120" s="92" t="e">
        <f t="shared" si="23"/>
        <v>#REF!</v>
      </c>
      <c r="Q120" s="92" t="e">
        <f t="shared" si="23"/>
        <v>#REF!</v>
      </c>
      <c r="R120" s="92" t="e">
        <f t="shared" si="23"/>
        <v>#REF!</v>
      </c>
      <c r="S120" s="92" t="e">
        <f t="shared" si="23"/>
        <v>#REF!</v>
      </c>
      <c r="T120" s="92" t="e">
        <f t="shared" si="23"/>
        <v>#REF!</v>
      </c>
      <c r="U120" s="92" t="e">
        <f t="shared" si="23"/>
        <v>#REF!</v>
      </c>
      <c r="V120" s="92" t="e">
        <f t="shared" si="23"/>
        <v>#REF!</v>
      </c>
      <c r="W120" s="221" t="e">
        <f t="shared" si="23"/>
        <v>#REF!</v>
      </c>
    </row>
    <row r="121" spans="1:163" s="43" customFormat="1" outlineLevel="1" x14ac:dyDescent="0.25">
      <c r="A121" s="76"/>
      <c r="B121" s="68"/>
      <c r="C121" s="68"/>
      <c r="D121" s="77"/>
      <c r="E121" s="105" t="s">
        <v>19</v>
      </c>
      <c r="F121" s="227" t="e">
        <f>SUM(H121:AZ121)</f>
        <v>#REF!</v>
      </c>
      <c r="G121" s="92"/>
      <c r="H121" s="84" t="e">
        <f>AVERAGE(H117,H120)*'Annuity 2'!$I$48*H7/#REF!*H10</f>
        <v>#REF!</v>
      </c>
      <c r="I121" s="93" t="e">
        <f>AVERAGE(I117,I120)*'Annuity 2'!$I$48*I7/#REF!*I10</f>
        <v>#REF!</v>
      </c>
      <c r="J121" s="93" t="e">
        <f>AVERAGE(J117,J120)*'Annuity 2'!$I$48*J7/#REF!*J10</f>
        <v>#REF!</v>
      </c>
      <c r="K121" s="93" t="e">
        <f>AVERAGE(K117,K120)*'Annuity 2'!$I$48*K7/#REF!*K10</f>
        <v>#REF!</v>
      </c>
      <c r="L121" s="93" t="e">
        <f>AVERAGE(L117,L120)*'Annuity 2'!$I$48*L7/#REF!*L10</f>
        <v>#REF!</v>
      </c>
      <c r="M121" s="93" t="e">
        <f>AVERAGE(M117,M120)*'Annuity 2'!$I$48*M7/#REF!*M10</f>
        <v>#REF!</v>
      </c>
      <c r="N121" s="93" t="e">
        <f>AVERAGE(N117,N120)*'Annuity 2'!$I$48*N7/#REF!*N10</f>
        <v>#REF!</v>
      </c>
      <c r="O121" s="93" t="e">
        <f>AVERAGE(O117,O120)*'Annuity 2'!$I$48*O7/#REF!*O10</f>
        <v>#REF!</v>
      </c>
      <c r="P121" s="93" t="e">
        <f>AVERAGE(P117,P120)*'Annuity 2'!$I$48*P7/#REF!*P10</f>
        <v>#REF!</v>
      </c>
      <c r="Q121" s="93" t="e">
        <f>AVERAGE(Q117,Q120)*'Annuity 2'!$I$48*Q7/#REF!*Q10</f>
        <v>#REF!</v>
      </c>
      <c r="R121" s="93" t="e">
        <f>AVERAGE(R117,R120)*'Annuity 2'!$I$48*R7/#REF!*R10</f>
        <v>#REF!</v>
      </c>
      <c r="S121" s="93" t="e">
        <f>AVERAGE(S117,S120)*'Annuity 2'!$I$48*S7/#REF!*S10</f>
        <v>#REF!</v>
      </c>
      <c r="T121" s="93" t="e">
        <f>AVERAGE(T117,T120)*'Annuity 2'!$I$48*T7/#REF!*T10</f>
        <v>#REF!</v>
      </c>
      <c r="U121" s="93" t="e">
        <f>AVERAGE(U117,U120)*'Annuity 2'!$I$48*U7/#REF!*U10</f>
        <v>#REF!</v>
      </c>
      <c r="V121" s="93" t="e">
        <f>AVERAGE(V117,V120)*'Annuity 2'!$I$48*V7/#REF!*V10</f>
        <v>#REF!</v>
      </c>
      <c r="W121" s="222" t="e">
        <f>AVERAGE(W117,W120)*'Annuity 2'!$I$48*W7/#REF!*W10</f>
        <v>#REF!</v>
      </c>
    </row>
    <row r="122" spans="1:163" s="43" customFormat="1" outlineLevel="1" x14ac:dyDescent="0.25">
      <c r="A122" s="94"/>
      <c r="B122" s="95"/>
      <c r="C122" s="95"/>
      <c r="D122" s="96"/>
      <c r="E122" s="97"/>
    </row>
    <row r="123" spans="1:163" outlineLevel="1" x14ac:dyDescent="0.25">
      <c r="D123" s="226" t="s">
        <v>108</v>
      </c>
    </row>
    <row r="124" spans="1:163" outlineLevel="1" x14ac:dyDescent="0.25">
      <c r="A124" s="94"/>
      <c r="B124" s="95"/>
      <c r="C124" s="95"/>
      <c r="D124" s="96"/>
      <c r="E124" s="228" t="s">
        <v>11</v>
      </c>
      <c r="F124" s="67"/>
      <c r="G124" s="67"/>
      <c r="H124" s="67">
        <f t="shared" ref="H124:W124" si="24">G127</f>
        <v>0</v>
      </c>
      <c r="I124" s="67" t="e">
        <f t="shared" si="24"/>
        <v>#REF!</v>
      </c>
      <c r="J124" s="67" t="e">
        <f t="shared" si="24"/>
        <v>#REF!</v>
      </c>
      <c r="K124" s="67" t="e">
        <f t="shared" si="24"/>
        <v>#REF!</v>
      </c>
      <c r="L124" s="67" t="e">
        <f t="shared" si="24"/>
        <v>#REF!</v>
      </c>
      <c r="M124" s="67" t="e">
        <f t="shared" si="24"/>
        <v>#REF!</v>
      </c>
      <c r="N124" s="67" t="e">
        <f t="shared" si="24"/>
        <v>#REF!</v>
      </c>
      <c r="O124" s="67" t="e">
        <f t="shared" si="24"/>
        <v>#REF!</v>
      </c>
      <c r="P124" s="67" t="e">
        <f t="shared" si="24"/>
        <v>#REF!</v>
      </c>
      <c r="Q124" s="67" t="e">
        <f t="shared" si="24"/>
        <v>#REF!</v>
      </c>
      <c r="R124" s="67" t="e">
        <f t="shared" si="24"/>
        <v>#REF!</v>
      </c>
      <c r="S124" s="67" t="e">
        <f t="shared" si="24"/>
        <v>#REF!</v>
      </c>
      <c r="T124" s="67" t="e">
        <f t="shared" si="24"/>
        <v>#REF!</v>
      </c>
      <c r="U124" s="67" t="e">
        <f t="shared" si="24"/>
        <v>#REF!</v>
      </c>
      <c r="V124" s="67" t="e">
        <f t="shared" si="24"/>
        <v>#REF!</v>
      </c>
      <c r="W124" s="220" t="e">
        <f t="shared" si="24"/>
        <v>#REF!</v>
      </c>
    </row>
    <row r="125" spans="1:163" outlineLevel="1" x14ac:dyDescent="0.25">
      <c r="A125" s="94"/>
      <c r="B125" s="95"/>
      <c r="C125" s="95"/>
      <c r="D125" s="96" t="s">
        <v>8</v>
      </c>
      <c r="E125" s="229" t="s">
        <v>9</v>
      </c>
      <c r="F125" s="43" t="e">
        <f>SUM(H125:AZ125)</f>
        <v>#REF!</v>
      </c>
      <c r="G125" s="43"/>
      <c r="H125" s="43" t="e">
        <f>IF(OR(H5&gt;0,H6&gt;0),SUMIF(#REF!,'Annuity 2'!H6,#REF!),0)</f>
        <v>#REF!</v>
      </c>
      <c r="I125" s="43" t="e">
        <f>IF(OR(I5&gt;0,I6&gt;0),SUMIF(#REF!,'Annuity 2'!I6,#REF!),0)</f>
        <v>#REF!</v>
      </c>
      <c r="J125" s="43" t="e">
        <f>IF(OR(J5&gt;0,J6&gt;0),SUMIF(#REF!,'Annuity 2'!J6,#REF!),0)</f>
        <v>#REF!</v>
      </c>
      <c r="K125" s="43" t="e">
        <f>IF(OR(K5&gt;0,K6&gt;0),SUMIF(#REF!,'Annuity 2'!K6,#REF!),0)</f>
        <v>#REF!</v>
      </c>
      <c r="L125" s="43" t="e">
        <f>IF(OR(L5&gt;0,L6&gt;0),SUMIF(#REF!,'Annuity 2'!L6,#REF!),0)</f>
        <v>#REF!</v>
      </c>
      <c r="M125" s="43" t="e">
        <f>IF(OR(M5&gt;0,M6&gt;0),SUMIF(#REF!,'Annuity 2'!M6,#REF!),0)</f>
        <v>#REF!</v>
      </c>
      <c r="N125" s="43" t="e">
        <f>IF(OR(N5&gt;0,N6&gt;0),SUMIF(#REF!,'Annuity 2'!N6,#REF!),0)</f>
        <v>#REF!</v>
      </c>
      <c r="O125" s="43" t="e">
        <f>IF(OR(O5&gt;0,O6&gt;0),SUMIF(#REF!,'Annuity 2'!O6,#REF!),0)</f>
        <v>#REF!</v>
      </c>
      <c r="P125" s="43" t="e">
        <f>IF(OR(P5&gt;0,P6&gt;0),SUMIF(#REF!,'Annuity 2'!P6,#REF!),0)</f>
        <v>#REF!</v>
      </c>
      <c r="Q125" s="43" t="e">
        <f>IF(OR(Q5&gt;0,Q6&gt;0),SUMIF(#REF!,'Annuity 2'!Q6,#REF!),0)</f>
        <v>#REF!</v>
      </c>
      <c r="R125" s="43" t="e">
        <f>IF(OR(R5&gt;0,R6&gt;0),SUMIF(#REF!,'Annuity 2'!R6,#REF!),0)</f>
        <v>#REF!</v>
      </c>
      <c r="S125" s="43" t="e">
        <f>IF(OR(S5&gt;0,S6&gt;0),SUMIF(#REF!,'Annuity 2'!S6,#REF!),0)</f>
        <v>#REF!</v>
      </c>
      <c r="T125" s="43" t="e">
        <f>IF(OR(T5&gt;0,T6&gt;0),SUMIF(#REF!,'Annuity 2'!T6,#REF!),0)</f>
        <v>#REF!</v>
      </c>
      <c r="U125" s="43" t="e">
        <f>IF(OR(U5&gt;0,U6&gt;0),SUMIF(#REF!,'Annuity 2'!U6,#REF!),0)</f>
        <v>#REF!</v>
      </c>
      <c r="V125" s="43" t="e">
        <f>IF(OR(V5&gt;0,V6&gt;0),SUMIF(#REF!,'Annuity 2'!V6,#REF!),0)</f>
        <v>#REF!</v>
      </c>
      <c r="W125" s="218" t="e">
        <f>IF(OR(W5&gt;0,W6&gt;0),SUMIF(#REF!,'Annuity 2'!W6,#REF!),0)</f>
        <v>#REF!</v>
      </c>
    </row>
    <row r="126" spans="1:163" outlineLevel="1" x14ac:dyDescent="0.25">
      <c r="A126" s="94"/>
      <c r="B126" s="95"/>
      <c r="C126" s="95"/>
      <c r="D126" s="96" t="s">
        <v>10</v>
      </c>
      <c r="E126" s="229" t="s">
        <v>104</v>
      </c>
      <c r="F126" s="43" t="e">
        <f>SUM(H126:AZ126)</f>
        <v>#REF!</v>
      </c>
      <c r="G126" s="43"/>
      <c r="H126" s="43" t="e">
        <f>IF(OR(H5&gt;0,H6&gt;0),SUMIF(#REF!,'Annuity 2'!H6,#REF!),0)</f>
        <v>#REF!</v>
      </c>
      <c r="I126" s="43" t="e">
        <f>IF(OR(I5&gt;0,I6&gt;0),SUMIF(#REF!,'Annuity 2'!I6,#REF!),0)</f>
        <v>#REF!</v>
      </c>
      <c r="J126" s="43" t="e">
        <f>IF(OR(J5&gt;0,J6&gt;0),SUMIF(#REF!,'Annuity 2'!J6,#REF!),0)</f>
        <v>#REF!</v>
      </c>
      <c r="K126" s="43" t="e">
        <f>IF(OR(K5&gt;0,K6&gt;0),SUMIF(#REF!,'Annuity 2'!K6,#REF!),0)</f>
        <v>#REF!</v>
      </c>
      <c r="L126" s="43" t="e">
        <f>IF(OR(L5&gt;0,L6&gt;0),SUMIF(#REF!,'Annuity 2'!L6,#REF!),0)</f>
        <v>#REF!</v>
      </c>
      <c r="M126" s="43" t="e">
        <f>IF(OR(M5&gt;0,M6&gt;0),SUMIF(#REF!,'Annuity 2'!M6,#REF!),0)</f>
        <v>#REF!</v>
      </c>
      <c r="N126" s="43" t="e">
        <f>IF(OR(N5&gt;0,N6&gt;0),SUMIF(#REF!,'Annuity 2'!N6,#REF!),0)</f>
        <v>#REF!</v>
      </c>
      <c r="O126" s="43" t="e">
        <f>IF(OR(O5&gt;0,O6&gt;0),SUMIF(#REF!,'Annuity 2'!O6,#REF!),0)</f>
        <v>#REF!</v>
      </c>
      <c r="P126" s="43" t="e">
        <f>IF(OR(P5&gt;0,P6&gt;0),SUMIF(#REF!,'Annuity 2'!P6,#REF!),0)</f>
        <v>#REF!</v>
      </c>
      <c r="Q126" s="43" t="e">
        <f>IF(OR(Q5&gt;0,Q6&gt;0),SUMIF(#REF!,'Annuity 2'!Q6,#REF!),0)</f>
        <v>#REF!</v>
      </c>
      <c r="R126" s="43" t="e">
        <f>IF(OR(R5&gt;0,R6&gt;0),SUMIF(#REF!,'Annuity 2'!R6,#REF!),0)</f>
        <v>#REF!</v>
      </c>
      <c r="S126" s="43" t="e">
        <f>IF(OR(S5&gt;0,S6&gt;0),SUMIF(#REF!,'Annuity 2'!S6,#REF!),0)</f>
        <v>#REF!</v>
      </c>
      <c r="T126" s="43" t="e">
        <f>IF(OR(T5&gt;0,T6&gt;0),SUMIF(#REF!,'Annuity 2'!T6,#REF!),0)</f>
        <v>#REF!</v>
      </c>
      <c r="U126" s="43" t="e">
        <f>IF(OR(U5&gt;0,U6&gt;0),SUMIF(#REF!,'Annuity 2'!U6,#REF!),0)</f>
        <v>#REF!</v>
      </c>
      <c r="V126" s="43" t="e">
        <f>IF(OR(V5&gt;0,V6&gt;0),SUMIF(#REF!,'Annuity 2'!V6,#REF!),0)</f>
        <v>#REF!</v>
      </c>
      <c r="W126" s="218" t="e">
        <f>IF(OR(W5&gt;0,W6&gt;0),SUMIF(#REF!,'Annuity 2'!W6,#REF!),0)</f>
        <v>#REF!</v>
      </c>
    </row>
    <row r="127" spans="1:163" outlineLevel="1" x14ac:dyDescent="0.25">
      <c r="A127" s="94"/>
      <c r="B127" s="95"/>
      <c r="C127" s="95"/>
      <c r="D127" s="246"/>
      <c r="E127" s="98" t="s">
        <v>39</v>
      </c>
      <c r="F127" s="43"/>
      <c r="G127" s="43"/>
      <c r="H127" s="92" t="e">
        <f t="shared" ref="H127:W127" si="25">H124+H125-H126</f>
        <v>#REF!</v>
      </c>
      <c r="I127" s="92" t="e">
        <f t="shared" si="25"/>
        <v>#REF!</v>
      </c>
      <c r="J127" s="92" t="e">
        <f t="shared" si="25"/>
        <v>#REF!</v>
      </c>
      <c r="K127" s="92" t="e">
        <f t="shared" si="25"/>
        <v>#REF!</v>
      </c>
      <c r="L127" s="92" t="e">
        <f t="shared" si="25"/>
        <v>#REF!</v>
      </c>
      <c r="M127" s="92" t="e">
        <f t="shared" si="25"/>
        <v>#REF!</v>
      </c>
      <c r="N127" s="92" t="e">
        <f t="shared" si="25"/>
        <v>#REF!</v>
      </c>
      <c r="O127" s="92" t="e">
        <f t="shared" si="25"/>
        <v>#REF!</v>
      </c>
      <c r="P127" s="92" t="e">
        <f t="shared" si="25"/>
        <v>#REF!</v>
      </c>
      <c r="Q127" s="92" t="e">
        <f t="shared" si="25"/>
        <v>#REF!</v>
      </c>
      <c r="R127" s="92" t="e">
        <f t="shared" si="25"/>
        <v>#REF!</v>
      </c>
      <c r="S127" s="92" t="e">
        <f t="shared" si="25"/>
        <v>#REF!</v>
      </c>
      <c r="T127" s="92" t="e">
        <f t="shared" si="25"/>
        <v>#REF!</v>
      </c>
      <c r="U127" s="92" t="e">
        <f t="shared" si="25"/>
        <v>#REF!</v>
      </c>
      <c r="V127" s="92" t="e">
        <f t="shared" si="25"/>
        <v>#REF!</v>
      </c>
      <c r="W127" s="221" t="e">
        <f t="shared" si="25"/>
        <v>#REF!</v>
      </c>
      <c r="X127" s="92"/>
      <c r="Y127" s="92"/>
      <c r="Z127" s="92"/>
      <c r="AA127" s="92"/>
      <c r="AB127" s="92"/>
      <c r="AC127" s="92"/>
      <c r="AD127" s="92"/>
      <c r="AE127" s="92"/>
      <c r="AF127" s="92"/>
      <c r="AG127" s="92"/>
      <c r="AH127" s="92"/>
      <c r="AI127" s="92"/>
      <c r="AJ127" s="92"/>
      <c r="AK127" s="92"/>
      <c r="AL127" s="92"/>
      <c r="AM127" s="92"/>
      <c r="AN127" s="92"/>
      <c r="AO127" s="92"/>
      <c r="AP127" s="92"/>
      <c r="AQ127" s="92"/>
      <c r="AR127" s="92"/>
      <c r="AS127" s="92"/>
      <c r="AT127" s="92"/>
      <c r="AU127" s="92"/>
      <c r="AV127" s="92"/>
      <c r="AW127" s="92"/>
      <c r="AX127" s="92"/>
      <c r="AY127" s="92"/>
      <c r="AZ127" s="92"/>
    </row>
    <row r="128" spans="1:163" s="67" customFormat="1" outlineLevel="1" x14ac:dyDescent="0.25">
      <c r="A128" s="76"/>
      <c r="B128" s="68"/>
      <c r="C128" s="68"/>
      <c r="D128" s="172"/>
      <c r="E128" s="83" t="s">
        <v>19</v>
      </c>
      <c r="F128" s="227" t="e">
        <f>SUM(H128:AZ128)</f>
        <v>#REF!</v>
      </c>
      <c r="G128" s="83"/>
      <c r="H128" s="84" t="e">
        <f>AVERAGE(H124,H127)*'Annuity 2'!$I$49*H7/#REF!*H10</f>
        <v>#REF!</v>
      </c>
      <c r="I128" s="84" t="e">
        <f>AVERAGE(I124,I127)*'Annuity 2'!$I$49*I7/#REF!*I10</f>
        <v>#REF!</v>
      </c>
      <c r="J128" s="84" t="e">
        <f>AVERAGE(J124,J127)*'Annuity 2'!$I$49*J7/#REF!*J10</f>
        <v>#REF!</v>
      </c>
      <c r="K128" s="84" t="e">
        <f>AVERAGE(K124,K127)*'Annuity 2'!$I$49*K7/#REF!*K10</f>
        <v>#REF!</v>
      </c>
      <c r="L128" s="84" t="e">
        <f>AVERAGE(L124,L127)*'Annuity 2'!$I$49*L7/#REF!*L10</f>
        <v>#REF!</v>
      </c>
      <c r="M128" s="84" t="e">
        <f>AVERAGE(M124,M127)*'Annuity 2'!$I$49*M7/#REF!*M10</f>
        <v>#REF!</v>
      </c>
      <c r="N128" s="84" t="e">
        <f>AVERAGE(N124,N127)*'Annuity 2'!$I$49*N7/#REF!*N10</f>
        <v>#REF!</v>
      </c>
      <c r="O128" s="84" t="e">
        <f>AVERAGE(O124,O127)*'Annuity 2'!$I$49*O7/#REF!*O10</f>
        <v>#REF!</v>
      </c>
      <c r="P128" s="84" t="e">
        <f>AVERAGE(P124,P127)*'Annuity 2'!$I$49*P7/#REF!*P10</f>
        <v>#REF!</v>
      </c>
      <c r="Q128" s="84" t="e">
        <f>AVERAGE(Q124,Q127)*'Annuity 2'!$I$49*Q7/#REF!*Q10</f>
        <v>#REF!</v>
      </c>
      <c r="R128" s="84" t="e">
        <f>AVERAGE(R124,R127)*'Annuity 2'!$I$49*R7/#REF!*R10</f>
        <v>#REF!</v>
      </c>
      <c r="S128" s="84" t="e">
        <f>AVERAGE(S124,S127)*'Annuity 2'!$I$49*S7/#REF!*S10</f>
        <v>#REF!</v>
      </c>
      <c r="T128" s="84" t="e">
        <f>AVERAGE(T124,T127)*'Annuity 2'!$I$49*T7/#REF!*T10</f>
        <v>#REF!</v>
      </c>
      <c r="U128" s="84" t="e">
        <f>AVERAGE(U124,U127)*'Annuity 2'!$I$49*U7/#REF!*U10</f>
        <v>#REF!</v>
      </c>
      <c r="V128" s="84" t="e">
        <f>AVERAGE(V124,V127)*'Annuity 2'!$I$49*V7/#REF!*V10</f>
        <v>#REF!</v>
      </c>
      <c r="W128" s="224" t="e">
        <f>AVERAGE(W124,W127)*'Annuity 2'!$I$49*W7/#REF!*W10</f>
        <v>#REF!</v>
      </c>
      <c r="X128" s="117"/>
      <c r="Y128" s="117"/>
      <c r="Z128" s="117"/>
      <c r="AA128" s="117"/>
      <c r="AB128" s="117"/>
      <c r="AC128" s="117"/>
      <c r="AD128" s="117"/>
      <c r="AE128" s="117"/>
      <c r="AF128" s="117"/>
      <c r="AG128" s="117"/>
      <c r="AH128" s="117"/>
      <c r="AI128" s="117"/>
      <c r="AJ128" s="117"/>
      <c r="AK128" s="117"/>
      <c r="AL128" s="117"/>
      <c r="AM128" s="117"/>
      <c r="AN128" s="117"/>
      <c r="AO128" s="117"/>
      <c r="AP128" s="117"/>
      <c r="AQ128" s="117"/>
      <c r="AR128" s="117"/>
      <c r="AS128" s="117"/>
      <c r="AT128" s="117"/>
      <c r="AU128" s="117"/>
      <c r="AV128" s="117"/>
      <c r="AW128" s="117"/>
      <c r="AX128" s="117"/>
      <c r="AY128" s="117"/>
      <c r="AZ128" s="117"/>
      <c r="BA128" s="117"/>
      <c r="BB128" s="117"/>
      <c r="BC128" s="117"/>
      <c r="BD128" s="117"/>
      <c r="BE128" s="117"/>
      <c r="BF128" s="117"/>
      <c r="BG128" s="117"/>
      <c r="BH128" s="117"/>
      <c r="BI128" s="117"/>
      <c r="BJ128" s="117"/>
      <c r="BK128" s="117"/>
      <c r="BL128" s="117"/>
      <c r="BM128" s="117"/>
      <c r="BN128" s="117"/>
      <c r="BO128" s="117"/>
      <c r="BP128" s="117"/>
      <c r="BQ128" s="117"/>
      <c r="BR128" s="117"/>
      <c r="BS128" s="117"/>
      <c r="BT128" s="117"/>
      <c r="BU128" s="117"/>
      <c r="BV128" s="117"/>
      <c r="BW128" s="117"/>
      <c r="BX128" s="117"/>
      <c r="BY128" s="117"/>
      <c r="BZ128" s="117"/>
      <c r="CA128" s="117"/>
      <c r="CB128" s="117"/>
      <c r="CC128" s="117"/>
      <c r="CD128" s="117"/>
      <c r="CE128" s="117"/>
      <c r="CF128" s="117"/>
      <c r="CG128" s="117"/>
      <c r="CH128" s="117"/>
      <c r="CI128" s="117"/>
      <c r="CJ128" s="117"/>
      <c r="CK128" s="117"/>
      <c r="CL128" s="117"/>
      <c r="CM128" s="117"/>
      <c r="CN128" s="117"/>
      <c r="CO128" s="117"/>
      <c r="CP128" s="117"/>
      <c r="CQ128" s="117"/>
      <c r="CR128" s="117"/>
      <c r="CS128" s="117"/>
      <c r="CT128" s="117"/>
      <c r="CU128" s="117"/>
      <c r="CV128" s="117"/>
      <c r="CW128" s="117"/>
      <c r="CX128" s="117"/>
      <c r="CY128" s="117"/>
      <c r="CZ128" s="117"/>
      <c r="DA128" s="117"/>
      <c r="DB128" s="117"/>
      <c r="DC128" s="117"/>
      <c r="DD128" s="117"/>
      <c r="DE128" s="117"/>
      <c r="DF128" s="117"/>
      <c r="DG128" s="117"/>
      <c r="DH128" s="117"/>
      <c r="DI128" s="117"/>
      <c r="DJ128" s="117"/>
      <c r="DK128" s="117"/>
      <c r="DL128" s="117"/>
      <c r="DM128" s="117"/>
      <c r="DN128" s="117"/>
      <c r="DO128" s="117"/>
      <c r="DP128" s="117"/>
      <c r="DQ128" s="117"/>
      <c r="DR128" s="117"/>
      <c r="DS128" s="117"/>
      <c r="DT128" s="117"/>
      <c r="DU128" s="117"/>
      <c r="DV128" s="117"/>
      <c r="DW128" s="117"/>
      <c r="DX128" s="117"/>
      <c r="DY128" s="117"/>
      <c r="DZ128" s="117"/>
      <c r="EA128" s="117"/>
      <c r="EB128" s="117"/>
      <c r="EC128" s="117"/>
      <c r="ED128" s="117"/>
      <c r="EE128" s="117"/>
      <c r="EF128" s="117"/>
      <c r="EG128" s="117"/>
      <c r="EH128" s="117"/>
      <c r="EI128" s="117"/>
      <c r="EJ128" s="117"/>
      <c r="EK128" s="117"/>
      <c r="EL128" s="117"/>
      <c r="EM128" s="117"/>
      <c r="EN128" s="117"/>
      <c r="EO128" s="117"/>
      <c r="EP128" s="117"/>
      <c r="EQ128" s="117"/>
      <c r="ER128" s="117"/>
      <c r="ES128" s="117"/>
      <c r="ET128" s="117"/>
      <c r="EU128" s="117"/>
      <c r="EV128" s="117"/>
      <c r="EW128" s="117"/>
      <c r="EX128" s="117"/>
      <c r="EY128" s="117"/>
      <c r="EZ128" s="117"/>
      <c r="FA128" s="117"/>
      <c r="FB128" s="117"/>
      <c r="FC128" s="117"/>
      <c r="FD128" s="117"/>
      <c r="FE128" s="117"/>
      <c r="FF128" s="117"/>
      <c r="FG128" s="117"/>
    </row>
    <row r="129" spans="1:115" outlineLevel="1" x14ac:dyDescent="0.25">
      <c r="A129" s="76"/>
      <c r="B129" s="68"/>
      <c r="C129" s="68"/>
      <c r="D129" s="77"/>
      <c r="E129" s="43"/>
    </row>
    <row r="130" spans="1:115" outlineLevel="1" x14ac:dyDescent="0.25">
      <c r="A130" s="94"/>
      <c r="B130" s="95"/>
      <c r="C130" s="95"/>
      <c r="D130" s="226" t="str">
        <f>D82</f>
        <v>O&amp;M Costs Incurred</v>
      </c>
    </row>
    <row r="131" spans="1:115" outlineLevel="1" x14ac:dyDescent="0.25">
      <c r="D131" s="81"/>
      <c r="E131" s="231" t="str">
        <f>E83</f>
        <v>Base Year Annual O&amp;M</v>
      </c>
      <c r="F131" s="263" t="e">
        <f>#REF!</f>
        <v>#REF!</v>
      </c>
      <c r="G131" s="67"/>
      <c r="H131" s="67"/>
      <c r="I131" s="67"/>
      <c r="J131" s="67"/>
      <c r="K131" s="67"/>
      <c r="L131" s="67"/>
      <c r="M131" s="67"/>
      <c r="N131" s="67"/>
      <c r="O131" s="67"/>
      <c r="P131" s="67"/>
      <c r="Q131" s="67"/>
      <c r="R131" s="67"/>
      <c r="S131" s="67"/>
      <c r="T131" s="67"/>
      <c r="U131" s="67"/>
      <c r="V131" s="67"/>
      <c r="W131" s="220"/>
    </row>
    <row r="132" spans="1:115" outlineLevel="1" x14ac:dyDescent="0.25">
      <c r="D132" s="81"/>
      <c r="E132" s="232" t="str">
        <f>E84</f>
        <v xml:space="preserve">O&amp;M Incurred </v>
      </c>
      <c r="F132" s="43"/>
      <c r="G132" s="43"/>
      <c r="H132" s="43" t="e">
        <f>IF(H6&gt;0,$F$131*'Annuity 2'!H13*H7/#REF!,0)</f>
        <v>#REF!</v>
      </c>
      <c r="I132" s="43" t="e">
        <f>IF(I6&gt;0,$F$131*'Annuity 2'!I13*I7/#REF!,0)</f>
        <v>#REF!</v>
      </c>
      <c r="J132" s="43" t="e">
        <f>IF(J6&gt;0,$F$131*'Annuity 2'!J13*J7/#REF!,0)</f>
        <v>#REF!</v>
      </c>
      <c r="K132" s="43" t="e">
        <f>IF(K6&gt;0,$F$131*'Annuity 2'!K13*K7/#REF!,0)</f>
        <v>#REF!</v>
      </c>
      <c r="L132" s="43" t="e">
        <f>IF(L6&gt;0,$F$131*'Annuity 2'!L13*L7/#REF!,0)</f>
        <v>#REF!</v>
      </c>
      <c r="M132" s="43" t="e">
        <f>IF(M6&gt;0,$F$131*'Annuity 2'!M13*M7/#REF!,0)</f>
        <v>#REF!</v>
      </c>
      <c r="N132" s="43" t="e">
        <f>IF(N6&gt;0,$F$131*'Annuity 2'!N13*N7/#REF!,0)</f>
        <v>#REF!</v>
      </c>
      <c r="O132" s="43" t="e">
        <f>IF(O6&gt;0,$F$131*'Annuity 2'!O13*O7/#REF!,0)</f>
        <v>#REF!</v>
      </c>
      <c r="P132" s="43" t="e">
        <f>IF(P6&gt;0,$F$131*'Annuity 2'!P13*P7/#REF!,0)</f>
        <v>#REF!</v>
      </c>
      <c r="Q132" s="43" t="e">
        <f>IF(Q6&gt;0,$F$131*'Annuity 2'!Q13*Q7/#REF!,0)</f>
        <v>#REF!</v>
      </c>
      <c r="R132" s="43" t="e">
        <f>IF(R6&gt;0,$F$131*'Annuity 2'!R13*R7/#REF!,0)</f>
        <v>#REF!</v>
      </c>
      <c r="S132" s="43" t="e">
        <f>IF(S6&gt;0,$F$131*'Annuity 2'!S13*S7/#REF!,0)</f>
        <v>#REF!</v>
      </c>
      <c r="T132" s="43" t="e">
        <f>IF(T6&gt;0,$F$131*'Annuity 2'!T13*T7/#REF!,0)</f>
        <v>#REF!</v>
      </c>
      <c r="U132" s="43" t="e">
        <f>IF(U6&gt;0,$F$131*'Annuity 2'!U13*U7/#REF!,0)</f>
        <v>#REF!</v>
      </c>
      <c r="V132" s="43" t="e">
        <f>IF(V6&gt;0,$F$131*'Annuity 2'!V13*V7/#REF!,0)</f>
        <v>#REF!</v>
      </c>
      <c r="W132" s="218" t="e">
        <f>IF(W6&gt;0,$F$131*'Annuity 2'!W13*W7/#REF!,0)</f>
        <v>#REF!</v>
      </c>
    </row>
    <row r="133" spans="1:115" outlineLevel="1" x14ac:dyDescent="0.25">
      <c r="D133" s="81"/>
      <c r="E133" s="105" t="s">
        <v>197</v>
      </c>
      <c r="F133" s="261" t="e">
        <f>SUMPRODUCT(H132:W132,$H$55:$W$55)/SUM($H$55:$W$55)</f>
        <v>#REF!</v>
      </c>
      <c r="G133" s="92"/>
      <c r="H133" s="92"/>
      <c r="I133" s="92"/>
      <c r="J133" s="92"/>
      <c r="K133" s="92"/>
      <c r="L133" s="92"/>
      <c r="M133" s="92"/>
      <c r="N133" s="92"/>
      <c r="O133" s="92"/>
      <c r="P133" s="92"/>
      <c r="Q133" s="92"/>
      <c r="R133" s="92"/>
      <c r="S133" s="92"/>
      <c r="T133" s="92"/>
      <c r="U133" s="92"/>
      <c r="V133" s="92"/>
      <c r="W133" s="221"/>
    </row>
    <row r="134" spans="1:115" outlineLevel="1" x14ac:dyDescent="0.25">
      <c r="D134" s="81"/>
      <c r="E134" s="89"/>
    </row>
    <row r="135" spans="1:115" s="43" customFormat="1" outlineLevel="1" x14ac:dyDescent="0.25">
      <c r="A135" s="94"/>
      <c r="B135" s="95"/>
      <c r="C135" s="95"/>
      <c r="D135" s="226" t="s">
        <v>112</v>
      </c>
      <c r="E135" s="45"/>
    </row>
    <row r="136" spans="1:115" outlineLevel="1" x14ac:dyDescent="0.25">
      <c r="D136" s="81"/>
      <c r="E136" s="232" t="s">
        <v>110</v>
      </c>
      <c r="F136" s="43"/>
      <c r="G136" s="43"/>
      <c r="H136" s="43"/>
      <c r="I136" s="43"/>
      <c r="J136" s="43"/>
      <c r="K136" s="43"/>
      <c r="L136" s="43"/>
      <c r="M136" s="43"/>
      <c r="N136" s="43"/>
      <c r="O136" s="43"/>
      <c r="P136" s="43"/>
      <c r="Q136" s="43"/>
      <c r="R136" s="43"/>
      <c r="S136" s="43"/>
      <c r="T136" s="43"/>
      <c r="U136" s="43"/>
      <c r="V136" s="43"/>
      <c r="W136" s="218"/>
    </row>
    <row r="137" spans="1:115" outlineLevel="1" x14ac:dyDescent="0.25">
      <c r="D137" s="81"/>
      <c r="E137" s="232" t="s">
        <v>113</v>
      </c>
      <c r="F137" s="43"/>
      <c r="G137" s="43"/>
      <c r="H137" s="43"/>
      <c r="I137" s="43"/>
      <c r="J137" s="43"/>
      <c r="K137" s="43"/>
      <c r="L137" s="43"/>
      <c r="M137" s="43"/>
      <c r="N137" s="43"/>
      <c r="O137" s="43"/>
      <c r="P137" s="43"/>
      <c r="Q137" s="43"/>
      <c r="R137" s="43"/>
      <c r="S137" s="43"/>
      <c r="T137" s="43"/>
      <c r="U137" s="43"/>
      <c r="V137" s="43"/>
      <c r="W137" s="218"/>
    </row>
    <row r="138" spans="1:115" outlineLevel="1" x14ac:dyDescent="0.25">
      <c r="D138" s="81"/>
      <c r="E138" s="232" t="s">
        <v>77</v>
      </c>
      <c r="F138" s="145"/>
      <c r="G138" s="43"/>
      <c r="H138" s="145" t="e">
        <f>#REF!</f>
        <v>#REF!</v>
      </c>
      <c r="I138" s="145" t="e">
        <f>#REF!</f>
        <v>#REF!</v>
      </c>
      <c r="J138" s="145" t="e">
        <f>#REF!</f>
        <v>#REF!</v>
      </c>
      <c r="K138" s="145" t="e">
        <f>#REF!</f>
        <v>#REF!</v>
      </c>
      <c r="L138" s="145" t="e">
        <f>#REF!</f>
        <v>#REF!</v>
      </c>
      <c r="M138" s="145" t="e">
        <f>#REF!</f>
        <v>#REF!</v>
      </c>
      <c r="N138" s="145" t="e">
        <f>#REF!</f>
        <v>#REF!</v>
      </c>
      <c r="O138" s="145" t="e">
        <f>#REF!</f>
        <v>#REF!</v>
      </c>
      <c r="P138" s="145" t="e">
        <f>#REF!</f>
        <v>#REF!</v>
      </c>
      <c r="Q138" s="145" t="e">
        <f>#REF!</f>
        <v>#REF!</v>
      </c>
      <c r="R138" s="145" t="e">
        <f>#REF!</f>
        <v>#REF!</v>
      </c>
      <c r="S138" s="145" t="e">
        <f>#REF!</f>
        <v>#REF!</v>
      </c>
      <c r="T138" s="145" t="e">
        <f>#REF!</f>
        <v>#REF!</v>
      </c>
      <c r="U138" s="145" t="e">
        <f>#REF!</f>
        <v>#REF!</v>
      </c>
      <c r="V138" s="145" t="e">
        <f>#REF!</f>
        <v>#REF!</v>
      </c>
      <c r="W138" s="233" t="e">
        <f>#REF!</f>
        <v>#REF!</v>
      </c>
      <c r="X138" s="47"/>
      <c r="Y138" s="47"/>
      <c r="Z138" s="47"/>
      <c r="AA138" s="47"/>
      <c r="AB138" s="47"/>
      <c r="AC138" s="47"/>
      <c r="AD138" s="47"/>
      <c r="AE138" s="47"/>
      <c r="AF138" s="47"/>
      <c r="AG138" s="47"/>
      <c r="AH138" s="47"/>
      <c r="AI138" s="47"/>
      <c r="AJ138" s="47"/>
      <c r="AK138" s="47"/>
      <c r="AL138" s="47"/>
      <c r="AM138" s="47"/>
      <c r="AN138" s="47"/>
      <c r="AO138" s="47"/>
      <c r="AP138" s="47"/>
      <c r="AQ138" s="47"/>
      <c r="AR138" s="47"/>
      <c r="AS138" s="47"/>
      <c r="AT138" s="47"/>
      <c r="AU138" s="47"/>
      <c r="AV138" s="47"/>
      <c r="AW138" s="47"/>
      <c r="AX138" s="47"/>
      <c r="AY138" s="47"/>
      <c r="AZ138" s="47"/>
      <c r="BA138" s="47"/>
      <c r="BB138" s="47"/>
      <c r="BC138" s="47"/>
      <c r="BD138" s="47"/>
      <c r="BE138" s="47"/>
      <c r="BF138" s="47"/>
      <c r="BG138" s="47"/>
      <c r="BH138" s="47"/>
      <c r="BI138" s="47"/>
      <c r="BJ138" s="47"/>
      <c r="BK138" s="47"/>
      <c r="BL138" s="47"/>
      <c r="BM138" s="47"/>
      <c r="BN138" s="47"/>
      <c r="BO138" s="47"/>
      <c r="BP138" s="47"/>
      <c r="BQ138" s="47"/>
      <c r="BR138" s="47"/>
      <c r="BS138" s="47"/>
      <c r="BT138" s="47"/>
      <c r="BU138" s="47"/>
      <c r="BV138" s="47"/>
      <c r="BW138" s="47"/>
      <c r="BX138" s="47"/>
      <c r="BY138" s="47"/>
      <c r="BZ138" s="47"/>
      <c r="CA138" s="47"/>
      <c r="CB138" s="47"/>
      <c r="CC138" s="47"/>
      <c r="CD138" s="47"/>
      <c r="CE138" s="47"/>
      <c r="CF138" s="47"/>
      <c r="CG138" s="47"/>
      <c r="CH138" s="47"/>
      <c r="CI138" s="47"/>
      <c r="CJ138" s="47"/>
      <c r="CK138" s="47"/>
      <c r="CL138" s="47"/>
      <c r="CM138" s="47"/>
      <c r="CN138" s="47"/>
      <c r="CO138" s="47"/>
      <c r="CP138" s="47"/>
      <c r="CQ138" s="47"/>
      <c r="CR138" s="47"/>
      <c r="CS138" s="47"/>
      <c r="CT138" s="47"/>
      <c r="CU138" s="47"/>
      <c r="CV138" s="47"/>
      <c r="CW138" s="47"/>
      <c r="CX138" s="47"/>
      <c r="CY138" s="47"/>
      <c r="CZ138" s="47"/>
      <c r="DA138" s="47"/>
      <c r="DB138" s="47"/>
      <c r="DC138" s="47"/>
      <c r="DD138" s="47"/>
      <c r="DE138" s="47"/>
      <c r="DF138" s="47"/>
      <c r="DG138" s="47"/>
      <c r="DH138" s="47"/>
      <c r="DI138" s="47"/>
      <c r="DJ138" s="47"/>
      <c r="DK138" s="47"/>
    </row>
    <row r="139" spans="1:115" s="80" customFormat="1" outlineLevel="1" x14ac:dyDescent="0.25">
      <c r="A139" s="123"/>
      <c r="B139" s="124"/>
      <c r="C139" s="124"/>
      <c r="D139" s="125"/>
      <c r="E139" s="234" t="s">
        <v>114</v>
      </c>
      <c r="F139" s="235"/>
      <c r="G139" s="74"/>
      <c r="H139" s="74" t="e">
        <f>IF(OR(H5&gt;0,H6&gt;0),SUMIF(#REF!,'Annuity 2'!H6,#REF!),0)</f>
        <v>#REF!</v>
      </c>
      <c r="I139" s="74" t="e">
        <f>IF(OR(I5&gt;0,I6&gt;0),SUMIF(#REF!,'Annuity 2'!I6,#REF!),0)</f>
        <v>#REF!</v>
      </c>
      <c r="J139" s="74" t="e">
        <f>IF(OR(J5&gt;0,J6&gt;0),SUMIF(#REF!,'Annuity 2'!J6,#REF!),0)</f>
        <v>#REF!</v>
      </c>
      <c r="K139" s="236" t="e">
        <f>IF(OR(K5&gt;0,K6&gt;0),SUMIF(#REF!,'Annuity 2'!K6,#REF!),0)</f>
        <v>#REF!</v>
      </c>
      <c r="L139" s="236" t="e">
        <f>IF(OR(L5&gt;0,L6&gt;0),SUMIF(#REF!,'Annuity 2'!L6,#REF!),0)</f>
        <v>#REF!</v>
      </c>
      <c r="M139" s="236" t="e">
        <f>IF(OR(M5&gt;0,M6&gt;0),SUMIF(#REF!,'Annuity 2'!M6,#REF!),0)</f>
        <v>#REF!</v>
      </c>
      <c r="N139" s="236" t="e">
        <f>IF(OR(N5&gt;0,N6&gt;0),SUMIF(#REF!,'Annuity 2'!N6,#REF!),0)</f>
        <v>#REF!</v>
      </c>
      <c r="O139" s="236" t="e">
        <f>IF(OR(O5&gt;0,O6&gt;0),SUMIF(#REF!,'Annuity 2'!O6,#REF!),0)</f>
        <v>#REF!</v>
      </c>
      <c r="P139" s="236" t="e">
        <f>IF(OR(P5&gt;0,P6&gt;0),SUMIF(#REF!,'Annuity 2'!P6,#REF!),0)</f>
        <v>#REF!</v>
      </c>
      <c r="Q139" s="236" t="e">
        <f>IF(OR(Q5&gt;0,Q6&gt;0),SUMIF(#REF!,'Annuity 2'!Q6,#REF!),0)</f>
        <v>#REF!</v>
      </c>
      <c r="R139" s="236" t="e">
        <f>IF(OR(R5&gt;0,R6&gt;0),SUMIF(#REF!,'Annuity 2'!R6,#REF!),0)</f>
        <v>#REF!</v>
      </c>
      <c r="S139" s="236" t="e">
        <f>IF(OR(S5&gt;0,S6&gt;0),SUMIF(#REF!,'Annuity 2'!S6,#REF!),0)</f>
        <v>#REF!</v>
      </c>
      <c r="T139" s="236" t="e">
        <f>IF(OR(T5&gt;0,T6&gt;0),SUMIF(#REF!,'Annuity 2'!T6,#REF!),0)</f>
        <v>#REF!</v>
      </c>
      <c r="U139" s="236" t="e">
        <f>IF(OR(U5&gt;0,U6&gt;0),SUMIF(#REF!,'Annuity 2'!U6,#REF!),0)</f>
        <v>#REF!</v>
      </c>
      <c r="V139" s="236" t="e">
        <f>IF(OR(V5&gt;0,V6&gt;0),SUMIF(#REF!,'Annuity 2'!V6,#REF!),0)</f>
        <v>#REF!</v>
      </c>
      <c r="W139" s="237" t="e">
        <f>IF(OR(W5&gt;0,W6&gt;0),SUMIF(#REF!,'Annuity 2'!W6,#REF!),0)</f>
        <v>#REF!</v>
      </c>
      <c r="X139" s="168"/>
      <c r="Y139" s="168"/>
      <c r="Z139" s="168"/>
      <c r="AA139" s="168"/>
      <c r="AB139" s="168"/>
      <c r="AC139" s="168"/>
      <c r="AD139" s="168"/>
      <c r="AE139" s="168"/>
      <c r="AF139" s="168"/>
      <c r="AG139" s="168"/>
      <c r="AH139" s="168"/>
      <c r="AI139" s="168"/>
      <c r="AJ139" s="168"/>
      <c r="AK139" s="168"/>
      <c r="AL139" s="168"/>
      <c r="AM139" s="168"/>
      <c r="AN139" s="168"/>
      <c r="AO139" s="168"/>
      <c r="AP139" s="168"/>
      <c r="AQ139" s="168"/>
      <c r="AR139" s="168"/>
      <c r="AS139" s="168"/>
      <c r="AT139" s="168"/>
      <c r="AU139" s="168"/>
      <c r="AV139" s="168"/>
      <c r="AW139" s="168"/>
      <c r="AX139" s="168"/>
      <c r="AY139" s="168"/>
      <c r="AZ139" s="168"/>
      <c r="BA139" s="126"/>
      <c r="BB139" s="126"/>
      <c r="BC139" s="126"/>
      <c r="BD139" s="126"/>
      <c r="BE139" s="126"/>
      <c r="BF139" s="126"/>
      <c r="BG139" s="126"/>
      <c r="BH139" s="126"/>
      <c r="BI139" s="126"/>
      <c r="BJ139" s="126"/>
      <c r="BK139" s="126"/>
      <c r="BL139" s="126"/>
      <c r="BM139" s="126"/>
      <c r="BN139" s="126"/>
      <c r="BO139" s="126"/>
      <c r="BP139" s="126"/>
      <c r="BQ139" s="126"/>
      <c r="BR139" s="126"/>
      <c r="BS139" s="126"/>
      <c r="BT139" s="126"/>
      <c r="BU139" s="126"/>
      <c r="BV139" s="126"/>
      <c r="BW139" s="126"/>
      <c r="BX139" s="126"/>
      <c r="BY139" s="126"/>
      <c r="BZ139" s="126"/>
      <c r="CA139" s="126"/>
      <c r="CB139" s="126"/>
      <c r="CC139" s="126"/>
      <c r="CD139" s="126"/>
      <c r="CE139" s="126"/>
      <c r="CF139" s="126"/>
      <c r="CG139" s="126"/>
      <c r="CH139" s="126"/>
      <c r="CI139" s="126"/>
      <c r="CJ139" s="126"/>
      <c r="CK139" s="126"/>
      <c r="CL139" s="126"/>
      <c r="CM139" s="126"/>
      <c r="CN139" s="126"/>
      <c r="CO139" s="126"/>
      <c r="CP139" s="126"/>
      <c r="CQ139" s="126"/>
      <c r="CR139" s="126"/>
      <c r="CS139" s="126"/>
      <c r="CT139" s="126"/>
      <c r="CU139" s="126"/>
      <c r="CV139" s="126"/>
      <c r="CW139" s="126"/>
      <c r="CX139" s="126"/>
      <c r="CY139" s="126"/>
      <c r="CZ139" s="126"/>
      <c r="DA139" s="126"/>
      <c r="DB139" s="126"/>
      <c r="DC139" s="126"/>
      <c r="DD139" s="126"/>
      <c r="DE139" s="126"/>
      <c r="DF139" s="126"/>
      <c r="DG139" s="126"/>
      <c r="DH139" s="126"/>
      <c r="DI139" s="126"/>
      <c r="DJ139" s="126"/>
      <c r="DK139" s="126"/>
    </row>
    <row r="140" spans="1:115" s="80" customFormat="1" outlineLevel="1" x14ac:dyDescent="0.25">
      <c r="A140" s="123"/>
      <c r="B140" s="124"/>
      <c r="C140" s="124"/>
      <c r="D140" s="125"/>
      <c r="E140" s="234" t="s">
        <v>80</v>
      </c>
      <c r="F140" s="235"/>
      <c r="G140" s="74"/>
      <c r="H140" s="74" t="e">
        <f>IF(OR(H5&gt;0,H6&gt;0),SUM($H$139:H139),"na")</f>
        <v>#REF!</v>
      </c>
      <c r="I140" s="74" t="e">
        <f>IF(OR(I5&gt;0,I6&gt;0),SUM($H$139:I139),"na")</f>
        <v>#REF!</v>
      </c>
      <c r="J140" s="74" t="e">
        <f>IF(OR(J5&gt;0,J6&gt;0),SUM($H$139:J139),"na")</f>
        <v>#REF!</v>
      </c>
      <c r="K140" s="74" t="e">
        <f>IF(OR(K5&gt;0,K6&gt;0),SUM($H$139:K139),"na")</f>
        <v>#REF!</v>
      </c>
      <c r="L140" s="74" t="e">
        <f>IF(OR(L5&gt;0,L6&gt;0),SUM($H$139:L139),"na")</f>
        <v>#REF!</v>
      </c>
      <c r="M140" s="74" t="e">
        <f>IF(OR(M5&gt;0,M6&gt;0),SUM($H$139:M139),"na")</f>
        <v>#REF!</v>
      </c>
      <c r="N140" s="74" t="e">
        <f>IF(OR(N5&gt;0,N6&gt;0),SUM($H$139:N139),"na")</f>
        <v>#REF!</v>
      </c>
      <c r="O140" s="74" t="e">
        <f>IF(OR(O5&gt;0,O6&gt;0),SUM($H$139:O139),"na")</f>
        <v>#REF!</v>
      </c>
      <c r="P140" s="74" t="e">
        <f>IF(OR(P5&gt;0,P6&gt;0),SUM($H$139:P139),"na")</f>
        <v>#REF!</v>
      </c>
      <c r="Q140" s="74" t="e">
        <f>IF(OR(Q5&gt;0,Q6&gt;0),SUM($H$139:Q139),"na")</f>
        <v>#REF!</v>
      </c>
      <c r="R140" s="74" t="e">
        <f>IF(OR(R5&gt;0,R6&gt;0),SUM($H$139:R139),"na")</f>
        <v>#REF!</v>
      </c>
      <c r="S140" s="74" t="e">
        <f>IF(OR(S5&gt;0,S6&gt;0),SUM($H$139:S139),"na")</f>
        <v>#REF!</v>
      </c>
      <c r="T140" s="74" t="e">
        <f>IF(OR(T5&gt;0,T6&gt;0),SUM($H$139:T139),"na")</f>
        <v>#REF!</v>
      </c>
      <c r="U140" s="74" t="e">
        <f>IF(OR(U5&gt;0,U6&gt;0),SUM($H$139:U139),"na")</f>
        <v>#REF!</v>
      </c>
      <c r="V140" s="74" t="e">
        <f>IF(OR(V5&gt;0,V6&gt;0),SUM($H$139:V139),"na")</f>
        <v>#REF!</v>
      </c>
      <c r="W140" s="238" t="e">
        <f>IF(OR(W5&gt;0,W6&gt;0),SUM($H$139:W139),"na")</f>
        <v>#REF!</v>
      </c>
      <c r="X140" s="168"/>
      <c r="Y140" s="168"/>
      <c r="Z140" s="168"/>
      <c r="AA140" s="168"/>
      <c r="AB140" s="168"/>
      <c r="AC140" s="168"/>
      <c r="AD140" s="168"/>
      <c r="AE140" s="168"/>
      <c r="AF140" s="168"/>
      <c r="AG140" s="168"/>
      <c r="AH140" s="168"/>
      <c r="AI140" s="168"/>
      <c r="AJ140" s="168"/>
      <c r="AK140" s="168"/>
      <c r="AL140" s="168"/>
      <c r="AM140" s="168"/>
      <c r="AN140" s="168"/>
      <c r="AO140" s="168"/>
      <c r="AP140" s="168"/>
      <c r="AQ140" s="168"/>
      <c r="AR140" s="168"/>
      <c r="AS140" s="168"/>
      <c r="AT140" s="168"/>
      <c r="AU140" s="168"/>
      <c r="AV140" s="168"/>
      <c r="AW140" s="168"/>
      <c r="AX140" s="168"/>
      <c r="AY140" s="168"/>
      <c r="AZ140" s="168"/>
      <c r="BA140" s="126"/>
      <c r="BB140" s="126"/>
      <c r="BC140" s="126"/>
      <c r="BD140" s="126"/>
      <c r="BE140" s="126"/>
      <c r="BF140" s="126"/>
      <c r="BG140" s="126"/>
      <c r="BH140" s="126"/>
      <c r="BI140" s="126"/>
      <c r="BJ140" s="126"/>
      <c r="BK140" s="126"/>
      <c r="BL140" s="126"/>
      <c r="BM140" s="126"/>
      <c r="BN140" s="126"/>
      <c r="BO140" s="126"/>
      <c r="BP140" s="126"/>
      <c r="BQ140" s="126"/>
      <c r="BR140" s="126"/>
      <c r="BS140" s="126"/>
      <c r="BT140" s="126"/>
      <c r="BU140" s="126"/>
      <c r="BV140" s="126"/>
      <c r="BW140" s="126"/>
      <c r="BX140" s="126"/>
      <c r="BY140" s="126"/>
      <c r="BZ140" s="126"/>
      <c r="CA140" s="126"/>
      <c r="CB140" s="126"/>
      <c r="CC140" s="126"/>
      <c r="CD140" s="126"/>
      <c r="CE140" s="126"/>
      <c r="CF140" s="126"/>
      <c r="CG140" s="126"/>
      <c r="CH140" s="126"/>
      <c r="CI140" s="126"/>
      <c r="CJ140" s="126"/>
      <c r="CK140" s="126"/>
      <c r="CL140" s="126"/>
      <c r="CM140" s="126"/>
      <c r="CN140" s="126"/>
      <c r="CO140" s="126"/>
      <c r="CP140" s="126"/>
      <c r="CQ140" s="126"/>
      <c r="CR140" s="126"/>
      <c r="CS140" s="126"/>
      <c r="CT140" s="126"/>
      <c r="CU140" s="126"/>
      <c r="CV140" s="126"/>
      <c r="CW140" s="126"/>
      <c r="CX140" s="126"/>
      <c r="CY140" s="126"/>
      <c r="CZ140" s="126"/>
      <c r="DA140" s="126"/>
      <c r="DB140" s="126"/>
      <c r="DC140" s="126"/>
      <c r="DD140" s="126"/>
      <c r="DE140" s="126"/>
      <c r="DF140" s="126"/>
      <c r="DG140" s="126"/>
      <c r="DH140" s="126"/>
      <c r="DI140" s="126"/>
      <c r="DJ140" s="126"/>
      <c r="DK140" s="126"/>
    </row>
    <row r="141" spans="1:115" outlineLevel="1" x14ac:dyDescent="0.25">
      <c r="D141" s="81"/>
      <c r="E141" s="239" t="s">
        <v>51</v>
      </c>
      <c r="F141" s="240"/>
      <c r="G141" s="92"/>
      <c r="H141" s="92" t="e">
        <f>IF(H6&gt;0,G140*$I$50/(1-H138)*H7/#REF!,0)</f>
        <v>#REF!</v>
      </c>
      <c r="I141" s="92" t="e">
        <f>IF(I6&gt;0,H140*$I$50/(1-I138)*I7/#REF!,0)</f>
        <v>#REF!</v>
      </c>
      <c r="J141" s="92" t="e">
        <f>IF(J6&gt;0,I140*$I$50/(1-J138)*J7/#REF!,0)</f>
        <v>#REF!</v>
      </c>
      <c r="K141" s="92" t="e">
        <f>IF(K6&gt;0,J140*$I$50/(1-K138)*K7/#REF!,0)</f>
        <v>#REF!</v>
      </c>
      <c r="L141" s="92" t="e">
        <f>IF(L6&gt;0,K140*$I$50/(1-L138)*L7/#REF!,0)</f>
        <v>#REF!</v>
      </c>
      <c r="M141" s="92" t="e">
        <f>IF(M6&gt;0,L140*$I$50/(1-M138)*M7/#REF!,0)</f>
        <v>#REF!</v>
      </c>
      <c r="N141" s="92" t="e">
        <f>IF(N6&gt;0,M140*$I$50/(1-N138)*N7/#REF!,0)</f>
        <v>#REF!</v>
      </c>
      <c r="O141" s="92" t="e">
        <f>IF(O6&gt;0,N140*$I$50/(1-O138)*O7/#REF!,0)</f>
        <v>#REF!</v>
      </c>
      <c r="P141" s="92" t="e">
        <f>IF(P6&gt;0,O140*$I$50/(1-P138)*P7/#REF!,0)</f>
        <v>#REF!</v>
      </c>
      <c r="Q141" s="92" t="e">
        <f>IF(Q6&gt;0,P140*$I$50/(1-Q138)*Q7/#REF!,0)</f>
        <v>#REF!</v>
      </c>
      <c r="R141" s="92" t="e">
        <f>IF(R6&gt;0,Q140*$I$50/(1-R138)*R7/#REF!,0)</f>
        <v>#REF!</v>
      </c>
      <c r="S141" s="92" t="e">
        <f>IF(S6&gt;0,R140*$I$50/(1-S138)*S7/#REF!,0)</f>
        <v>#REF!</v>
      </c>
      <c r="T141" s="92" t="e">
        <f>IF(T6&gt;0,S140*$I$50/(1-T138)*T7/#REF!,0)</f>
        <v>#REF!</v>
      </c>
      <c r="U141" s="92" t="e">
        <f>IF(U6&gt;0,T140*$I$50/(1-U138)*U7/#REF!,0)</f>
        <v>#REF!</v>
      </c>
      <c r="V141" s="92" t="e">
        <f>IF(V6&gt;0,U140*$I$50/(1-V138)*V7/#REF!,0)</f>
        <v>#REF!</v>
      </c>
      <c r="W141" s="221" t="e">
        <f>IF(W6&gt;0,V140*$I$50/(1-W138)*W7/#REF!,0)</f>
        <v>#REF!</v>
      </c>
    </row>
    <row r="142" spans="1:115" x14ac:dyDescent="0.25">
      <c r="D142" s="81"/>
      <c r="E142" s="89"/>
      <c r="K142" s="46"/>
    </row>
    <row r="143" spans="1:115" x14ac:dyDescent="0.25">
      <c r="D143" s="81"/>
      <c r="E143" s="241" t="s">
        <v>111</v>
      </c>
      <c r="F143" s="83" t="e">
        <f>SUM(H143:W143)</f>
        <v>#REF!</v>
      </c>
      <c r="G143" s="83"/>
      <c r="H143" s="83" t="e">
        <f>H141+SUM(H136:H137)</f>
        <v>#REF!</v>
      </c>
      <c r="I143" s="83" t="e">
        <f t="shared" ref="I143:W143" si="26">I141+SUM(I136:I137)</f>
        <v>#REF!</v>
      </c>
      <c r="J143" s="83" t="e">
        <f t="shared" si="26"/>
        <v>#REF!</v>
      </c>
      <c r="K143" s="83" t="e">
        <f t="shared" si="26"/>
        <v>#REF!</v>
      </c>
      <c r="L143" s="83" t="e">
        <f t="shared" si="26"/>
        <v>#REF!</v>
      </c>
      <c r="M143" s="83" t="e">
        <f t="shared" si="26"/>
        <v>#REF!</v>
      </c>
      <c r="N143" s="83" t="e">
        <f t="shared" si="26"/>
        <v>#REF!</v>
      </c>
      <c r="O143" s="83" t="e">
        <f t="shared" si="26"/>
        <v>#REF!</v>
      </c>
      <c r="P143" s="83" t="e">
        <f t="shared" si="26"/>
        <v>#REF!</v>
      </c>
      <c r="Q143" s="83" t="e">
        <f t="shared" si="26"/>
        <v>#REF!</v>
      </c>
      <c r="R143" s="83" t="e">
        <f t="shared" si="26"/>
        <v>#REF!</v>
      </c>
      <c r="S143" s="83" t="e">
        <f t="shared" si="26"/>
        <v>#REF!</v>
      </c>
      <c r="T143" s="83" t="e">
        <f t="shared" si="26"/>
        <v>#REF!</v>
      </c>
      <c r="U143" s="83" t="e">
        <f t="shared" si="26"/>
        <v>#REF!</v>
      </c>
      <c r="V143" s="83" t="e">
        <f t="shared" si="26"/>
        <v>#REF!</v>
      </c>
      <c r="W143" s="242" t="e">
        <f t="shared" si="26"/>
        <v>#REF!</v>
      </c>
    </row>
    <row r="144" spans="1:115" x14ac:dyDescent="0.25">
      <c r="K144" s="49"/>
    </row>
    <row r="145" spans="1:23" x14ac:dyDescent="0.25">
      <c r="E145" s="118" t="s">
        <v>163</v>
      </c>
      <c r="F145" s="252" t="e">
        <f>SUMPRODUCT(H143:W143,$H$55:$W$55)/SUM($H$55:$W$55)</f>
        <v>#REF!</v>
      </c>
      <c r="K145" s="49"/>
    </row>
    <row r="146" spans="1:23" x14ac:dyDescent="0.25">
      <c r="E146" s="105" t="s">
        <v>164</v>
      </c>
      <c r="F146" s="262" t="e">
        <f>F145*$F$57</f>
        <v>#REF!</v>
      </c>
      <c r="K146" s="49"/>
    </row>
    <row r="147" spans="1:23" x14ac:dyDescent="0.25">
      <c r="E147" s="118" t="s">
        <v>152</v>
      </c>
      <c r="F147" s="264" t="e">
        <f>#REF!</f>
        <v>#REF!</v>
      </c>
    </row>
    <row r="149" spans="1:23" x14ac:dyDescent="0.25">
      <c r="D149" s="99" t="s">
        <v>148</v>
      </c>
      <c r="E149" s="78"/>
    </row>
    <row r="150" spans="1:23" x14ac:dyDescent="0.25">
      <c r="D150" s="81"/>
      <c r="E150" s="241" t="s">
        <v>149</v>
      </c>
      <c r="F150" s="87" t="e">
        <f>SUM(H150:W150)</f>
        <v>#REF!</v>
      </c>
      <c r="G150" s="83"/>
      <c r="H150" s="260" t="e">
        <f t="shared" ref="H150:W150" si="27">SUM(H151:H152)</f>
        <v>#REF!</v>
      </c>
      <c r="I150" s="260" t="e">
        <f t="shared" si="27"/>
        <v>#REF!</v>
      </c>
      <c r="J150" s="260" t="e">
        <f t="shared" si="27"/>
        <v>#REF!</v>
      </c>
      <c r="K150" s="260" t="e">
        <f t="shared" si="27"/>
        <v>#REF!</v>
      </c>
      <c r="L150" s="260" t="e">
        <f t="shared" si="27"/>
        <v>#REF!</v>
      </c>
      <c r="M150" s="260" t="e">
        <f t="shared" si="27"/>
        <v>#REF!</v>
      </c>
      <c r="N150" s="260" t="e">
        <f t="shared" si="27"/>
        <v>#REF!</v>
      </c>
      <c r="O150" s="260" t="e">
        <f t="shared" si="27"/>
        <v>#REF!</v>
      </c>
      <c r="P150" s="260" t="e">
        <f t="shared" si="27"/>
        <v>#REF!</v>
      </c>
      <c r="Q150" s="260" t="e">
        <f t="shared" si="27"/>
        <v>#REF!</v>
      </c>
      <c r="R150" s="260" t="e">
        <f t="shared" si="27"/>
        <v>#REF!</v>
      </c>
      <c r="S150" s="260" t="e">
        <f t="shared" si="27"/>
        <v>#REF!</v>
      </c>
      <c r="T150" s="260" t="e">
        <f t="shared" si="27"/>
        <v>#REF!</v>
      </c>
      <c r="U150" s="260" t="e">
        <f t="shared" si="27"/>
        <v>#REF!</v>
      </c>
      <c r="V150" s="260" t="e">
        <f t="shared" si="27"/>
        <v>#REF!</v>
      </c>
      <c r="W150" s="252" t="e">
        <f t="shared" si="27"/>
        <v>#REF!</v>
      </c>
    </row>
    <row r="151" spans="1:23" x14ac:dyDescent="0.25">
      <c r="E151" s="225" t="s">
        <v>153</v>
      </c>
      <c r="F151" s="43" t="e">
        <f>F146*F147</f>
        <v>#REF!</v>
      </c>
      <c r="G151" s="43"/>
      <c r="H151" s="43" t="e">
        <f t="shared" ref="H151:W151" si="28">IF(H6=$F$56,$F$151,0)</f>
        <v>#REF!</v>
      </c>
      <c r="I151" s="43" t="e">
        <f t="shared" si="28"/>
        <v>#REF!</v>
      </c>
      <c r="J151" s="43" t="e">
        <f t="shared" si="28"/>
        <v>#REF!</v>
      </c>
      <c r="K151" s="43" t="e">
        <f t="shared" si="28"/>
        <v>#REF!</v>
      </c>
      <c r="L151" s="43" t="e">
        <f t="shared" si="28"/>
        <v>#REF!</v>
      </c>
      <c r="M151" s="43" t="e">
        <f t="shared" si="28"/>
        <v>#REF!</v>
      </c>
      <c r="N151" s="43" t="e">
        <f t="shared" si="28"/>
        <v>#REF!</v>
      </c>
      <c r="O151" s="43" t="e">
        <f t="shared" si="28"/>
        <v>#REF!</v>
      </c>
      <c r="P151" s="43" t="e">
        <f t="shared" si="28"/>
        <v>#REF!</v>
      </c>
      <c r="Q151" s="43" t="e">
        <f t="shared" si="28"/>
        <v>#REF!</v>
      </c>
      <c r="R151" s="43" t="e">
        <f t="shared" si="28"/>
        <v>#REF!</v>
      </c>
      <c r="S151" s="43" t="e">
        <f t="shared" si="28"/>
        <v>#REF!</v>
      </c>
      <c r="T151" s="43" t="e">
        <f t="shared" si="28"/>
        <v>#REF!</v>
      </c>
      <c r="U151" s="43" t="e">
        <f t="shared" si="28"/>
        <v>#REF!</v>
      </c>
      <c r="V151" s="43" t="e">
        <f t="shared" si="28"/>
        <v>#REF!</v>
      </c>
      <c r="W151" s="218" t="e">
        <f t="shared" si="28"/>
        <v>#REF!</v>
      </c>
    </row>
    <row r="152" spans="1:23" x14ac:dyDescent="0.25">
      <c r="E152" s="258" t="s">
        <v>131</v>
      </c>
      <c r="F152" s="92" t="e">
        <f>F146-F151</f>
        <v>#REF!</v>
      </c>
      <c r="G152" s="92"/>
      <c r="H152" s="92" t="e">
        <f t="shared" ref="H152:W152" si="29">IF(AND(H6&gt;1,$F$151&gt;1),($F$146-$F$151)/($F$57-$F$56),IF(AND(H6&gt;0,$F$151=0),$F$146/$F$57,0))</f>
        <v>#REF!</v>
      </c>
      <c r="I152" s="92" t="e">
        <f t="shared" si="29"/>
        <v>#REF!</v>
      </c>
      <c r="J152" s="92" t="e">
        <f t="shared" si="29"/>
        <v>#REF!</v>
      </c>
      <c r="K152" s="92" t="e">
        <f t="shared" si="29"/>
        <v>#REF!</v>
      </c>
      <c r="L152" s="92" t="e">
        <f t="shared" si="29"/>
        <v>#REF!</v>
      </c>
      <c r="M152" s="92" t="e">
        <f t="shared" si="29"/>
        <v>#REF!</v>
      </c>
      <c r="N152" s="92" t="e">
        <f t="shared" si="29"/>
        <v>#REF!</v>
      </c>
      <c r="O152" s="92" t="e">
        <f t="shared" si="29"/>
        <v>#REF!</v>
      </c>
      <c r="P152" s="92" t="e">
        <f t="shared" si="29"/>
        <v>#REF!</v>
      </c>
      <c r="Q152" s="92" t="e">
        <f t="shared" si="29"/>
        <v>#REF!</v>
      </c>
      <c r="R152" s="92" t="e">
        <f t="shared" si="29"/>
        <v>#REF!</v>
      </c>
      <c r="S152" s="92" t="e">
        <f t="shared" si="29"/>
        <v>#REF!</v>
      </c>
      <c r="T152" s="92" t="e">
        <f t="shared" si="29"/>
        <v>#REF!</v>
      </c>
      <c r="U152" s="92" t="e">
        <f t="shared" si="29"/>
        <v>#REF!</v>
      </c>
      <c r="V152" s="92" t="e">
        <f t="shared" si="29"/>
        <v>#REF!</v>
      </c>
      <c r="W152" s="221" t="e">
        <f t="shared" si="29"/>
        <v>#REF!</v>
      </c>
    </row>
    <row r="153" spans="1:23" x14ac:dyDescent="0.25">
      <c r="E153" s="104" t="s">
        <v>150</v>
      </c>
      <c r="F153" s="91" t="e">
        <f>SUM(H153:W153)</f>
        <v>#REF!</v>
      </c>
      <c r="G153" s="92"/>
      <c r="H153" s="261" t="e">
        <f t="shared" ref="H153:W153" si="30">IF(H6&gt;0,$F$133,0)</f>
        <v>#REF!</v>
      </c>
      <c r="I153" s="261" t="e">
        <f t="shared" si="30"/>
        <v>#REF!</v>
      </c>
      <c r="J153" s="261" t="e">
        <f t="shared" si="30"/>
        <v>#REF!</v>
      </c>
      <c r="K153" s="261" t="e">
        <f t="shared" si="30"/>
        <v>#REF!</v>
      </c>
      <c r="L153" s="261" t="e">
        <f t="shared" si="30"/>
        <v>#REF!</v>
      </c>
      <c r="M153" s="261" t="e">
        <f t="shared" si="30"/>
        <v>#REF!</v>
      </c>
      <c r="N153" s="261" t="e">
        <f t="shared" si="30"/>
        <v>#REF!</v>
      </c>
      <c r="O153" s="261" t="e">
        <f t="shared" si="30"/>
        <v>#REF!</v>
      </c>
      <c r="P153" s="261" t="e">
        <f t="shared" si="30"/>
        <v>#REF!</v>
      </c>
      <c r="Q153" s="261" t="e">
        <f t="shared" si="30"/>
        <v>#REF!</v>
      </c>
      <c r="R153" s="261" t="e">
        <f t="shared" si="30"/>
        <v>#REF!</v>
      </c>
      <c r="S153" s="261" t="e">
        <f t="shared" si="30"/>
        <v>#REF!</v>
      </c>
      <c r="T153" s="261" t="e">
        <f t="shared" si="30"/>
        <v>#REF!</v>
      </c>
      <c r="U153" s="261" t="e">
        <f t="shared" si="30"/>
        <v>#REF!</v>
      </c>
      <c r="V153" s="261" t="e">
        <f t="shared" si="30"/>
        <v>#REF!</v>
      </c>
      <c r="W153" s="262" t="e">
        <f t="shared" si="30"/>
        <v>#REF!</v>
      </c>
    </row>
    <row r="154" spans="1:23" x14ac:dyDescent="0.25">
      <c r="E154" s="83"/>
      <c r="F154" s="92"/>
      <c r="G154" s="43"/>
      <c r="H154" s="43"/>
      <c r="I154" s="43"/>
      <c r="J154" s="43"/>
      <c r="K154" s="43"/>
      <c r="L154" s="43"/>
      <c r="M154" s="43"/>
      <c r="N154" s="43"/>
      <c r="O154" s="43"/>
      <c r="P154" s="43"/>
      <c r="Q154" s="43"/>
      <c r="R154" s="43"/>
      <c r="S154" s="43"/>
      <c r="T154" s="43"/>
      <c r="U154" s="43"/>
      <c r="V154" s="43"/>
      <c r="W154" s="43"/>
    </row>
    <row r="155" spans="1:23" s="112" customFormat="1" ht="15.75" x14ac:dyDescent="0.25">
      <c r="A155" s="111"/>
      <c r="C155" s="197" t="s">
        <v>98</v>
      </c>
      <c r="D155" s="113"/>
    </row>
    <row r="156" spans="1:23" outlineLevel="1" x14ac:dyDescent="0.25">
      <c r="A156" s="76"/>
      <c r="B156" s="68"/>
      <c r="C156" s="68"/>
      <c r="D156" s="226" t="s">
        <v>119</v>
      </c>
    </row>
    <row r="157" spans="1:23" outlineLevel="1" x14ac:dyDescent="0.25">
      <c r="D157" s="81"/>
      <c r="E157" s="118" t="s">
        <v>120</v>
      </c>
      <c r="F157" s="83" t="e">
        <f>SUM(H157:W157)</f>
        <v>#REF!</v>
      </c>
      <c r="G157" s="83"/>
      <c r="H157" s="83" t="e">
        <f>IF(OR(H5&gt;0,H6&gt;0),SUMIF(#REF!,'Annuity 2'!H6,#REF!),0)</f>
        <v>#REF!</v>
      </c>
      <c r="I157" s="83" t="e">
        <f>IF(OR(I5&gt;0,I6&gt;0),SUMIF(#REF!,'Annuity 2'!I6,#REF!),0)</f>
        <v>#REF!</v>
      </c>
      <c r="J157" s="83" t="e">
        <f>IF(OR(J5&gt;0,J6&gt;0),SUMIF(#REF!,'Annuity 2'!J6,#REF!),0)</f>
        <v>#REF!</v>
      </c>
      <c r="K157" s="83" t="e">
        <f>IF(OR(K5&gt;0,K6&gt;0),SUMIF(#REF!,'Annuity 2'!K6,#REF!),0)</f>
        <v>#REF!</v>
      </c>
      <c r="L157" s="83" t="e">
        <f>IF(OR(L5&gt;0,L6&gt;0),SUMIF(#REF!,'Annuity 2'!L6,#REF!),0)</f>
        <v>#REF!</v>
      </c>
      <c r="M157" s="83" t="e">
        <f>IF(OR(M5&gt;0,M6&gt;0),SUMIF(#REF!,'Annuity 2'!M6,#REF!),0)</f>
        <v>#REF!</v>
      </c>
      <c r="N157" s="83" t="e">
        <f>IF(OR(N5&gt;0,N6&gt;0),SUMIF(#REF!,'Annuity 2'!N6,#REF!),0)</f>
        <v>#REF!</v>
      </c>
      <c r="O157" s="83" t="e">
        <f>IF(OR(O5&gt;0,O6&gt;0),SUMIF(#REF!,'Annuity 2'!O6,#REF!),0)</f>
        <v>#REF!</v>
      </c>
      <c r="P157" s="83" t="e">
        <f>IF(OR(P5&gt;0,P6&gt;0),SUMIF(#REF!,'Annuity 2'!P6,#REF!),0)</f>
        <v>#REF!</v>
      </c>
      <c r="Q157" s="83" t="e">
        <f>IF(OR(Q5&gt;0,Q6&gt;0),SUMIF(#REF!,'Annuity 2'!Q6,#REF!),0)</f>
        <v>#REF!</v>
      </c>
      <c r="R157" s="83" t="e">
        <f>IF(OR(R5&gt;0,R6&gt;0),SUMIF(#REF!,'Annuity 2'!R6,#REF!),0)</f>
        <v>#REF!</v>
      </c>
      <c r="S157" s="83" t="e">
        <f>IF(OR(S5&gt;0,S6&gt;0),SUMIF(#REF!,'Annuity 2'!S6,#REF!),0)</f>
        <v>#REF!</v>
      </c>
      <c r="T157" s="83" t="e">
        <f>IF(OR(T5&gt;0,T6&gt;0),SUMIF(#REF!,'Annuity 2'!T6,#REF!),0)</f>
        <v>#REF!</v>
      </c>
      <c r="U157" s="83" t="e">
        <f>IF(OR(U5&gt;0,U6&gt;0),SUMIF(#REF!,'Annuity 2'!U6,#REF!),0)</f>
        <v>#REF!</v>
      </c>
      <c r="V157" s="83" t="e">
        <f>IF(OR(V5&gt;0,V6&gt;0),SUMIF(#REF!,'Annuity 2'!V6,#REF!),0)</f>
        <v>#REF!</v>
      </c>
      <c r="W157" s="242" t="e">
        <f>IF(OR(W5&gt;0,W6&gt;0),SUMIF(#REF!,'Annuity 2'!W6,#REF!),0)</f>
        <v>#REF!</v>
      </c>
    </row>
    <row r="158" spans="1:23" outlineLevel="1" x14ac:dyDescent="0.25">
      <c r="D158" s="81"/>
      <c r="E158" s="45" t="s">
        <v>139</v>
      </c>
      <c r="F158" s="45" t="e">
        <f>F161+F165+F172+J187</f>
        <v>#REF!</v>
      </c>
    </row>
    <row r="159" spans="1:23" outlineLevel="1" x14ac:dyDescent="0.25">
      <c r="D159" s="81"/>
    </row>
    <row r="160" spans="1:23" outlineLevel="1" x14ac:dyDescent="0.25">
      <c r="A160" s="76"/>
      <c r="B160" s="68"/>
      <c r="C160" s="68"/>
      <c r="D160" s="226" t="s">
        <v>121</v>
      </c>
    </row>
    <row r="161" spans="1:163" outlineLevel="1" x14ac:dyDescent="0.25">
      <c r="D161" s="81"/>
      <c r="E161" s="118" t="s">
        <v>122</v>
      </c>
      <c r="F161" s="83" t="e">
        <f>SUM(H161:W161)</f>
        <v>#REF!</v>
      </c>
      <c r="G161" s="83"/>
      <c r="H161" s="83" t="e">
        <f>IF(OR(H5&gt;0,H6&gt;0),SUMIF(#REF!,'Annuity 2'!H6,#REF!),0)</f>
        <v>#REF!</v>
      </c>
      <c r="I161" s="83" t="e">
        <f>IF(OR(I5&gt;0,I6&gt;0),SUMIF(#REF!,'Annuity 2'!I6,#REF!),0)</f>
        <v>#REF!</v>
      </c>
      <c r="J161" s="83" t="e">
        <f>IF(OR(J5&gt;0,J6&gt;0),SUMIF(#REF!,'Annuity 2'!J6,#REF!),0)</f>
        <v>#REF!</v>
      </c>
      <c r="K161" s="83" t="e">
        <f>IF(OR(K5&gt;0,K6&gt;0),SUMIF(#REF!,'Annuity 2'!K6,#REF!),0)</f>
        <v>#REF!</v>
      </c>
      <c r="L161" s="83" t="e">
        <f>IF(OR(L5&gt;0,L6&gt;0),SUMIF(#REF!,'Annuity 2'!L6,#REF!),0)</f>
        <v>#REF!</v>
      </c>
      <c r="M161" s="83" t="e">
        <f>IF(OR(M5&gt;0,M6&gt;0),SUMIF(#REF!,'Annuity 2'!M6,#REF!),0)</f>
        <v>#REF!</v>
      </c>
      <c r="N161" s="83" t="e">
        <f>IF(OR(N5&gt;0,N6&gt;0),SUMIF(#REF!,'Annuity 2'!N6,#REF!),0)</f>
        <v>#REF!</v>
      </c>
      <c r="O161" s="83" t="e">
        <f>IF(OR(O5&gt;0,O6&gt;0),SUMIF(#REF!,'Annuity 2'!O6,#REF!),0)</f>
        <v>#REF!</v>
      </c>
      <c r="P161" s="83" t="e">
        <f>IF(OR(P5&gt;0,P6&gt;0),SUMIF(#REF!,'Annuity 2'!P6,#REF!),0)</f>
        <v>#REF!</v>
      </c>
      <c r="Q161" s="83" t="e">
        <f>IF(OR(Q5&gt;0,Q6&gt;0),SUMIF(#REF!,'Annuity 2'!Q6,#REF!),0)</f>
        <v>#REF!</v>
      </c>
      <c r="R161" s="83" t="e">
        <f>IF(OR(R5&gt;0,R6&gt;0),SUMIF(#REF!,'Annuity 2'!R6,#REF!),0)</f>
        <v>#REF!</v>
      </c>
      <c r="S161" s="83" t="e">
        <f>IF(OR(S5&gt;0,S6&gt;0),SUMIF(#REF!,'Annuity 2'!S6,#REF!),0)</f>
        <v>#REF!</v>
      </c>
      <c r="T161" s="83" t="e">
        <f>IF(OR(T5&gt;0,T6&gt;0),SUMIF(#REF!,'Annuity 2'!T6,#REF!),0)</f>
        <v>#REF!</v>
      </c>
      <c r="U161" s="83" t="e">
        <f>IF(OR(U5&gt;0,U6&gt;0),SUMIF(#REF!,'Annuity 2'!U6,#REF!),0)</f>
        <v>#REF!</v>
      </c>
      <c r="V161" s="83" t="e">
        <f>IF(OR(V5&gt;0,V6&gt;0),SUMIF(#REF!,'Annuity 2'!V6,#REF!),0)</f>
        <v>#REF!</v>
      </c>
      <c r="W161" s="242" t="e">
        <f>IF(OR(W5&gt;0,W6&gt;0),SUMIF(#REF!,'Annuity 2'!W6,#REF!),0)</f>
        <v>#REF!</v>
      </c>
    </row>
    <row r="162" spans="1:163" outlineLevel="1" x14ac:dyDescent="0.25">
      <c r="D162" s="81"/>
      <c r="E162" s="43"/>
      <c r="F162" s="43"/>
      <c r="G162" s="43"/>
      <c r="H162" s="43"/>
      <c r="I162" s="43"/>
      <c r="J162" s="43"/>
      <c r="K162" s="43"/>
      <c r="L162" s="43"/>
      <c r="M162" s="43"/>
      <c r="N162" s="43"/>
      <c r="O162" s="43"/>
      <c r="P162" s="43"/>
      <c r="Q162" s="43"/>
      <c r="R162" s="43"/>
      <c r="S162" s="43"/>
      <c r="T162" s="43"/>
      <c r="U162" s="43"/>
      <c r="V162" s="43"/>
      <c r="W162" s="43"/>
    </row>
    <row r="163" spans="1:163" outlineLevel="1" x14ac:dyDescent="0.25">
      <c r="A163" s="76"/>
      <c r="B163" s="68"/>
      <c r="C163" s="68"/>
      <c r="D163" s="226" t="s">
        <v>109</v>
      </c>
    </row>
    <row r="164" spans="1:163" outlineLevel="1" x14ac:dyDescent="0.25">
      <c r="A164" s="94"/>
      <c r="B164" s="95"/>
      <c r="C164" s="95"/>
      <c r="D164" s="96"/>
      <c r="E164" s="228" t="s">
        <v>11</v>
      </c>
      <c r="F164" s="67"/>
      <c r="G164" s="67"/>
      <c r="H164" s="67">
        <f>G167</f>
        <v>0</v>
      </c>
      <c r="I164" s="67" t="e">
        <f>H167</f>
        <v>#REF!</v>
      </c>
      <c r="J164" s="67" t="e">
        <f t="shared" ref="J164:W164" si="31">I167</f>
        <v>#REF!</v>
      </c>
      <c r="K164" s="67" t="e">
        <f t="shared" si="31"/>
        <v>#REF!</v>
      </c>
      <c r="L164" s="67" t="e">
        <f t="shared" si="31"/>
        <v>#REF!</v>
      </c>
      <c r="M164" s="67" t="e">
        <f t="shared" si="31"/>
        <v>#REF!</v>
      </c>
      <c r="N164" s="67" t="e">
        <f t="shared" si="31"/>
        <v>#REF!</v>
      </c>
      <c r="O164" s="67" t="e">
        <f t="shared" si="31"/>
        <v>#REF!</v>
      </c>
      <c r="P164" s="67" t="e">
        <f t="shared" si="31"/>
        <v>#REF!</v>
      </c>
      <c r="Q164" s="67" t="e">
        <f t="shared" si="31"/>
        <v>#REF!</v>
      </c>
      <c r="R164" s="67" t="e">
        <f t="shared" si="31"/>
        <v>#REF!</v>
      </c>
      <c r="S164" s="67" t="e">
        <f t="shared" si="31"/>
        <v>#REF!</v>
      </c>
      <c r="T164" s="67" t="e">
        <f t="shared" si="31"/>
        <v>#REF!</v>
      </c>
      <c r="U164" s="67" t="e">
        <f t="shared" si="31"/>
        <v>#REF!</v>
      </c>
      <c r="V164" s="67" t="e">
        <f t="shared" si="31"/>
        <v>#REF!</v>
      </c>
      <c r="W164" s="220" t="e">
        <f t="shared" si="31"/>
        <v>#REF!</v>
      </c>
    </row>
    <row r="165" spans="1:163" outlineLevel="1" x14ac:dyDescent="0.25">
      <c r="A165" s="94"/>
      <c r="B165" s="95"/>
      <c r="C165" s="95"/>
      <c r="D165" s="96" t="s">
        <v>8</v>
      </c>
      <c r="E165" s="229" t="s">
        <v>9</v>
      </c>
      <c r="F165" s="43" t="e">
        <f>SUM(H165:W165)</f>
        <v>#REF!</v>
      </c>
      <c r="G165" s="43"/>
      <c r="H165" s="43" t="e">
        <f>IF(OR(H5&gt;0,H6&gt;0),SUMIF(#REF!,'Annuity 2'!H6,#REF!),0)</f>
        <v>#REF!</v>
      </c>
      <c r="I165" s="43" t="e">
        <f>IF(OR(I5&gt;0,I6&gt;0),SUMIF(#REF!,'Annuity 2'!I6,#REF!),0)</f>
        <v>#REF!</v>
      </c>
      <c r="J165" s="43" t="e">
        <f>IF(OR(J5&gt;0,J6&gt;0),SUMIF(#REF!,'Annuity 2'!J6,#REF!),0)</f>
        <v>#REF!</v>
      </c>
      <c r="K165" s="43" t="e">
        <f>IF(OR(K5&gt;0,K6&gt;0),SUMIF(#REF!,'Annuity 2'!K6,#REF!),0)</f>
        <v>#REF!</v>
      </c>
      <c r="L165" s="43" t="e">
        <f>IF(OR(L5&gt;0,L6&gt;0),SUMIF(#REF!,'Annuity 2'!L6,#REF!),0)</f>
        <v>#REF!</v>
      </c>
      <c r="M165" s="43" t="e">
        <f>IF(OR(M5&gt;0,M6&gt;0),SUMIF(#REF!,'Annuity 2'!M6,#REF!),0)</f>
        <v>#REF!</v>
      </c>
      <c r="N165" s="43" t="e">
        <f>IF(OR(N5&gt;0,N6&gt;0),SUMIF(#REF!,'Annuity 2'!N6,#REF!),0)</f>
        <v>#REF!</v>
      </c>
      <c r="O165" s="43" t="e">
        <f>IF(OR(O5&gt;0,O6&gt;0),SUMIF(#REF!,'Annuity 2'!O6,#REF!),0)</f>
        <v>#REF!</v>
      </c>
      <c r="P165" s="43" t="e">
        <f>IF(OR(P5&gt;0,P6&gt;0),SUMIF(#REF!,'Annuity 2'!P6,#REF!),0)</f>
        <v>#REF!</v>
      </c>
      <c r="Q165" s="43" t="e">
        <f>IF(OR(Q5&gt;0,Q6&gt;0),SUMIF(#REF!,'Annuity 2'!Q6,#REF!),0)</f>
        <v>#REF!</v>
      </c>
      <c r="R165" s="43" t="e">
        <f>IF(OR(R5&gt;0,R6&gt;0),SUMIF(#REF!,'Annuity 2'!R6,#REF!),0)</f>
        <v>#REF!</v>
      </c>
      <c r="S165" s="43" t="e">
        <f>IF(OR(S5&gt;0,S6&gt;0),SUMIF(#REF!,'Annuity 2'!S6,#REF!),0)</f>
        <v>#REF!</v>
      </c>
      <c r="T165" s="43" t="e">
        <f>IF(OR(T5&gt;0,T6&gt;0),SUMIF(#REF!,'Annuity 2'!T6,#REF!),0)</f>
        <v>#REF!</v>
      </c>
      <c r="U165" s="43" t="e">
        <f>IF(OR(U5&gt;0,U6&gt;0),SUMIF(#REF!,'Annuity 2'!U6,#REF!),0)</f>
        <v>#REF!</v>
      </c>
      <c r="V165" s="43" t="e">
        <f>IF(OR(V5&gt;0,V6&gt;0),SUMIF(#REF!,'Annuity 2'!V6,#REF!),0)</f>
        <v>#REF!</v>
      </c>
      <c r="W165" s="218" t="e">
        <f>IF(OR(W5&gt;0,W6&gt;0),SUMIF(#REF!,'Annuity 2'!W6,#REF!),0)</f>
        <v>#REF!</v>
      </c>
    </row>
    <row r="166" spans="1:163" outlineLevel="1" x14ac:dyDescent="0.25">
      <c r="A166" s="94"/>
      <c r="B166" s="95"/>
      <c r="C166" s="95"/>
      <c r="D166" s="96" t="s">
        <v>10</v>
      </c>
      <c r="E166" s="229" t="s">
        <v>79</v>
      </c>
      <c r="F166" s="43" t="e">
        <f>SUM(H166:W166)</f>
        <v>#REF!</v>
      </c>
      <c r="G166" s="43"/>
      <c r="H166" s="43" t="e">
        <f>IF(OR(H5&gt;0,H6&gt;0),SUMIF(#REF!,'Annuity 2'!H6,#REF!),0)</f>
        <v>#REF!</v>
      </c>
      <c r="I166" s="43" t="e">
        <f>IF(OR(I5&gt;0,I6&gt;0),SUMIF(#REF!,'Annuity 2'!I6,#REF!),0)</f>
        <v>#REF!</v>
      </c>
      <c r="J166" s="43" t="e">
        <f>IF(OR(J5&gt;0,J6&gt;0),SUMIF(#REF!,'Annuity 2'!J6,#REF!),0)</f>
        <v>#REF!</v>
      </c>
      <c r="K166" s="43" t="e">
        <f>IF(OR(K5&gt;0,K6&gt;0),SUMIF(#REF!,'Annuity 2'!K6,#REF!),0)</f>
        <v>#REF!</v>
      </c>
      <c r="L166" s="43" t="e">
        <f>IF(OR(L5&gt;0,L6&gt;0),SUMIF(#REF!,'Annuity 2'!L6,#REF!),0)</f>
        <v>#REF!</v>
      </c>
      <c r="M166" s="43" t="e">
        <f>IF(OR(M5&gt;0,M6&gt;0),SUMIF(#REF!,'Annuity 2'!M6,#REF!),0)</f>
        <v>#REF!</v>
      </c>
      <c r="N166" s="43" t="e">
        <f>IF(OR(N5&gt;0,N6&gt;0),SUMIF(#REF!,'Annuity 2'!N6,#REF!),0)</f>
        <v>#REF!</v>
      </c>
      <c r="O166" s="43" t="e">
        <f>IF(OR(O5&gt;0,O6&gt;0),SUMIF(#REF!,'Annuity 2'!O6,#REF!),0)</f>
        <v>#REF!</v>
      </c>
      <c r="P166" s="43" t="e">
        <f>IF(OR(P5&gt;0,P6&gt;0),SUMIF(#REF!,'Annuity 2'!P6,#REF!),0)</f>
        <v>#REF!</v>
      </c>
      <c r="Q166" s="43" t="e">
        <f>IF(OR(Q5&gt;0,Q6&gt;0),SUMIF(#REF!,'Annuity 2'!Q6,#REF!),0)</f>
        <v>#REF!</v>
      </c>
      <c r="R166" s="43" t="e">
        <f>IF(OR(R5&gt;0,R6&gt;0),SUMIF(#REF!,'Annuity 2'!R6,#REF!),0)</f>
        <v>#REF!</v>
      </c>
      <c r="S166" s="43" t="e">
        <f>IF(OR(S5&gt;0,S6&gt;0),SUMIF(#REF!,'Annuity 2'!S6,#REF!),0)</f>
        <v>#REF!</v>
      </c>
      <c r="T166" s="43" t="e">
        <f>IF(OR(T5&gt;0,T6&gt;0),SUMIF(#REF!,'Annuity 2'!T6,#REF!),0)</f>
        <v>#REF!</v>
      </c>
      <c r="U166" s="43" t="e">
        <f>IF(OR(U5&gt;0,U6&gt;0),SUMIF(#REF!,'Annuity 2'!U6,#REF!),0)</f>
        <v>#REF!</v>
      </c>
      <c r="V166" s="43" t="e">
        <f>IF(OR(V5&gt;0,V6&gt;0),SUMIF(#REF!,'Annuity 2'!V6,#REF!),0)</f>
        <v>#REF!</v>
      </c>
      <c r="W166" s="218" t="e">
        <f>IF(OR(W5&gt;0,W6&gt;0),SUMIF(#REF!,'Annuity 2'!W6,#REF!),0)</f>
        <v>#REF!</v>
      </c>
    </row>
    <row r="167" spans="1:163" s="92" customFormat="1" outlineLevel="1" x14ac:dyDescent="0.25">
      <c r="A167" s="94"/>
      <c r="B167" s="95"/>
      <c r="C167" s="95"/>
      <c r="D167" s="96"/>
      <c r="E167" s="230" t="s">
        <v>39</v>
      </c>
      <c r="H167" s="92" t="e">
        <f t="shared" ref="H167:W167" si="32">H164+H165-H166</f>
        <v>#REF!</v>
      </c>
      <c r="I167" s="92" t="e">
        <f t="shared" si="32"/>
        <v>#REF!</v>
      </c>
      <c r="J167" s="92" t="e">
        <f t="shared" si="32"/>
        <v>#REF!</v>
      </c>
      <c r="K167" s="92" t="e">
        <f t="shared" si="32"/>
        <v>#REF!</v>
      </c>
      <c r="L167" s="92" t="e">
        <f t="shared" si="32"/>
        <v>#REF!</v>
      </c>
      <c r="M167" s="92" t="e">
        <f t="shared" si="32"/>
        <v>#REF!</v>
      </c>
      <c r="N167" s="92" t="e">
        <f t="shared" si="32"/>
        <v>#REF!</v>
      </c>
      <c r="O167" s="92" t="e">
        <f t="shared" si="32"/>
        <v>#REF!</v>
      </c>
      <c r="P167" s="92" t="e">
        <f t="shared" si="32"/>
        <v>#REF!</v>
      </c>
      <c r="Q167" s="92" t="e">
        <f t="shared" si="32"/>
        <v>#REF!</v>
      </c>
      <c r="R167" s="92" t="e">
        <f t="shared" si="32"/>
        <v>#REF!</v>
      </c>
      <c r="S167" s="92" t="e">
        <f t="shared" si="32"/>
        <v>#REF!</v>
      </c>
      <c r="T167" s="92" t="e">
        <f t="shared" si="32"/>
        <v>#REF!</v>
      </c>
      <c r="U167" s="92" t="e">
        <f t="shared" si="32"/>
        <v>#REF!</v>
      </c>
      <c r="V167" s="92" t="e">
        <f t="shared" si="32"/>
        <v>#REF!</v>
      </c>
      <c r="W167" s="221" t="e">
        <f t="shared" si="32"/>
        <v>#REF!</v>
      </c>
    </row>
    <row r="168" spans="1:163" s="43" customFormat="1" outlineLevel="1" x14ac:dyDescent="0.25">
      <c r="A168" s="76"/>
      <c r="B168" s="68"/>
      <c r="C168" s="68"/>
      <c r="D168" s="77"/>
      <c r="E168" s="105" t="s">
        <v>19</v>
      </c>
      <c r="F168" s="227" t="e">
        <f>SUM(H168:AZ168)</f>
        <v>#REF!</v>
      </c>
      <c r="G168" s="92"/>
      <c r="H168" s="84" t="e">
        <f>AVERAGE(H164,H167)*'Annuity 2'!$I$48*H7/#REF!*H10</f>
        <v>#REF!</v>
      </c>
      <c r="I168" s="93" t="e">
        <f>AVERAGE(I164,I167)*'Annuity 2'!$I$48*I7/#REF!*I10</f>
        <v>#REF!</v>
      </c>
      <c r="J168" s="93" t="e">
        <f>AVERAGE(J164,J167)*'Annuity 2'!$I$48*J7/#REF!*J10</f>
        <v>#REF!</v>
      </c>
      <c r="K168" s="93" t="e">
        <f>AVERAGE(K164,K167)*'Annuity 2'!$I$48*K7/#REF!*K10</f>
        <v>#REF!</v>
      </c>
      <c r="L168" s="93" t="e">
        <f>AVERAGE(L164,L167)*'Annuity 2'!$I$48*L7/#REF!*L10</f>
        <v>#REF!</v>
      </c>
      <c r="M168" s="93" t="e">
        <f>AVERAGE(M164,M167)*'Annuity 2'!$I$48*M7/#REF!*M10</f>
        <v>#REF!</v>
      </c>
      <c r="N168" s="93" t="e">
        <f>AVERAGE(N164,N167)*'Annuity 2'!$I$48*N7/#REF!*N10</f>
        <v>#REF!</v>
      </c>
      <c r="O168" s="93" t="e">
        <f>AVERAGE(O164,O167)*'Annuity 2'!$I$48*O7/#REF!*O10</f>
        <v>#REF!</v>
      </c>
      <c r="P168" s="93" t="e">
        <f>AVERAGE(P164,P167)*'Annuity 2'!$I$48*P7/#REF!*P10</f>
        <v>#REF!</v>
      </c>
      <c r="Q168" s="93" t="e">
        <f>AVERAGE(Q164,Q167)*'Annuity 2'!$I$48*Q7/#REF!*Q10</f>
        <v>#REF!</v>
      </c>
      <c r="R168" s="93" t="e">
        <f>AVERAGE(R164,R167)*'Annuity 2'!$I$48*R7/#REF!*R10</f>
        <v>#REF!</v>
      </c>
      <c r="S168" s="93" t="e">
        <f>AVERAGE(S164,S167)*'Annuity 2'!$I$48*S7/#REF!*S10</f>
        <v>#REF!</v>
      </c>
      <c r="T168" s="93" t="e">
        <f>AVERAGE(T164,T167)*'Annuity 2'!$I$48*T7/#REF!*T10</f>
        <v>#REF!</v>
      </c>
      <c r="U168" s="93" t="e">
        <f>AVERAGE(U164,U167)*'Annuity 2'!$I$48*U7/#REF!*U10</f>
        <v>#REF!</v>
      </c>
      <c r="V168" s="93" t="e">
        <f>AVERAGE(V164,V167)*'Annuity 2'!$I$48*V7/#REF!*V10</f>
        <v>#REF!</v>
      </c>
      <c r="W168" s="222" t="e">
        <f>AVERAGE(W164,W167)*'Annuity 2'!$I$48*W7/#REF!*W10</f>
        <v>#REF!</v>
      </c>
    </row>
    <row r="169" spans="1:163" s="43" customFormat="1" outlineLevel="1" x14ac:dyDescent="0.25">
      <c r="A169" s="94"/>
      <c r="B169" s="95"/>
      <c r="C169" s="95"/>
      <c r="D169" s="96"/>
      <c r="E169" s="97"/>
    </row>
    <row r="170" spans="1:163" outlineLevel="1" x14ac:dyDescent="0.25">
      <c r="D170" s="226" t="s">
        <v>108</v>
      </c>
    </row>
    <row r="171" spans="1:163" outlineLevel="1" x14ac:dyDescent="0.25">
      <c r="A171" s="94"/>
      <c r="B171" s="95"/>
      <c r="C171" s="95"/>
      <c r="D171" s="96"/>
      <c r="E171" s="228" t="s">
        <v>11</v>
      </c>
      <c r="F171" s="67"/>
      <c r="G171" s="67"/>
      <c r="H171" s="67">
        <f t="shared" ref="H171:W171" si="33">G174</f>
        <v>0</v>
      </c>
      <c r="I171" s="67" t="e">
        <f t="shared" si="33"/>
        <v>#REF!</v>
      </c>
      <c r="J171" s="67" t="e">
        <f t="shared" si="33"/>
        <v>#REF!</v>
      </c>
      <c r="K171" s="67" t="e">
        <f t="shared" si="33"/>
        <v>#REF!</v>
      </c>
      <c r="L171" s="67" t="e">
        <f t="shared" si="33"/>
        <v>#REF!</v>
      </c>
      <c r="M171" s="67" t="e">
        <f t="shared" si="33"/>
        <v>#REF!</v>
      </c>
      <c r="N171" s="67" t="e">
        <f t="shared" si="33"/>
        <v>#REF!</v>
      </c>
      <c r="O171" s="67" t="e">
        <f t="shared" si="33"/>
        <v>#REF!</v>
      </c>
      <c r="P171" s="67" t="e">
        <f t="shared" si="33"/>
        <v>#REF!</v>
      </c>
      <c r="Q171" s="67" t="e">
        <f t="shared" si="33"/>
        <v>#REF!</v>
      </c>
      <c r="R171" s="67" t="e">
        <f t="shared" si="33"/>
        <v>#REF!</v>
      </c>
      <c r="S171" s="67" t="e">
        <f t="shared" si="33"/>
        <v>#REF!</v>
      </c>
      <c r="T171" s="67" t="e">
        <f t="shared" si="33"/>
        <v>#REF!</v>
      </c>
      <c r="U171" s="67" t="e">
        <f t="shared" si="33"/>
        <v>#REF!</v>
      </c>
      <c r="V171" s="67" t="e">
        <f t="shared" si="33"/>
        <v>#REF!</v>
      </c>
      <c r="W171" s="220" t="e">
        <f t="shared" si="33"/>
        <v>#REF!</v>
      </c>
    </row>
    <row r="172" spans="1:163" outlineLevel="1" x14ac:dyDescent="0.25">
      <c r="A172" s="94"/>
      <c r="B172" s="95"/>
      <c r="C172" s="95"/>
      <c r="D172" s="246" t="s">
        <v>8</v>
      </c>
      <c r="E172" s="97" t="s">
        <v>9</v>
      </c>
      <c r="F172" s="43" t="e">
        <f>SUM(H172:AZ172)</f>
        <v>#REF!</v>
      </c>
      <c r="G172" s="43"/>
      <c r="H172" s="43" t="e">
        <f>IF(OR(H5&gt;0,H6&gt;0),SUMIF(#REF!,'Annuity 2'!H6,#REF!),0)</f>
        <v>#REF!</v>
      </c>
      <c r="I172" s="43" t="e">
        <f>IF(OR(I5&gt;0,I6&gt;0),SUMIF(#REF!,'Annuity 2'!I6,#REF!),0)</f>
        <v>#REF!</v>
      </c>
      <c r="J172" s="43" t="e">
        <f>IF(OR(J5&gt;0,J6&gt;0),SUMIF(#REF!,'Annuity 2'!J6,#REF!),0)</f>
        <v>#REF!</v>
      </c>
      <c r="K172" s="43" t="e">
        <f>IF(OR(K5&gt;0,K6&gt;0),SUMIF(#REF!,'Annuity 2'!K6,#REF!),0)</f>
        <v>#REF!</v>
      </c>
      <c r="L172" s="43" t="e">
        <f>IF(OR(L5&gt;0,L6&gt;0),SUMIF(#REF!,'Annuity 2'!L6,#REF!),0)</f>
        <v>#REF!</v>
      </c>
      <c r="M172" s="43" t="e">
        <f>IF(OR(M5&gt;0,M6&gt;0),SUMIF(#REF!,'Annuity 2'!M6,#REF!),0)</f>
        <v>#REF!</v>
      </c>
      <c r="N172" s="43" t="e">
        <f>IF(OR(N5&gt;0,N6&gt;0),SUMIF(#REF!,'Annuity 2'!N6,#REF!),0)</f>
        <v>#REF!</v>
      </c>
      <c r="O172" s="43" t="e">
        <f>IF(OR(O5&gt;0,O6&gt;0),SUMIF(#REF!,'Annuity 2'!O6,#REF!),0)</f>
        <v>#REF!</v>
      </c>
      <c r="P172" s="43" t="e">
        <f>IF(OR(P5&gt;0,P6&gt;0),SUMIF(#REF!,'Annuity 2'!P6,#REF!),0)</f>
        <v>#REF!</v>
      </c>
      <c r="Q172" s="43" t="e">
        <f>IF(OR(Q5&gt;0,Q6&gt;0),SUMIF(#REF!,'Annuity 2'!Q6,#REF!),0)</f>
        <v>#REF!</v>
      </c>
      <c r="R172" s="43" t="e">
        <f>IF(OR(R5&gt;0,R6&gt;0),SUMIF(#REF!,'Annuity 2'!R6,#REF!),0)</f>
        <v>#REF!</v>
      </c>
      <c r="S172" s="43" t="e">
        <f>IF(OR(S5&gt;0,S6&gt;0),SUMIF(#REF!,'Annuity 2'!S6,#REF!),0)</f>
        <v>#REF!</v>
      </c>
      <c r="T172" s="43" t="e">
        <f>IF(OR(T5&gt;0,T6&gt;0),SUMIF(#REF!,'Annuity 2'!T6,#REF!),0)</f>
        <v>#REF!</v>
      </c>
      <c r="U172" s="43" t="e">
        <f>IF(OR(U5&gt;0,U6&gt;0),SUMIF(#REF!,'Annuity 2'!U6,#REF!),0)</f>
        <v>#REF!</v>
      </c>
      <c r="V172" s="43" t="e">
        <f>IF(OR(V5&gt;0,V6&gt;0),SUMIF(#REF!,'Annuity 2'!V6,#REF!),0)</f>
        <v>#REF!</v>
      </c>
      <c r="W172" s="218" t="e">
        <f>IF(OR(W5&gt;0,W6&gt;0),SUMIF(#REF!,'Annuity 2'!W6,#REF!),0)</f>
        <v>#REF!</v>
      </c>
    </row>
    <row r="173" spans="1:163" outlineLevel="1" x14ac:dyDescent="0.25">
      <c r="A173" s="94"/>
      <c r="B173" s="95"/>
      <c r="C173" s="95"/>
      <c r="D173" s="246" t="s">
        <v>10</v>
      </c>
      <c r="E173" s="97" t="s">
        <v>104</v>
      </c>
      <c r="F173" s="43" t="e">
        <f>SUM(H173:AZ173)</f>
        <v>#REF!</v>
      </c>
      <c r="G173" s="43"/>
      <c r="H173" s="43" t="e">
        <f>IF(OR(H5&gt;0,H6&gt;0),SUMIF(#REF!,'Annuity 2'!H6,#REF!),0)</f>
        <v>#REF!</v>
      </c>
      <c r="I173" s="43" t="e">
        <f>IF(OR(I5&gt;0,I6&gt;0),SUMIF(#REF!,'Annuity 2'!I6,#REF!),0)</f>
        <v>#REF!</v>
      </c>
      <c r="J173" s="43" t="e">
        <f>IF(OR(J5&gt;0,J6&gt;0),SUMIF(#REF!,'Annuity 2'!J6,#REF!),0)</f>
        <v>#REF!</v>
      </c>
      <c r="K173" s="43" t="e">
        <f>IF(OR(K5&gt;0,K6&gt;0),SUMIF(#REF!,'Annuity 2'!K6,#REF!),0)</f>
        <v>#REF!</v>
      </c>
      <c r="L173" s="43" t="e">
        <f>IF(OR(L5&gt;0,L6&gt;0),SUMIF(#REF!,'Annuity 2'!L6,#REF!),0)</f>
        <v>#REF!</v>
      </c>
      <c r="M173" s="43" t="e">
        <f>IF(OR(M5&gt;0,M6&gt;0),SUMIF(#REF!,'Annuity 2'!M6,#REF!),0)</f>
        <v>#REF!</v>
      </c>
      <c r="N173" s="43" t="e">
        <f>IF(OR(N5&gt;0,N6&gt;0),SUMIF(#REF!,'Annuity 2'!N6,#REF!),0)</f>
        <v>#REF!</v>
      </c>
      <c r="O173" s="43" t="e">
        <f>IF(OR(O5&gt;0,O6&gt;0),SUMIF(#REF!,'Annuity 2'!O6,#REF!),0)</f>
        <v>#REF!</v>
      </c>
      <c r="P173" s="43" t="e">
        <f>IF(OR(P5&gt;0,P6&gt;0),SUMIF(#REF!,'Annuity 2'!P6,#REF!),0)</f>
        <v>#REF!</v>
      </c>
      <c r="Q173" s="43" t="e">
        <f>IF(OR(Q5&gt;0,Q6&gt;0),SUMIF(#REF!,'Annuity 2'!Q6,#REF!),0)</f>
        <v>#REF!</v>
      </c>
      <c r="R173" s="43" t="e">
        <f>IF(OR(R5&gt;0,R6&gt;0),SUMIF(#REF!,'Annuity 2'!R6,#REF!),0)</f>
        <v>#REF!</v>
      </c>
      <c r="S173" s="43" t="e">
        <f>IF(OR(S5&gt;0,S6&gt;0),SUMIF(#REF!,'Annuity 2'!S6,#REF!),0)</f>
        <v>#REF!</v>
      </c>
      <c r="T173" s="43" t="e">
        <f>IF(OR(T5&gt;0,T6&gt;0),SUMIF(#REF!,'Annuity 2'!T6,#REF!),0)</f>
        <v>#REF!</v>
      </c>
      <c r="U173" s="43" t="e">
        <f>IF(OR(U5&gt;0,U6&gt;0),SUMIF(#REF!,'Annuity 2'!U6,#REF!),0)</f>
        <v>#REF!</v>
      </c>
      <c r="V173" s="43" t="e">
        <f>IF(OR(V5&gt;0,V6&gt;0),SUMIF(#REF!,'Annuity 2'!V6,#REF!),0)</f>
        <v>#REF!</v>
      </c>
      <c r="W173" s="218" t="e">
        <f>IF(OR(W5&gt;0,W6&gt;0),SUMIF(#REF!,'Annuity 2'!W6,#REF!),0)</f>
        <v>#REF!</v>
      </c>
    </row>
    <row r="174" spans="1:163" outlineLevel="1" x14ac:dyDescent="0.25">
      <c r="A174" s="94"/>
      <c r="B174" s="95"/>
      <c r="C174" s="95"/>
      <c r="D174" s="246"/>
      <c r="E174" s="98" t="s">
        <v>39</v>
      </c>
      <c r="F174" s="43"/>
      <c r="G174" s="43"/>
      <c r="H174" s="92" t="e">
        <f t="shared" ref="H174:W174" si="34">H171+H172-H173</f>
        <v>#REF!</v>
      </c>
      <c r="I174" s="92" t="e">
        <f t="shared" si="34"/>
        <v>#REF!</v>
      </c>
      <c r="J174" s="92" t="e">
        <f t="shared" si="34"/>
        <v>#REF!</v>
      </c>
      <c r="K174" s="92" t="e">
        <f t="shared" si="34"/>
        <v>#REF!</v>
      </c>
      <c r="L174" s="92" t="e">
        <f t="shared" si="34"/>
        <v>#REF!</v>
      </c>
      <c r="M174" s="92" t="e">
        <f t="shared" si="34"/>
        <v>#REF!</v>
      </c>
      <c r="N174" s="92" t="e">
        <f t="shared" si="34"/>
        <v>#REF!</v>
      </c>
      <c r="O174" s="92" t="e">
        <f t="shared" si="34"/>
        <v>#REF!</v>
      </c>
      <c r="P174" s="92" t="e">
        <f t="shared" si="34"/>
        <v>#REF!</v>
      </c>
      <c r="Q174" s="92" t="e">
        <f t="shared" si="34"/>
        <v>#REF!</v>
      </c>
      <c r="R174" s="92" t="e">
        <f t="shared" si="34"/>
        <v>#REF!</v>
      </c>
      <c r="S174" s="92" t="e">
        <f t="shared" si="34"/>
        <v>#REF!</v>
      </c>
      <c r="T174" s="92" t="e">
        <f t="shared" si="34"/>
        <v>#REF!</v>
      </c>
      <c r="U174" s="92" t="e">
        <f t="shared" si="34"/>
        <v>#REF!</v>
      </c>
      <c r="V174" s="92" t="e">
        <f t="shared" si="34"/>
        <v>#REF!</v>
      </c>
      <c r="W174" s="221" t="e">
        <f t="shared" si="34"/>
        <v>#REF!</v>
      </c>
      <c r="X174" s="92"/>
      <c r="Y174" s="92"/>
      <c r="Z174" s="92"/>
      <c r="AA174" s="92"/>
      <c r="AB174" s="92"/>
      <c r="AC174" s="92"/>
      <c r="AD174" s="92"/>
      <c r="AE174" s="92"/>
      <c r="AF174" s="92"/>
      <c r="AG174" s="92"/>
      <c r="AH174" s="92"/>
      <c r="AI174" s="92"/>
      <c r="AJ174" s="92"/>
      <c r="AK174" s="92"/>
      <c r="AL174" s="92"/>
      <c r="AM174" s="92"/>
      <c r="AN174" s="92"/>
      <c r="AO174" s="92"/>
      <c r="AP174" s="92"/>
      <c r="AQ174" s="92"/>
      <c r="AR174" s="92"/>
      <c r="AS174" s="92"/>
      <c r="AT174" s="92"/>
      <c r="AU174" s="92"/>
      <c r="AV174" s="92"/>
      <c r="AW174" s="92"/>
      <c r="AX174" s="92"/>
      <c r="AY174" s="92"/>
      <c r="AZ174" s="92"/>
    </row>
    <row r="175" spans="1:163" s="67" customFormat="1" outlineLevel="1" x14ac:dyDescent="0.25">
      <c r="A175" s="76"/>
      <c r="B175" s="68"/>
      <c r="C175" s="68"/>
      <c r="D175" s="172"/>
      <c r="E175" s="83" t="s">
        <v>19</v>
      </c>
      <c r="F175" s="227" t="e">
        <f>SUM(H175:AZ175)</f>
        <v>#REF!</v>
      </c>
      <c r="G175" s="83"/>
      <c r="H175" s="84" t="e">
        <f>AVERAGE(H171,H174)*'Annuity 2'!$I$49*H7/#REF!*H10</f>
        <v>#REF!</v>
      </c>
      <c r="I175" s="84" t="e">
        <f>AVERAGE(I171,I174)*'Annuity 2'!$I$49*I7/#REF!*I10</f>
        <v>#REF!</v>
      </c>
      <c r="J175" s="84" t="e">
        <f>AVERAGE(J171,J174)*'Annuity 2'!$I$49*J7/#REF!*J10</f>
        <v>#REF!</v>
      </c>
      <c r="K175" s="84" t="e">
        <f>AVERAGE(K171,K174)*'Annuity 2'!$I$49*K7/#REF!*K10</f>
        <v>#REF!</v>
      </c>
      <c r="L175" s="84" t="e">
        <f>AVERAGE(L171,L174)*'Annuity 2'!$I$49*L7/#REF!*L10</f>
        <v>#REF!</v>
      </c>
      <c r="M175" s="84" t="e">
        <f>AVERAGE(M171,M174)*'Annuity 2'!$I$49*M7/#REF!*M10</f>
        <v>#REF!</v>
      </c>
      <c r="N175" s="84" t="e">
        <f>AVERAGE(N171,N174)*'Annuity 2'!$I$49*N7/#REF!*N10</f>
        <v>#REF!</v>
      </c>
      <c r="O175" s="84" t="e">
        <f>AVERAGE(O171,O174)*'Annuity 2'!$I$49*O7/#REF!*O10</f>
        <v>#REF!</v>
      </c>
      <c r="P175" s="84" t="e">
        <f>AVERAGE(P171,P174)*'Annuity 2'!$I$49*P7/#REF!*P10</f>
        <v>#REF!</v>
      </c>
      <c r="Q175" s="84" t="e">
        <f>AVERAGE(Q171,Q174)*'Annuity 2'!$I$49*Q7/#REF!*Q10</f>
        <v>#REF!</v>
      </c>
      <c r="R175" s="84" t="e">
        <f>AVERAGE(R171,R174)*'Annuity 2'!$I$49*R7/#REF!*R10</f>
        <v>#REF!</v>
      </c>
      <c r="S175" s="84" t="e">
        <f>AVERAGE(S171,S174)*'Annuity 2'!$I$49*S7/#REF!*S10</f>
        <v>#REF!</v>
      </c>
      <c r="T175" s="84" t="e">
        <f>AVERAGE(T171,T174)*'Annuity 2'!$I$49*T7/#REF!*T10</f>
        <v>#REF!</v>
      </c>
      <c r="U175" s="84" t="e">
        <f>AVERAGE(U171,U174)*'Annuity 2'!$I$49*U7/#REF!*U10</f>
        <v>#REF!</v>
      </c>
      <c r="V175" s="84" t="e">
        <f>AVERAGE(V171,V174)*'Annuity 2'!$I$49*V7/#REF!*V10</f>
        <v>#REF!</v>
      </c>
      <c r="W175" s="224" t="e">
        <f>AVERAGE(W171,W174)*'Annuity 2'!$I$49*W7/#REF!*W10</f>
        <v>#REF!</v>
      </c>
      <c r="X175" s="117"/>
      <c r="Y175" s="117"/>
      <c r="Z175" s="117"/>
      <c r="AA175" s="117"/>
      <c r="AB175" s="117"/>
      <c r="AC175" s="117"/>
      <c r="AD175" s="117"/>
      <c r="AE175" s="117"/>
      <c r="AF175" s="117"/>
      <c r="AG175" s="117"/>
      <c r="AH175" s="117"/>
      <c r="AI175" s="117"/>
      <c r="AJ175" s="117"/>
      <c r="AK175" s="117"/>
      <c r="AL175" s="117"/>
      <c r="AM175" s="117"/>
      <c r="AN175" s="117"/>
      <c r="AO175" s="117"/>
      <c r="AP175" s="117"/>
      <c r="AQ175" s="117"/>
      <c r="AR175" s="117"/>
      <c r="AS175" s="117"/>
      <c r="AT175" s="117"/>
      <c r="AU175" s="117"/>
      <c r="AV175" s="117"/>
      <c r="AW175" s="117"/>
      <c r="AX175" s="117"/>
      <c r="AY175" s="117"/>
      <c r="AZ175" s="117"/>
      <c r="BA175" s="117"/>
      <c r="BB175" s="117"/>
      <c r="BC175" s="117"/>
      <c r="BD175" s="117"/>
      <c r="BE175" s="117"/>
      <c r="BF175" s="117"/>
      <c r="BG175" s="117"/>
      <c r="BH175" s="117"/>
      <c r="BI175" s="117"/>
      <c r="BJ175" s="117"/>
      <c r="BK175" s="117"/>
      <c r="BL175" s="117"/>
      <c r="BM175" s="117"/>
      <c r="BN175" s="117"/>
      <c r="BO175" s="117"/>
      <c r="BP175" s="117"/>
      <c r="BQ175" s="117"/>
      <c r="BR175" s="117"/>
      <c r="BS175" s="117"/>
      <c r="BT175" s="117"/>
      <c r="BU175" s="117"/>
      <c r="BV175" s="117"/>
      <c r="BW175" s="117"/>
      <c r="BX175" s="117"/>
      <c r="BY175" s="117"/>
      <c r="BZ175" s="117"/>
      <c r="CA175" s="117"/>
      <c r="CB175" s="117"/>
      <c r="CC175" s="117"/>
      <c r="CD175" s="117"/>
      <c r="CE175" s="117"/>
      <c r="CF175" s="117"/>
      <c r="CG175" s="117"/>
      <c r="CH175" s="117"/>
      <c r="CI175" s="117"/>
      <c r="CJ175" s="117"/>
      <c r="CK175" s="117"/>
      <c r="CL175" s="117"/>
      <c r="CM175" s="117"/>
      <c r="CN175" s="117"/>
      <c r="CO175" s="117"/>
      <c r="CP175" s="117"/>
      <c r="CQ175" s="117"/>
      <c r="CR175" s="117"/>
      <c r="CS175" s="117"/>
      <c r="CT175" s="117"/>
      <c r="CU175" s="117"/>
      <c r="CV175" s="117"/>
      <c r="CW175" s="117"/>
      <c r="CX175" s="117"/>
      <c r="CY175" s="117"/>
      <c r="CZ175" s="117"/>
      <c r="DA175" s="117"/>
      <c r="DB175" s="117"/>
      <c r="DC175" s="117"/>
      <c r="DD175" s="117"/>
      <c r="DE175" s="117"/>
      <c r="DF175" s="117"/>
      <c r="DG175" s="117"/>
      <c r="DH175" s="117"/>
      <c r="DI175" s="117"/>
      <c r="DJ175" s="117"/>
      <c r="DK175" s="117"/>
      <c r="DL175" s="117"/>
      <c r="DM175" s="117"/>
      <c r="DN175" s="117"/>
      <c r="DO175" s="117"/>
      <c r="DP175" s="117"/>
      <c r="DQ175" s="117"/>
      <c r="DR175" s="117"/>
      <c r="DS175" s="117"/>
      <c r="DT175" s="117"/>
      <c r="DU175" s="117"/>
      <c r="DV175" s="117"/>
      <c r="DW175" s="117"/>
      <c r="DX175" s="117"/>
      <c r="DY175" s="117"/>
      <c r="DZ175" s="117"/>
      <c r="EA175" s="117"/>
      <c r="EB175" s="117"/>
      <c r="EC175" s="117"/>
      <c r="ED175" s="117"/>
      <c r="EE175" s="117"/>
      <c r="EF175" s="117"/>
      <c r="EG175" s="117"/>
      <c r="EH175" s="117"/>
      <c r="EI175" s="117"/>
      <c r="EJ175" s="117"/>
      <c r="EK175" s="117"/>
      <c r="EL175" s="117"/>
      <c r="EM175" s="117"/>
      <c r="EN175" s="117"/>
      <c r="EO175" s="117"/>
      <c r="EP175" s="117"/>
      <c r="EQ175" s="117"/>
      <c r="ER175" s="117"/>
      <c r="ES175" s="117"/>
      <c r="ET175" s="117"/>
      <c r="EU175" s="117"/>
      <c r="EV175" s="117"/>
      <c r="EW175" s="117"/>
      <c r="EX175" s="117"/>
      <c r="EY175" s="117"/>
      <c r="EZ175" s="117"/>
      <c r="FA175" s="117"/>
      <c r="FB175" s="117"/>
      <c r="FC175" s="117"/>
      <c r="FD175" s="117"/>
      <c r="FE175" s="117"/>
      <c r="FF175" s="117"/>
      <c r="FG175" s="117"/>
    </row>
    <row r="176" spans="1:163" outlineLevel="1" x14ac:dyDescent="0.25">
      <c r="A176" s="76"/>
      <c r="B176" s="68"/>
      <c r="C176" s="68"/>
      <c r="D176" s="77"/>
      <c r="E176" s="43"/>
    </row>
    <row r="177" spans="1:115" outlineLevel="1" x14ac:dyDescent="0.25">
      <c r="A177" s="94"/>
      <c r="B177" s="95"/>
      <c r="C177" s="95"/>
      <c r="D177" s="226" t="str">
        <f>D82</f>
        <v>O&amp;M Costs Incurred</v>
      </c>
      <c r="E177" s="226"/>
    </row>
    <row r="178" spans="1:115" outlineLevel="1" x14ac:dyDescent="0.25">
      <c r="D178" s="81">
        <f>D83</f>
        <v>0</v>
      </c>
      <c r="E178" s="66" t="str">
        <f>E83</f>
        <v>Base Year Annual O&amp;M</v>
      </c>
      <c r="F178" s="263" t="e">
        <f>#REF!</f>
        <v>#REF!</v>
      </c>
      <c r="G178" s="67"/>
      <c r="H178" s="67"/>
      <c r="I178" s="67"/>
      <c r="J178" s="67"/>
      <c r="K178" s="67"/>
      <c r="L178" s="67"/>
      <c r="M178" s="67"/>
      <c r="N178" s="67"/>
      <c r="O178" s="67"/>
      <c r="P178" s="67"/>
      <c r="Q178" s="67"/>
      <c r="R178" s="67"/>
      <c r="S178" s="67"/>
      <c r="T178" s="67"/>
      <c r="U178" s="67"/>
      <c r="V178" s="67"/>
      <c r="W178" s="220"/>
    </row>
    <row r="179" spans="1:115" outlineLevel="1" x14ac:dyDescent="0.25">
      <c r="D179" s="81">
        <f>D84</f>
        <v>0</v>
      </c>
      <c r="E179" s="104" t="str">
        <f>E84</f>
        <v xml:space="preserve">O&amp;M Incurred </v>
      </c>
      <c r="F179" s="43"/>
      <c r="G179" s="43"/>
      <c r="H179" s="43" t="e">
        <f>IF(H6&gt;0,$F$178*'Annuity 2'!H13*H7/#REF!,0)</f>
        <v>#REF!</v>
      </c>
      <c r="I179" s="43" t="e">
        <f>IF(I6&gt;0,$F$178*'Annuity 2'!I13*I7/#REF!,0)</f>
        <v>#REF!</v>
      </c>
      <c r="J179" s="43" t="e">
        <f>IF(J6&gt;0,$F$178*'Annuity 2'!J13*J7/#REF!,0)</f>
        <v>#REF!</v>
      </c>
      <c r="K179" s="43" t="e">
        <f>IF(K6&gt;0,$F$178*'Annuity 2'!K13*K7/#REF!,0)</f>
        <v>#REF!</v>
      </c>
      <c r="L179" s="43" t="e">
        <f>IF(L6&gt;0,$F$178*'Annuity 2'!L13*L7/#REF!,0)</f>
        <v>#REF!</v>
      </c>
      <c r="M179" s="43" t="e">
        <f>IF(M6&gt;0,$F$178*'Annuity 2'!M13*M7/#REF!,0)</f>
        <v>#REF!</v>
      </c>
      <c r="N179" s="43" t="e">
        <f>IF(N6&gt;0,$F$178*'Annuity 2'!N13*N7/#REF!,0)</f>
        <v>#REF!</v>
      </c>
      <c r="O179" s="43" t="e">
        <f>IF(O6&gt;0,$F$178*'Annuity 2'!O13*O7/#REF!,0)</f>
        <v>#REF!</v>
      </c>
      <c r="P179" s="43" t="e">
        <f>IF(P6&gt;0,$F$178*'Annuity 2'!P13*P7/#REF!,0)</f>
        <v>#REF!</v>
      </c>
      <c r="Q179" s="43" t="e">
        <f>IF(Q6&gt;0,$F$178*'Annuity 2'!Q13*Q7/#REF!,0)</f>
        <v>#REF!</v>
      </c>
      <c r="R179" s="43" t="e">
        <f>IF(R6&gt;0,$F$178*'Annuity 2'!R13*R7/#REF!,0)</f>
        <v>#REF!</v>
      </c>
      <c r="S179" s="43" t="e">
        <f>IF(S6&gt;0,$F$178*'Annuity 2'!S13*S7/#REF!,0)</f>
        <v>#REF!</v>
      </c>
      <c r="T179" s="43" t="e">
        <f>IF(T6&gt;0,$F$178*'Annuity 2'!T13*T7/#REF!,0)</f>
        <v>#REF!</v>
      </c>
      <c r="U179" s="43" t="e">
        <f>IF(U6&gt;0,$F$178*'Annuity 2'!U13*U7/#REF!,0)</f>
        <v>#REF!</v>
      </c>
      <c r="V179" s="43" t="e">
        <f>IF(V6&gt;0,$F$178*'Annuity 2'!V13*V7/#REF!,0)</f>
        <v>#REF!</v>
      </c>
      <c r="W179" s="218" t="e">
        <f>IF(W6&gt;0,$F$178*'Annuity 2'!W13*W7/#REF!,0)</f>
        <v>#REF!</v>
      </c>
    </row>
    <row r="180" spans="1:115" outlineLevel="1" x14ac:dyDescent="0.25">
      <c r="D180" s="81"/>
      <c r="E180" s="105" t="s">
        <v>197</v>
      </c>
      <c r="F180" s="261" t="e">
        <f>SUMPRODUCT(H179:W179,$H$55:$W$55)/SUM($H$55:$W$55)</f>
        <v>#REF!</v>
      </c>
      <c r="G180" s="92"/>
      <c r="H180" s="92"/>
      <c r="I180" s="92"/>
      <c r="J180" s="92"/>
      <c r="K180" s="92"/>
      <c r="L180" s="92"/>
      <c r="M180" s="92"/>
      <c r="N180" s="92"/>
      <c r="O180" s="92"/>
      <c r="P180" s="92"/>
      <c r="Q180" s="92"/>
      <c r="R180" s="92"/>
      <c r="S180" s="92"/>
      <c r="T180" s="92"/>
      <c r="U180" s="92"/>
      <c r="V180" s="92"/>
      <c r="W180" s="221"/>
    </row>
    <row r="181" spans="1:115" outlineLevel="1" x14ac:dyDescent="0.25">
      <c r="D181" s="81"/>
      <c r="E181" s="89"/>
    </row>
    <row r="182" spans="1:115" s="43" customFormat="1" outlineLevel="1" x14ac:dyDescent="0.25">
      <c r="A182" s="94"/>
      <c r="B182" s="95"/>
      <c r="C182" s="95"/>
      <c r="D182" s="226" t="s">
        <v>112</v>
      </c>
      <c r="E182" s="45"/>
    </row>
    <row r="183" spans="1:115" outlineLevel="1" x14ac:dyDescent="0.25">
      <c r="D183" s="81"/>
      <c r="E183" s="231" t="s">
        <v>110</v>
      </c>
      <c r="F183" s="67"/>
      <c r="G183" s="67"/>
      <c r="H183" s="67"/>
      <c r="I183" s="67"/>
      <c r="J183" s="67"/>
      <c r="K183" s="67"/>
      <c r="L183" s="67"/>
      <c r="M183" s="67"/>
      <c r="N183" s="67"/>
      <c r="O183" s="67"/>
      <c r="P183" s="67"/>
      <c r="Q183" s="67"/>
      <c r="R183" s="67"/>
      <c r="S183" s="67"/>
      <c r="T183" s="67"/>
      <c r="U183" s="67"/>
      <c r="V183" s="67"/>
      <c r="W183" s="220"/>
    </row>
    <row r="184" spans="1:115" outlineLevel="1" x14ac:dyDescent="0.25">
      <c r="D184" s="81"/>
      <c r="E184" s="232" t="s">
        <v>113</v>
      </c>
      <c r="F184" s="43"/>
      <c r="G184" s="43"/>
      <c r="H184" s="43"/>
      <c r="I184" s="43"/>
      <c r="J184" s="43"/>
      <c r="K184" s="43"/>
      <c r="L184" s="43"/>
      <c r="M184" s="43"/>
      <c r="N184" s="43"/>
      <c r="O184" s="43"/>
      <c r="P184" s="43"/>
      <c r="Q184" s="43"/>
      <c r="R184" s="43"/>
      <c r="S184" s="43"/>
      <c r="T184" s="43"/>
      <c r="U184" s="43"/>
      <c r="V184" s="43"/>
      <c r="W184" s="218"/>
    </row>
    <row r="185" spans="1:115" outlineLevel="1" x14ac:dyDescent="0.25">
      <c r="D185" s="81"/>
      <c r="E185" s="232" t="s">
        <v>77</v>
      </c>
      <c r="F185" s="145"/>
      <c r="G185" s="43"/>
      <c r="H185" s="43" t="e">
        <f>#REF!</f>
        <v>#REF!</v>
      </c>
      <c r="I185" s="145" t="e">
        <f>#REF!</f>
        <v>#REF!</v>
      </c>
      <c r="J185" s="145" t="e">
        <f>#REF!</f>
        <v>#REF!</v>
      </c>
      <c r="K185" s="145" t="e">
        <f>#REF!</f>
        <v>#REF!</v>
      </c>
      <c r="L185" s="145" t="e">
        <f>#REF!</f>
        <v>#REF!</v>
      </c>
      <c r="M185" s="145" t="e">
        <f>#REF!</f>
        <v>#REF!</v>
      </c>
      <c r="N185" s="145" t="e">
        <f>#REF!</f>
        <v>#REF!</v>
      </c>
      <c r="O185" s="145" t="e">
        <f>#REF!</f>
        <v>#REF!</v>
      </c>
      <c r="P185" s="145" t="e">
        <f>#REF!</f>
        <v>#REF!</v>
      </c>
      <c r="Q185" s="145" t="e">
        <f>#REF!</f>
        <v>#REF!</v>
      </c>
      <c r="R185" s="145" t="e">
        <f>#REF!</f>
        <v>#REF!</v>
      </c>
      <c r="S185" s="145" t="e">
        <f>#REF!</f>
        <v>#REF!</v>
      </c>
      <c r="T185" s="145" t="e">
        <f>#REF!</f>
        <v>#REF!</v>
      </c>
      <c r="U185" s="145" t="e">
        <f>#REF!</f>
        <v>#REF!</v>
      </c>
      <c r="V185" s="145" t="e">
        <f>#REF!</f>
        <v>#REF!</v>
      </c>
      <c r="W185" s="233" t="e">
        <f>#REF!</f>
        <v>#REF!</v>
      </c>
      <c r="X185" s="47"/>
      <c r="Y185" s="47"/>
      <c r="Z185" s="47"/>
      <c r="AA185" s="47"/>
      <c r="AB185" s="47"/>
      <c r="AC185" s="47"/>
      <c r="AD185" s="47"/>
      <c r="AE185" s="47"/>
      <c r="AF185" s="47"/>
      <c r="AG185" s="47"/>
      <c r="AH185" s="47"/>
      <c r="AI185" s="47"/>
      <c r="AJ185" s="47"/>
      <c r="AK185" s="47"/>
      <c r="AL185" s="47"/>
      <c r="AM185" s="47"/>
      <c r="AN185" s="47"/>
      <c r="AO185" s="47"/>
      <c r="AP185" s="47"/>
      <c r="AQ185" s="47"/>
      <c r="AR185" s="47"/>
      <c r="AS185" s="47"/>
      <c r="AT185" s="47"/>
      <c r="AU185" s="47"/>
      <c r="AV185" s="47"/>
      <c r="AW185" s="47"/>
      <c r="AX185" s="47"/>
      <c r="AY185" s="47"/>
      <c r="AZ185" s="47"/>
      <c r="BA185" s="47"/>
      <c r="BB185" s="47"/>
      <c r="BC185" s="47"/>
      <c r="BD185" s="47"/>
      <c r="BE185" s="47"/>
      <c r="BF185" s="47"/>
      <c r="BG185" s="47"/>
      <c r="BH185" s="47"/>
      <c r="BI185" s="47"/>
      <c r="BJ185" s="47"/>
      <c r="BK185" s="47"/>
      <c r="BL185" s="47"/>
      <c r="BM185" s="47"/>
      <c r="BN185" s="47"/>
      <c r="BO185" s="47"/>
      <c r="BP185" s="47"/>
      <c r="BQ185" s="47"/>
      <c r="BR185" s="47"/>
      <c r="BS185" s="47"/>
      <c r="BT185" s="47"/>
      <c r="BU185" s="47"/>
      <c r="BV185" s="47"/>
      <c r="BW185" s="47"/>
      <c r="BX185" s="47"/>
      <c r="BY185" s="47"/>
      <c r="BZ185" s="47"/>
      <c r="CA185" s="47"/>
      <c r="CB185" s="47"/>
      <c r="CC185" s="47"/>
      <c r="CD185" s="47"/>
      <c r="CE185" s="47"/>
      <c r="CF185" s="47"/>
      <c r="CG185" s="47"/>
      <c r="CH185" s="47"/>
      <c r="CI185" s="47"/>
      <c r="CJ185" s="47"/>
      <c r="CK185" s="47"/>
      <c r="CL185" s="47"/>
      <c r="CM185" s="47"/>
      <c r="CN185" s="47"/>
      <c r="CO185" s="47"/>
      <c r="CP185" s="47"/>
      <c r="CQ185" s="47"/>
      <c r="CR185" s="47"/>
      <c r="CS185" s="47"/>
      <c r="CT185" s="47"/>
      <c r="CU185" s="47"/>
      <c r="CV185" s="47"/>
      <c r="CW185" s="47"/>
      <c r="CX185" s="47"/>
      <c r="CY185" s="47"/>
      <c r="CZ185" s="47"/>
      <c r="DA185" s="47"/>
      <c r="DB185" s="47"/>
      <c r="DC185" s="47"/>
      <c r="DD185" s="47"/>
      <c r="DE185" s="47"/>
      <c r="DF185" s="47"/>
      <c r="DG185" s="47"/>
      <c r="DH185" s="47"/>
      <c r="DI185" s="47"/>
      <c r="DJ185" s="47"/>
      <c r="DK185" s="47"/>
    </row>
    <row r="186" spans="1:115" s="80" customFormat="1" outlineLevel="1" x14ac:dyDescent="0.25">
      <c r="A186" s="123"/>
      <c r="B186" s="124"/>
      <c r="C186" s="124"/>
      <c r="D186" s="125"/>
      <c r="E186" s="234" t="s">
        <v>114</v>
      </c>
      <c r="F186" s="235"/>
      <c r="G186" s="74"/>
      <c r="H186" s="43" t="e">
        <f>IF(OR(H5&gt;0,H6&gt;0),SUMIF(#REF!,'Annuity 2'!H6,#REF!),0)</f>
        <v>#REF!</v>
      </c>
      <c r="I186" s="74" t="e">
        <f>IF(OR(I5&gt;0,I6&gt;0),SUMIF(#REF!,'Annuity 2'!I6,#REF!),0)</f>
        <v>#REF!</v>
      </c>
      <c r="J186" s="74" t="e">
        <f>IF(OR(J5&gt;0,J6&gt;0),SUMIF(#REF!,'Annuity 2'!J6,#REF!),0)</f>
        <v>#REF!</v>
      </c>
      <c r="K186" s="236" t="e">
        <f>IF(OR(K5&gt;0,K6&gt;0),SUMIF(#REF!,'Annuity 2'!K6,#REF!),0)</f>
        <v>#REF!</v>
      </c>
      <c r="L186" s="236" t="e">
        <f>IF(OR(L5&gt;0,L6&gt;0),SUMIF(#REF!,'Annuity 2'!L6,#REF!),0)</f>
        <v>#REF!</v>
      </c>
      <c r="M186" s="236" t="e">
        <f>IF(OR(M5&gt;0,M6&gt;0),SUMIF(#REF!,'Annuity 2'!M6,#REF!),0)</f>
        <v>#REF!</v>
      </c>
      <c r="N186" s="236" t="e">
        <f>IF(OR(N5&gt;0,N6&gt;0),SUMIF(#REF!,'Annuity 2'!N6,#REF!),0)</f>
        <v>#REF!</v>
      </c>
      <c r="O186" s="236" t="e">
        <f>IF(OR(O5&gt;0,O6&gt;0),SUMIF(#REF!,'Annuity 2'!O6,#REF!),0)</f>
        <v>#REF!</v>
      </c>
      <c r="P186" s="236" t="e">
        <f>IF(OR(P5&gt;0,P6&gt;0),SUMIF(#REF!,'Annuity 2'!P6,#REF!),0)</f>
        <v>#REF!</v>
      </c>
      <c r="Q186" s="236" t="e">
        <f>IF(OR(Q5&gt;0,Q6&gt;0),SUMIF(#REF!,'Annuity 2'!Q6,#REF!),0)</f>
        <v>#REF!</v>
      </c>
      <c r="R186" s="236" t="e">
        <f>IF(OR(R5&gt;0,R6&gt;0),SUMIF(#REF!,'Annuity 2'!R6,#REF!),0)</f>
        <v>#REF!</v>
      </c>
      <c r="S186" s="236" t="e">
        <f>IF(OR(S5&gt;0,S6&gt;0),SUMIF(#REF!,'Annuity 2'!S6,#REF!),0)</f>
        <v>#REF!</v>
      </c>
      <c r="T186" s="236" t="e">
        <f>IF(OR(T5&gt;0,T6&gt;0),SUMIF(#REF!,'Annuity 2'!T6,#REF!),0)</f>
        <v>#REF!</v>
      </c>
      <c r="U186" s="236" t="e">
        <f>IF(OR(U5&gt;0,U6&gt;0),SUMIF(#REF!,'Annuity 2'!U6,#REF!),0)</f>
        <v>#REF!</v>
      </c>
      <c r="V186" s="236" t="e">
        <f>IF(OR(V5&gt;0,V6&gt;0),SUMIF(#REF!,'Annuity 2'!V6,#REF!),0)</f>
        <v>#REF!</v>
      </c>
      <c r="W186" s="237" t="e">
        <f>IF(OR(W5&gt;0,W6&gt;0),SUMIF(#REF!,'Annuity 2'!W6,#REF!),0)</f>
        <v>#REF!</v>
      </c>
      <c r="X186" s="168"/>
      <c r="Y186" s="168"/>
      <c r="Z186" s="168"/>
      <c r="AA186" s="168"/>
      <c r="AB186" s="168"/>
      <c r="AC186" s="168"/>
      <c r="AD186" s="168"/>
      <c r="AE186" s="168"/>
      <c r="AF186" s="168"/>
      <c r="AG186" s="168"/>
      <c r="AH186" s="168"/>
      <c r="AI186" s="168"/>
      <c r="AJ186" s="168"/>
      <c r="AK186" s="168"/>
      <c r="AL186" s="168"/>
      <c r="AM186" s="168"/>
      <c r="AN186" s="168"/>
      <c r="AO186" s="168"/>
      <c r="AP186" s="168"/>
      <c r="AQ186" s="168"/>
      <c r="AR186" s="168"/>
      <c r="AS186" s="168"/>
      <c r="AT186" s="168"/>
      <c r="AU186" s="168"/>
      <c r="AV186" s="168"/>
      <c r="AW186" s="168"/>
      <c r="AX186" s="168"/>
      <c r="AY186" s="168"/>
      <c r="AZ186" s="168"/>
      <c r="BA186" s="126"/>
      <c r="BB186" s="126"/>
      <c r="BC186" s="126"/>
      <c r="BD186" s="126"/>
      <c r="BE186" s="126"/>
      <c r="BF186" s="126"/>
      <c r="BG186" s="126"/>
      <c r="BH186" s="126"/>
      <c r="BI186" s="126"/>
      <c r="BJ186" s="126"/>
      <c r="BK186" s="126"/>
      <c r="BL186" s="126"/>
      <c r="BM186" s="126"/>
      <c r="BN186" s="126"/>
      <c r="BO186" s="126"/>
      <c r="BP186" s="126"/>
      <c r="BQ186" s="126"/>
      <c r="BR186" s="126"/>
      <c r="BS186" s="126"/>
      <c r="BT186" s="126"/>
      <c r="BU186" s="126"/>
      <c r="BV186" s="126"/>
      <c r="BW186" s="126"/>
      <c r="BX186" s="126"/>
      <c r="BY186" s="126"/>
      <c r="BZ186" s="126"/>
      <c r="CA186" s="126"/>
      <c r="CB186" s="126"/>
      <c r="CC186" s="126"/>
      <c r="CD186" s="126"/>
      <c r="CE186" s="126"/>
      <c r="CF186" s="126"/>
      <c r="CG186" s="126"/>
      <c r="CH186" s="126"/>
      <c r="CI186" s="126"/>
      <c r="CJ186" s="126"/>
      <c r="CK186" s="126"/>
      <c r="CL186" s="126"/>
      <c r="CM186" s="126"/>
      <c r="CN186" s="126"/>
      <c r="CO186" s="126"/>
      <c r="CP186" s="126"/>
      <c r="CQ186" s="126"/>
      <c r="CR186" s="126"/>
      <c r="CS186" s="126"/>
      <c r="CT186" s="126"/>
      <c r="CU186" s="126"/>
      <c r="CV186" s="126"/>
      <c r="CW186" s="126"/>
      <c r="CX186" s="126"/>
      <c r="CY186" s="126"/>
      <c r="CZ186" s="126"/>
      <c r="DA186" s="126"/>
      <c r="DB186" s="126"/>
      <c r="DC186" s="126"/>
      <c r="DD186" s="126"/>
      <c r="DE186" s="126"/>
      <c r="DF186" s="126"/>
      <c r="DG186" s="126"/>
      <c r="DH186" s="126"/>
      <c r="DI186" s="126"/>
      <c r="DJ186" s="126"/>
      <c r="DK186" s="126"/>
    </row>
    <row r="187" spans="1:115" s="80" customFormat="1" outlineLevel="1" x14ac:dyDescent="0.25">
      <c r="A187" s="123"/>
      <c r="B187" s="124"/>
      <c r="C187" s="124"/>
      <c r="D187" s="125"/>
      <c r="E187" s="234" t="s">
        <v>80</v>
      </c>
      <c r="F187" s="235"/>
      <c r="G187" s="74"/>
      <c r="H187" s="74" t="e">
        <f>IF(OR(H5&gt;0,H6&gt;0),SUM($H$186:H186),"na")</f>
        <v>#REF!</v>
      </c>
      <c r="I187" s="74" t="e">
        <f>IF(OR(I5&gt;0,I6&gt;0),SUM($H$186:I186),"na")</f>
        <v>#REF!</v>
      </c>
      <c r="J187" s="74" t="e">
        <f>IF(OR(J5&gt;0,J6&gt;0),SUM($H$186:J186),"na")</f>
        <v>#REF!</v>
      </c>
      <c r="K187" s="74" t="e">
        <f>IF(OR(K5&gt;0,K6&gt;0),SUM($H$186:K186),"na")</f>
        <v>#REF!</v>
      </c>
      <c r="L187" s="74" t="e">
        <f>IF(OR(L5&gt;0,L6&gt;0),SUM($H$186:L186),"na")</f>
        <v>#REF!</v>
      </c>
      <c r="M187" s="74" t="e">
        <f>IF(OR(M5&gt;0,M6&gt;0),SUM($H$186:M186),"na")</f>
        <v>#REF!</v>
      </c>
      <c r="N187" s="74" t="e">
        <f>IF(OR(N5&gt;0,N6&gt;0),SUM($H$186:N186),"na")</f>
        <v>#REF!</v>
      </c>
      <c r="O187" s="74" t="e">
        <f>IF(OR(O5&gt;0,O6&gt;0),SUM($H$186:O186),"na")</f>
        <v>#REF!</v>
      </c>
      <c r="P187" s="74" t="e">
        <f>IF(OR(P5&gt;0,P6&gt;0),SUM($H$186:P186),"na")</f>
        <v>#REF!</v>
      </c>
      <c r="Q187" s="74" t="e">
        <f>IF(OR(Q5&gt;0,Q6&gt;0),SUM($H$186:Q186),"na")</f>
        <v>#REF!</v>
      </c>
      <c r="R187" s="74" t="e">
        <f>IF(OR(R5&gt;0,R6&gt;0),SUM($H$186:R186),"na")</f>
        <v>#REF!</v>
      </c>
      <c r="S187" s="74" t="e">
        <f>IF(OR(S5&gt;0,S6&gt;0),SUM($H$186:S186),"na")</f>
        <v>#REF!</v>
      </c>
      <c r="T187" s="74" t="e">
        <f>IF(OR(T5&gt;0,T6&gt;0),SUM($H$186:T186),"na")</f>
        <v>#REF!</v>
      </c>
      <c r="U187" s="74" t="e">
        <f>IF(OR(U5&gt;0,U6&gt;0),SUM($H$186:U186),"na")</f>
        <v>#REF!</v>
      </c>
      <c r="V187" s="74" t="e">
        <f>IF(OR(V5&gt;0,V6&gt;0),SUM($H$186:V186),"na")</f>
        <v>#REF!</v>
      </c>
      <c r="W187" s="238" t="e">
        <f>IF(OR(W5&gt;0,W6&gt;0),SUM($H$186:W186),"na")</f>
        <v>#REF!</v>
      </c>
      <c r="X187" s="168"/>
      <c r="Y187" s="168"/>
      <c r="Z187" s="168"/>
      <c r="AA187" s="168"/>
      <c r="AB187" s="168"/>
      <c r="AC187" s="168"/>
      <c r="AD187" s="168"/>
      <c r="AE187" s="168"/>
      <c r="AF187" s="168"/>
      <c r="AG187" s="168"/>
      <c r="AH187" s="168"/>
      <c r="AI187" s="168"/>
      <c r="AJ187" s="168"/>
      <c r="AK187" s="168"/>
      <c r="AL187" s="168"/>
      <c r="AM187" s="168"/>
      <c r="AN187" s="168"/>
      <c r="AO187" s="168"/>
      <c r="AP187" s="168"/>
      <c r="AQ187" s="168"/>
      <c r="AR187" s="168"/>
      <c r="AS187" s="168"/>
      <c r="AT187" s="168"/>
      <c r="AU187" s="168"/>
      <c r="AV187" s="168"/>
      <c r="AW187" s="168"/>
      <c r="AX187" s="168"/>
      <c r="AY187" s="168"/>
      <c r="AZ187" s="168"/>
      <c r="BA187" s="126"/>
      <c r="BB187" s="126"/>
      <c r="BC187" s="126"/>
      <c r="BD187" s="126"/>
      <c r="BE187" s="126"/>
      <c r="BF187" s="126"/>
      <c r="BG187" s="126"/>
      <c r="BH187" s="126"/>
      <c r="BI187" s="126"/>
      <c r="BJ187" s="126"/>
      <c r="BK187" s="126"/>
      <c r="BL187" s="126"/>
      <c r="BM187" s="126"/>
      <c r="BN187" s="126"/>
      <c r="BO187" s="126"/>
      <c r="BP187" s="126"/>
      <c r="BQ187" s="126"/>
      <c r="BR187" s="126"/>
      <c r="BS187" s="126"/>
      <c r="BT187" s="126"/>
      <c r="BU187" s="126"/>
      <c r="BV187" s="126"/>
      <c r="BW187" s="126"/>
      <c r="BX187" s="126"/>
      <c r="BY187" s="126"/>
      <c r="BZ187" s="126"/>
      <c r="CA187" s="126"/>
      <c r="CB187" s="126"/>
      <c r="CC187" s="126"/>
      <c r="CD187" s="126"/>
      <c r="CE187" s="126"/>
      <c r="CF187" s="126"/>
      <c r="CG187" s="126"/>
      <c r="CH187" s="126"/>
      <c r="CI187" s="126"/>
      <c r="CJ187" s="126"/>
      <c r="CK187" s="126"/>
      <c r="CL187" s="126"/>
      <c r="CM187" s="126"/>
      <c r="CN187" s="126"/>
      <c r="CO187" s="126"/>
      <c r="CP187" s="126"/>
      <c r="CQ187" s="126"/>
      <c r="CR187" s="126"/>
      <c r="CS187" s="126"/>
      <c r="CT187" s="126"/>
      <c r="CU187" s="126"/>
      <c r="CV187" s="126"/>
      <c r="CW187" s="126"/>
      <c r="CX187" s="126"/>
      <c r="CY187" s="126"/>
      <c r="CZ187" s="126"/>
      <c r="DA187" s="126"/>
      <c r="DB187" s="126"/>
      <c r="DC187" s="126"/>
      <c r="DD187" s="126"/>
      <c r="DE187" s="126"/>
      <c r="DF187" s="126"/>
      <c r="DG187" s="126"/>
      <c r="DH187" s="126"/>
      <c r="DI187" s="126"/>
      <c r="DJ187" s="126"/>
      <c r="DK187" s="126"/>
    </row>
    <row r="188" spans="1:115" outlineLevel="1" x14ac:dyDescent="0.25">
      <c r="D188" s="81"/>
      <c r="E188" s="239" t="s">
        <v>51</v>
      </c>
      <c r="F188" s="240"/>
      <c r="G188" s="92"/>
      <c r="H188" s="92" t="e">
        <f>IF(H6&gt;0,G187*$I$50/(1-H185)*H7/#REF!,0)</f>
        <v>#REF!</v>
      </c>
      <c r="I188" s="92" t="e">
        <f>IF(I6&gt;0,H187*$I$50/(1-I185)*I7/#REF!,0)</f>
        <v>#REF!</v>
      </c>
      <c r="J188" s="92" t="e">
        <f>IF(J6&gt;0,I187*$I$50/(1-J185)*J7/#REF!,0)</f>
        <v>#REF!</v>
      </c>
      <c r="K188" s="92" t="e">
        <f>IF(K6&gt;0,J187*$I$50/(1-K185)*K7/#REF!,0)</f>
        <v>#REF!</v>
      </c>
      <c r="L188" s="92" t="e">
        <f>IF(L6&gt;0,K187*$I$50/(1-L185)*L7/#REF!,0)</f>
        <v>#REF!</v>
      </c>
      <c r="M188" s="92" t="e">
        <f>IF(M6&gt;0,L187*$I$50/(1-M185)*M7/#REF!,0)</f>
        <v>#REF!</v>
      </c>
      <c r="N188" s="92" t="e">
        <f>IF(N6&gt;0,M187*$I$50/(1-N185)*N7/#REF!,0)</f>
        <v>#REF!</v>
      </c>
      <c r="O188" s="92" t="e">
        <f>IF(O6&gt;0,N187*$I$50/(1-O185)*O7/#REF!,0)</f>
        <v>#REF!</v>
      </c>
      <c r="P188" s="92" t="e">
        <f>IF(P6&gt;0,O187*$I$50/(1-P185)*P7/#REF!,0)</f>
        <v>#REF!</v>
      </c>
      <c r="Q188" s="92" t="e">
        <f>IF(Q6&gt;0,P187*$I$50/(1-Q185)*Q7/#REF!,0)</f>
        <v>#REF!</v>
      </c>
      <c r="R188" s="92" t="e">
        <f>IF(R6&gt;0,Q187*$I$50/(1-R185)*R7/#REF!,0)</f>
        <v>#REF!</v>
      </c>
      <c r="S188" s="92" t="e">
        <f>IF(S6&gt;0,R187*$I$50/(1-S185)*S7/#REF!,0)</f>
        <v>#REF!</v>
      </c>
      <c r="T188" s="92" t="e">
        <f>IF(T6&gt;0,S187*$I$50/(1-T185)*T7/#REF!,0)</f>
        <v>#REF!</v>
      </c>
      <c r="U188" s="92" t="e">
        <f>IF(U6&gt;0,T187*$I$50/(1-U185)*U7/#REF!,0)</f>
        <v>#REF!</v>
      </c>
      <c r="V188" s="92" t="e">
        <f>IF(V6&gt;0,U187*$I$50/(1-V185)*V7/#REF!,0)</f>
        <v>#REF!</v>
      </c>
      <c r="W188" s="221" t="e">
        <f>IF(W6&gt;0,V187*$I$50/(1-W185)*W7/#REF!,0)</f>
        <v>#REF!</v>
      </c>
    </row>
    <row r="189" spans="1:115" x14ac:dyDescent="0.25">
      <c r="D189" s="81"/>
      <c r="E189" s="89"/>
      <c r="K189" s="46"/>
    </row>
    <row r="190" spans="1:115" x14ac:dyDescent="0.25">
      <c r="D190" s="81"/>
      <c r="E190" s="241" t="s">
        <v>111</v>
      </c>
      <c r="F190" s="83" t="e">
        <f>SUM(H190:W190)</f>
        <v>#REF!</v>
      </c>
      <c r="G190" s="83"/>
      <c r="H190" s="83" t="e">
        <f>H188+SUM(H183:H184)</f>
        <v>#REF!</v>
      </c>
      <c r="I190" s="83" t="e">
        <f t="shared" ref="I190:W190" si="35">I188+SUM(I183:I184)</f>
        <v>#REF!</v>
      </c>
      <c r="J190" s="83" t="e">
        <f t="shared" si="35"/>
        <v>#REF!</v>
      </c>
      <c r="K190" s="83" t="e">
        <f t="shared" si="35"/>
        <v>#REF!</v>
      </c>
      <c r="L190" s="83" t="e">
        <f t="shared" si="35"/>
        <v>#REF!</v>
      </c>
      <c r="M190" s="83" t="e">
        <f t="shared" si="35"/>
        <v>#REF!</v>
      </c>
      <c r="N190" s="83" t="e">
        <f t="shared" si="35"/>
        <v>#REF!</v>
      </c>
      <c r="O190" s="83" t="e">
        <f t="shared" si="35"/>
        <v>#REF!</v>
      </c>
      <c r="P190" s="83" t="e">
        <f t="shared" si="35"/>
        <v>#REF!</v>
      </c>
      <c r="Q190" s="83" t="e">
        <f t="shared" si="35"/>
        <v>#REF!</v>
      </c>
      <c r="R190" s="83" t="e">
        <f t="shared" si="35"/>
        <v>#REF!</v>
      </c>
      <c r="S190" s="83" t="e">
        <f t="shared" si="35"/>
        <v>#REF!</v>
      </c>
      <c r="T190" s="83" t="e">
        <f t="shared" si="35"/>
        <v>#REF!</v>
      </c>
      <c r="U190" s="83" t="e">
        <f t="shared" si="35"/>
        <v>#REF!</v>
      </c>
      <c r="V190" s="83" t="e">
        <f t="shared" si="35"/>
        <v>#REF!</v>
      </c>
      <c r="W190" s="242" t="e">
        <f t="shared" si="35"/>
        <v>#REF!</v>
      </c>
    </row>
    <row r="191" spans="1:115" x14ac:dyDescent="0.25">
      <c r="K191" s="49"/>
    </row>
    <row r="192" spans="1:115" x14ac:dyDescent="0.25">
      <c r="E192" s="118" t="s">
        <v>163</v>
      </c>
      <c r="F192" s="252" t="e">
        <f>SUMPRODUCT(H190:W190,$H$55:$W$55)/SUM($H$55:$W$55)</f>
        <v>#REF!</v>
      </c>
      <c r="K192" s="49"/>
    </row>
    <row r="193" spans="1:23" x14ac:dyDescent="0.25">
      <c r="E193" s="105" t="s">
        <v>164</v>
      </c>
      <c r="F193" s="262" t="e">
        <f>F192*$F$57</f>
        <v>#REF!</v>
      </c>
      <c r="K193" s="49"/>
    </row>
    <row r="194" spans="1:23" x14ac:dyDescent="0.25">
      <c r="E194" s="118" t="s">
        <v>152</v>
      </c>
      <c r="F194" s="264" t="e">
        <f>#REF!</f>
        <v>#REF!</v>
      </c>
    </row>
    <row r="196" spans="1:23" x14ac:dyDescent="0.25">
      <c r="D196" s="99" t="s">
        <v>148</v>
      </c>
      <c r="E196" s="99"/>
    </row>
    <row r="197" spans="1:23" x14ac:dyDescent="0.25">
      <c r="D197" s="81"/>
      <c r="E197" s="241" t="s">
        <v>149</v>
      </c>
      <c r="F197" s="87" t="e">
        <f>SUM(H197:W197)</f>
        <v>#REF!</v>
      </c>
      <c r="G197" s="83"/>
      <c r="H197" s="260" t="e">
        <f t="shared" ref="H197:W197" si="36">SUM(H198:H199)</f>
        <v>#REF!</v>
      </c>
      <c r="I197" s="260" t="e">
        <f t="shared" si="36"/>
        <v>#REF!</v>
      </c>
      <c r="J197" s="260" t="e">
        <f t="shared" si="36"/>
        <v>#REF!</v>
      </c>
      <c r="K197" s="260" t="e">
        <f t="shared" si="36"/>
        <v>#REF!</v>
      </c>
      <c r="L197" s="260" t="e">
        <f t="shared" si="36"/>
        <v>#REF!</v>
      </c>
      <c r="M197" s="260" t="e">
        <f t="shared" si="36"/>
        <v>#REF!</v>
      </c>
      <c r="N197" s="260" t="e">
        <f t="shared" si="36"/>
        <v>#REF!</v>
      </c>
      <c r="O197" s="260" t="e">
        <f t="shared" si="36"/>
        <v>#REF!</v>
      </c>
      <c r="P197" s="260" t="e">
        <f t="shared" si="36"/>
        <v>#REF!</v>
      </c>
      <c r="Q197" s="260" t="e">
        <f t="shared" si="36"/>
        <v>#REF!</v>
      </c>
      <c r="R197" s="260" t="e">
        <f t="shared" si="36"/>
        <v>#REF!</v>
      </c>
      <c r="S197" s="260" t="e">
        <f t="shared" si="36"/>
        <v>#REF!</v>
      </c>
      <c r="T197" s="260" t="e">
        <f t="shared" si="36"/>
        <v>#REF!</v>
      </c>
      <c r="U197" s="260" t="e">
        <f t="shared" si="36"/>
        <v>#REF!</v>
      </c>
      <c r="V197" s="260" t="e">
        <f t="shared" si="36"/>
        <v>#REF!</v>
      </c>
      <c r="W197" s="252" t="e">
        <f t="shared" si="36"/>
        <v>#REF!</v>
      </c>
    </row>
    <row r="198" spans="1:23" x14ac:dyDescent="0.25">
      <c r="E198" s="225" t="s">
        <v>153</v>
      </c>
      <c r="F198" s="43" t="e">
        <f>F193*F194</f>
        <v>#REF!</v>
      </c>
      <c r="G198" s="43"/>
      <c r="H198" s="43" t="e">
        <f t="shared" ref="H198:W198" si="37">IF(H6=$F$56,$F$198,0)</f>
        <v>#REF!</v>
      </c>
      <c r="I198" s="43" t="e">
        <f t="shared" si="37"/>
        <v>#REF!</v>
      </c>
      <c r="J198" s="43" t="e">
        <f t="shared" si="37"/>
        <v>#REF!</v>
      </c>
      <c r="K198" s="43" t="e">
        <f t="shared" si="37"/>
        <v>#REF!</v>
      </c>
      <c r="L198" s="43" t="e">
        <f t="shared" si="37"/>
        <v>#REF!</v>
      </c>
      <c r="M198" s="43" t="e">
        <f t="shared" si="37"/>
        <v>#REF!</v>
      </c>
      <c r="N198" s="43" t="e">
        <f t="shared" si="37"/>
        <v>#REF!</v>
      </c>
      <c r="O198" s="43" t="e">
        <f t="shared" si="37"/>
        <v>#REF!</v>
      </c>
      <c r="P198" s="43" t="e">
        <f t="shared" si="37"/>
        <v>#REF!</v>
      </c>
      <c r="Q198" s="43" t="e">
        <f t="shared" si="37"/>
        <v>#REF!</v>
      </c>
      <c r="R198" s="43" t="e">
        <f t="shared" si="37"/>
        <v>#REF!</v>
      </c>
      <c r="S198" s="43" t="e">
        <f t="shared" si="37"/>
        <v>#REF!</v>
      </c>
      <c r="T198" s="43" t="e">
        <f t="shared" si="37"/>
        <v>#REF!</v>
      </c>
      <c r="U198" s="43" t="e">
        <f t="shared" si="37"/>
        <v>#REF!</v>
      </c>
      <c r="V198" s="43" t="e">
        <f t="shared" si="37"/>
        <v>#REF!</v>
      </c>
      <c r="W198" s="218" t="e">
        <f t="shared" si="37"/>
        <v>#REF!</v>
      </c>
    </row>
    <row r="199" spans="1:23" x14ac:dyDescent="0.25">
      <c r="E199" s="258" t="s">
        <v>131</v>
      </c>
      <c r="F199" s="92" t="e">
        <f>F193-F198</f>
        <v>#REF!</v>
      </c>
      <c r="G199" s="92"/>
      <c r="H199" s="92" t="e">
        <f t="shared" ref="H199:W199" si="38">IF(AND(H6&gt;1,$F$198&gt;1),($F$193-$F$198)/($F$57-$F$56),IF(AND(H6&gt;0,$F$198=0),$F$193/$F$57,0))</f>
        <v>#REF!</v>
      </c>
      <c r="I199" s="92" t="e">
        <f t="shared" si="38"/>
        <v>#REF!</v>
      </c>
      <c r="J199" s="92" t="e">
        <f t="shared" si="38"/>
        <v>#REF!</v>
      </c>
      <c r="K199" s="92" t="e">
        <f t="shared" si="38"/>
        <v>#REF!</v>
      </c>
      <c r="L199" s="92" t="e">
        <f t="shared" si="38"/>
        <v>#REF!</v>
      </c>
      <c r="M199" s="92" t="e">
        <f t="shared" si="38"/>
        <v>#REF!</v>
      </c>
      <c r="N199" s="92" t="e">
        <f t="shared" si="38"/>
        <v>#REF!</v>
      </c>
      <c r="O199" s="92" t="e">
        <f t="shared" si="38"/>
        <v>#REF!</v>
      </c>
      <c r="P199" s="92" t="e">
        <f t="shared" si="38"/>
        <v>#REF!</v>
      </c>
      <c r="Q199" s="92" t="e">
        <f t="shared" si="38"/>
        <v>#REF!</v>
      </c>
      <c r="R199" s="92" t="e">
        <f t="shared" si="38"/>
        <v>#REF!</v>
      </c>
      <c r="S199" s="92" t="e">
        <f t="shared" si="38"/>
        <v>#REF!</v>
      </c>
      <c r="T199" s="92" t="e">
        <f t="shared" si="38"/>
        <v>#REF!</v>
      </c>
      <c r="U199" s="92" t="e">
        <f t="shared" si="38"/>
        <v>#REF!</v>
      </c>
      <c r="V199" s="92" t="e">
        <f t="shared" si="38"/>
        <v>#REF!</v>
      </c>
      <c r="W199" s="221" t="e">
        <f t="shared" si="38"/>
        <v>#REF!</v>
      </c>
    </row>
    <row r="200" spans="1:23" x14ac:dyDescent="0.25">
      <c r="E200" s="105" t="s">
        <v>150</v>
      </c>
      <c r="F200" s="91" t="e">
        <f>SUM(H200:W200)</f>
        <v>#REF!</v>
      </c>
      <c r="G200" s="92"/>
      <c r="H200" s="261" t="e">
        <f t="shared" ref="H200:W200" si="39">IF(H6&gt;0,$F$180,0)</f>
        <v>#REF!</v>
      </c>
      <c r="I200" s="261" t="e">
        <f t="shared" si="39"/>
        <v>#REF!</v>
      </c>
      <c r="J200" s="261" t="e">
        <f t="shared" si="39"/>
        <v>#REF!</v>
      </c>
      <c r="K200" s="261" t="e">
        <f t="shared" si="39"/>
        <v>#REF!</v>
      </c>
      <c r="L200" s="261" t="e">
        <f t="shared" si="39"/>
        <v>#REF!</v>
      </c>
      <c r="M200" s="261" t="e">
        <f t="shared" si="39"/>
        <v>#REF!</v>
      </c>
      <c r="N200" s="261" t="e">
        <f t="shared" si="39"/>
        <v>#REF!</v>
      </c>
      <c r="O200" s="261" t="e">
        <f t="shared" si="39"/>
        <v>#REF!</v>
      </c>
      <c r="P200" s="261" t="e">
        <f t="shared" si="39"/>
        <v>#REF!</v>
      </c>
      <c r="Q200" s="261" t="e">
        <f t="shared" si="39"/>
        <v>#REF!</v>
      </c>
      <c r="R200" s="261" t="e">
        <f t="shared" si="39"/>
        <v>#REF!</v>
      </c>
      <c r="S200" s="261" t="e">
        <f t="shared" si="39"/>
        <v>#REF!</v>
      </c>
      <c r="T200" s="261" t="e">
        <f t="shared" si="39"/>
        <v>#REF!</v>
      </c>
      <c r="U200" s="261" t="e">
        <f t="shared" si="39"/>
        <v>#REF!</v>
      </c>
      <c r="V200" s="261" t="e">
        <f t="shared" si="39"/>
        <v>#REF!</v>
      </c>
      <c r="W200" s="262" t="e">
        <f t="shared" si="39"/>
        <v>#REF!</v>
      </c>
    </row>
    <row r="201" spans="1:23" x14ac:dyDescent="0.25">
      <c r="K201" s="49"/>
    </row>
    <row r="202" spans="1:23" s="112" customFormat="1" ht="15.75" x14ac:dyDescent="0.25">
      <c r="A202" s="111"/>
      <c r="C202" s="197" t="s">
        <v>97</v>
      </c>
      <c r="D202" s="113"/>
    </row>
    <row r="203" spans="1:23" outlineLevel="1" x14ac:dyDescent="0.25">
      <c r="A203" s="76"/>
      <c r="B203" s="68"/>
      <c r="C203" s="68"/>
      <c r="D203" s="226" t="s">
        <v>119</v>
      </c>
    </row>
    <row r="204" spans="1:23" outlineLevel="1" x14ac:dyDescent="0.25">
      <c r="D204" s="81"/>
      <c r="E204" s="118" t="s">
        <v>120</v>
      </c>
      <c r="F204" s="83" t="e">
        <f>SUM(H204:W204)</f>
        <v>#REF!</v>
      </c>
      <c r="G204" s="83"/>
      <c r="H204" s="83" t="e">
        <f>IF(OR(H5&gt;0,H6&gt;0),SUMIF(#REF!,'Annuity 2'!H6,#REF!),0)</f>
        <v>#REF!</v>
      </c>
      <c r="I204" s="83" t="e">
        <f>IF(OR(I5&gt;0,I6&gt;0),SUMIF(#REF!,'Annuity 2'!I6,#REF!),0)</f>
        <v>#REF!</v>
      </c>
      <c r="J204" s="83" t="e">
        <f>IF(OR(J5&gt;0,J6&gt;0),SUMIF(#REF!,'Annuity 2'!J6,#REF!),0)</f>
        <v>#REF!</v>
      </c>
      <c r="K204" s="83" t="e">
        <f>IF(OR(K5&gt;0,K6&gt;0),SUMIF(#REF!,'Annuity 2'!K6,#REF!),0)</f>
        <v>#REF!</v>
      </c>
      <c r="L204" s="83" t="e">
        <f>IF(OR(L5&gt;0,L6&gt;0),SUMIF(#REF!,'Annuity 2'!L6,#REF!),0)</f>
        <v>#REF!</v>
      </c>
      <c r="M204" s="83" t="e">
        <f>IF(OR(M5&gt;0,M6&gt;0),SUMIF(#REF!,'Annuity 2'!M6,#REF!),0)</f>
        <v>#REF!</v>
      </c>
      <c r="N204" s="83" t="e">
        <f>IF(OR(N5&gt;0,N6&gt;0),SUMIF(#REF!,'Annuity 2'!N6,#REF!),0)</f>
        <v>#REF!</v>
      </c>
      <c r="O204" s="83" t="e">
        <f>IF(OR(O5&gt;0,O6&gt;0),SUMIF(#REF!,'Annuity 2'!O6,#REF!),0)</f>
        <v>#REF!</v>
      </c>
      <c r="P204" s="83" t="e">
        <f>IF(OR(P5&gt;0,P6&gt;0),SUMIF(#REF!,'Annuity 2'!P6,#REF!),0)</f>
        <v>#REF!</v>
      </c>
      <c r="Q204" s="83" t="e">
        <f>IF(OR(Q5&gt;0,Q6&gt;0),SUMIF(#REF!,'Annuity 2'!Q6,#REF!),0)</f>
        <v>#REF!</v>
      </c>
      <c r="R204" s="83" t="e">
        <f>IF(OR(R5&gt;0,R6&gt;0),SUMIF(#REF!,'Annuity 2'!R6,#REF!),0)</f>
        <v>#REF!</v>
      </c>
      <c r="S204" s="83" t="e">
        <f>IF(OR(S5&gt;0,S6&gt;0),SUMIF(#REF!,'Annuity 2'!S6,#REF!),0)</f>
        <v>#REF!</v>
      </c>
      <c r="T204" s="83" t="e">
        <f>IF(OR(T5&gt;0,T6&gt;0),SUMIF(#REF!,'Annuity 2'!T6,#REF!),0)</f>
        <v>#REF!</v>
      </c>
      <c r="U204" s="83" t="e">
        <f>IF(OR(U5&gt;0,U6&gt;0),SUMIF(#REF!,'Annuity 2'!U6,#REF!),0)</f>
        <v>#REF!</v>
      </c>
      <c r="V204" s="83" t="e">
        <f>IF(OR(V5&gt;0,V6&gt;0),SUMIF(#REF!,'Annuity 2'!V6,#REF!),0)</f>
        <v>#REF!</v>
      </c>
      <c r="W204" s="242" t="e">
        <f>IF(OR(W5&gt;0,W6&gt;0),SUMIF(#REF!,'Annuity 2'!W6,#REF!),0)</f>
        <v>#REF!</v>
      </c>
    </row>
    <row r="205" spans="1:23" outlineLevel="1" x14ac:dyDescent="0.25">
      <c r="D205" s="81"/>
      <c r="E205" s="45" t="s">
        <v>139</v>
      </c>
      <c r="F205" s="45" t="e">
        <f>F208+F212+F219+J234</f>
        <v>#REF!</v>
      </c>
    </row>
    <row r="206" spans="1:23" outlineLevel="1" x14ac:dyDescent="0.25">
      <c r="D206" s="81"/>
      <c r="E206" s="43"/>
      <c r="F206" s="43"/>
      <c r="G206" s="43"/>
      <c r="H206" s="43"/>
      <c r="I206" s="43"/>
      <c r="J206" s="43"/>
      <c r="K206" s="43"/>
      <c r="L206" s="43"/>
      <c r="M206" s="43"/>
      <c r="N206" s="43"/>
      <c r="O206" s="43"/>
      <c r="P206" s="43"/>
      <c r="Q206" s="43"/>
      <c r="R206" s="43"/>
      <c r="S206" s="43"/>
      <c r="T206" s="43"/>
      <c r="U206" s="43"/>
      <c r="V206" s="43"/>
      <c r="W206" s="43"/>
    </row>
    <row r="207" spans="1:23" outlineLevel="1" x14ac:dyDescent="0.25">
      <c r="A207" s="76"/>
      <c r="B207" s="68"/>
      <c r="C207" s="68"/>
      <c r="D207" s="226" t="s">
        <v>121</v>
      </c>
    </row>
    <row r="208" spans="1:23" outlineLevel="1" x14ac:dyDescent="0.25">
      <c r="D208" s="81"/>
      <c r="E208" s="118" t="s">
        <v>122</v>
      </c>
      <c r="F208" s="83" t="e">
        <f>SUM(H208:W208)</f>
        <v>#REF!</v>
      </c>
      <c r="G208" s="83"/>
      <c r="H208" s="83" t="e">
        <f>IF(OR(H5&gt;0,H6&gt;0),SUMIF(#REF!,'Annuity 2'!H6,#REF!),0)</f>
        <v>#REF!</v>
      </c>
      <c r="I208" s="83" t="e">
        <f>IF(OR(I5&gt;0,I6&gt;0),SUMIF(#REF!,'Annuity 2'!I6,#REF!),0)</f>
        <v>#REF!</v>
      </c>
      <c r="J208" s="83" t="e">
        <f>IF(OR(J5&gt;0,J6&gt;0),SUMIF(#REF!,'Annuity 2'!J6,#REF!),0)</f>
        <v>#REF!</v>
      </c>
      <c r="K208" s="83" t="e">
        <f>IF(OR(K5&gt;0,K6&gt;0),SUMIF(#REF!,'Annuity 2'!K6,#REF!),0)</f>
        <v>#REF!</v>
      </c>
      <c r="L208" s="83" t="e">
        <f>IF(OR(L5&gt;0,L6&gt;0),SUMIF(#REF!,'Annuity 2'!L6,#REF!),0)</f>
        <v>#REF!</v>
      </c>
      <c r="M208" s="83" t="e">
        <f>IF(OR(M5&gt;0,M6&gt;0),SUMIF(#REF!,'Annuity 2'!M6,#REF!),0)</f>
        <v>#REF!</v>
      </c>
      <c r="N208" s="83" t="e">
        <f>IF(OR(N5&gt;0,N6&gt;0),SUMIF(#REF!,'Annuity 2'!N6,#REF!),0)</f>
        <v>#REF!</v>
      </c>
      <c r="O208" s="83" t="e">
        <f>IF(OR(O5&gt;0,O6&gt;0),SUMIF(#REF!,'Annuity 2'!O6,#REF!),0)</f>
        <v>#REF!</v>
      </c>
      <c r="P208" s="83" t="e">
        <f>IF(OR(P5&gt;0,P6&gt;0),SUMIF(#REF!,'Annuity 2'!P6,#REF!),0)</f>
        <v>#REF!</v>
      </c>
      <c r="Q208" s="83" t="e">
        <f>IF(OR(Q5&gt;0,Q6&gt;0),SUMIF(#REF!,'Annuity 2'!Q6,#REF!),0)</f>
        <v>#REF!</v>
      </c>
      <c r="R208" s="83" t="e">
        <f>IF(OR(R5&gt;0,R6&gt;0),SUMIF(#REF!,'Annuity 2'!R6,#REF!),0)</f>
        <v>#REF!</v>
      </c>
      <c r="S208" s="83" t="e">
        <f>IF(OR(S5&gt;0,S6&gt;0),SUMIF(#REF!,'Annuity 2'!S6,#REF!),0)</f>
        <v>#REF!</v>
      </c>
      <c r="T208" s="83" t="e">
        <f>IF(OR(T5&gt;0,T6&gt;0),SUMIF(#REF!,'Annuity 2'!T6,#REF!),0)</f>
        <v>#REF!</v>
      </c>
      <c r="U208" s="83" t="e">
        <f>IF(OR(U5&gt;0,U6&gt;0),SUMIF(#REF!,'Annuity 2'!U6,#REF!),0)</f>
        <v>#REF!</v>
      </c>
      <c r="V208" s="83" t="e">
        <f>IF(OR(V5&gt;0,V6&gt;0),SUMIF(#REF!,'Annuity 2'!V6,#REF!),0)</f>
        <v>#REF!</v>
      </c>
      <c r="W208" s="242" t="e">
        <f>IF(OR(W5&gt;0,W6&gt;0),SUMIF(#REF!,'Annuity 2'!W6,#REF!),0)</f>
        <v>#REF!</v>
      </c>
    </row>
    <row r="209" spans="1:163" outlineLevel="1" x14ac:dyDescent="0.25">
      <c r="D209" s="81"/>
      <c r="E209" s="43"/>
      <c r="F209" s="43"/>
      <c r="G209" s="43"/>
      <c r="H209" s="43"/>
      <c r="I209" s="43"/>
      <c r="J209" s="43"/>
      <c r="K209" s="43"/>
      <c r="L209" s="43"/>
      <c r="M209" s="43"/>
      <c r="N209" s="43"/>
      <c r="O209" s="43"/>
      <c r="P209" s="43"/>
      <c r="Q209" s="43"/>
      <c r="R209" s="43"/>
      <c r="S209" s="43"/>
      <c r="T209" s="43"/>
      <c r="U209" s="43"/>
      <c r="V209" s="43"/>
      <c r="W209" s="43"/>
    </row>
    <row r="210" spans="1:163" outlineLevel="1" x14ac:dyDescent="0.25">
      <c r="A210" s="76"/>
      <c r="B210" s="68"/>
      <c r="C210" s="68"/>
      <c r="D210" s="226" t="s">
        <v>109</v>
      </c>
    </row>
    <row r="211" spans="1:163" outlineLevel="1" x14ac:dyDescent="0.25">
      <c r="A211" s="94"/>
      <c r="B211" s="95"/>
      <c r="C211" s="95"/>
      <c r="D211" s="96"/>
      <c r="E211" s="228" t="s">
        <v>11</v>
      </c>
      <c r="F211" s="67"/>
      <c r="G211" s="67"/>
      <c r="H211" s="67">
        <f>G214</f>
        <v>0</v>
      </c>
      <c r="I211" s="67" t="e">
        <f>H214</f>
        <v>#REF!</v>
      </c>
      <c r="J211" s="67" t="e">
        <f t="shared" ref="J211:W211" si="40">I214</f>
        <v>#REF!</v>
      </c>
      <c r="K211" s="67" t="e">
        <f t="shared" si="40"/>
        <v>#REF!</v>
      </c>
      <c r="L211" s="67" t="e">
        <f t="shared" si="40"/>
        <v>#REF!</v>
      </c>
      <c r="M211" s="67" t="e">
        <f t="shared" si="40"/>
        <v>#REF!</v>
      </c>
      <c r="N211" s="67" t="e">
        <f t="shared" si="40"/>
        <v>#REF!</v>
      </c>
      <c r="O211" s="67" t="e">
        <f t="shared" si="40"/>
        <v>#REF!</v>
      </c>
      <c r="P211" s="67" t="e">
        <f t="shared" si="40"/>
        <v>#REF!</v>
      </c>
      <c r="Q211" s="67" t="e">
        <f t="shared" si="40"/>
        <v>#REF!</v>
      </c>
      <c r="R211" s="67" t="e">
        <f t="shared" si="40"/>
        <v>#REF!</v>
      </c>
      <c r="S211" s="67" t="e">
        <f t="shared" si="40"/>
        <v>#REF!</v>
      </c>
      <c r="T211" s="67" t="e">
        <f t="shared" si="40"/>
        <v>#REF!</v>
      </c>
      <c r="U211" s="67" t="e">
        <f t="shared" si="40"/>
        <v>#REF!</v>
      </c>
      <c r="V211" s="67" t="e">
        <f t="shared" si="40"/>
        <v>#REF!</v>
      </c>
      <c r="W211" s="220" t="e">
        <f t="shared" si="40"/>
        <v>#REF!</v>
      </c>
    </row>
    <row r="212" spans="1:163" outlineLevel="1" x14ac:dyDescent="0.25">
      <c r="A212" s="94"/>
      <c r="B212" s="95"/>
      <c r="C212" s="95"/>
      <c r="D212" s="96" t="s">
        <v>8</v>
      </c>
      <c r="E212" s="229" t="s">
        <v>9</v>
      </c>
      <c r="F212" s="43" t="e">
        <f>SUM(H212:W212)</f>
        <v>#REF!</v>
      </c>
      <c r="G212" s="43"/>
      <c r="H212" s="43" t="e">
        <f>IF(OR(H5&gt;0,H6&gt;0),SUMIF(#REF!,'Annuity 2'!H6,#REF!),0)</f>
        <v>#REF!</v>
      </c>
      <c r="I212" s="43" t="e">
        <f>IF(OR(I5&gt;0,I6&gt;0),SUMIF(#REF!,'Annuity 2'!I6,#REF!),0)</f>
        <v>#REF!</v>
      </c>
      <c r="J212" s="43" t="e">
        <f>IF(OR(J5&gt;0,J6&gt;0),SUMIF(#REF!,'Annuity 2'!J6,#REF!),0)</f>
        <v>#REF!</v>
      </c>
      <c r="K212" s="43" t="e">
        <f>IF(OR(K5&gt;0,K6&gt;0),SUMIF(#REF!,'Annuity 2'!K6,#REF!),0)</f>
        <v>#REF!</v>
      </c>
      <c r="L212" s="43" t="e">
        <f>IF(OR(L5&gt;0,L6&gt;0),SUMIF(#REF!,'Annuity 2'!L6,#REF!),0)</f>
        <v>#REF!</v>
      </c>
      <c r="M212" s="43" t="e">
        <f>IF(OR(M5&gt;0,M6&gt;0),SUMIF(#REF!,'Annuity 2'!M6,#REF!),0)</f>
        <v>#REF!</v>
      </c>
      <c r="N212" s="43" t="e">
        <f>IF(OR(N5&gt;0,N6&gt;0),SUMIF(#REF!,'Annuity 2'!N6,#REF!),0)</f>
        <v>#REF!</v>
      </c>
      <c r="O212" s="43" t="e">
        <f>IF(OR(O5&gt;0,O6&gt;0),SUMIF(#REF!,'Annuity 2'!O6,#REF!),0)</f>
        <v>#REF!</v>
      </c>
      <c r="P212" s="43" t="e">
        <f>IF(OR(P5&gt;0,P6&gt;0),SUMIF(#REF!,'Annuity 2'!P6,#REF!),0)</f>
        <v>#REF!</v>
      </c>
      <c r="Q212" s="43" t="e">
        <f>IF(OR(Q5&gt;0,Q6&gt;0),SUMIF(#REF!,'Annuity 2'!Q6,#REF!),0)</f>
        <v>#REF!</v>
      </c>
      <c r="R212" s="43" t="e">
        <f>IF(OR(R5&gt;0,R6&gt;0),SUMIF(#REF!,'Annuity 2'!R6,#REF!),0)</f>
        <v>#REF!</v>
      </c>
      <c r="S212" s="43" t="e">
        <f>IF(OR(S5&gt;0,S6&gt;0),SUMIF(#REF!,'Annuity 2'!S6,#REF!),0)</f>
        <v>#REF!</v>
      </c>
      <c r="T212" s="43" t="e">
        <f>IF(OR(T5&gt;0,T6&gt;0),SUMIF(#REF!,'Annuity 2'!T6,#REF!),0)</f>
        <v>#REF!</v>
      </c>
      <c r="U212" s="43" t="e">
        <f>IF(OR(U5&gt;0,U6&gt;0),SUMIF(#REF!,'Annuity 2'!U6,#REF!),0)</f>
        <v>#REF!</v>
      </c>
      <c r="V212" s="43" t="e">
        <f>IF(OR(V5&gt;0,V6&gt;0),SUMIF(#REF!,'Annuity 2'!V6,#REF!),0)</f>
        <v>#REF!</v>
      </c>
      <c r="W212" s="218" t="e">
        <f>IF(OR(W5&gt;0,W6&gt;0),SUMIF(#REF!,'Annuity 2'!W6,#REF!),0)</f>
        <v>#REF!</v>
      </c>
    </row>
    <row r="213" spans="1:163" outlineLevel="1" x14ac:dyDescent="0.25">
      <c r="A213" s="94"/>
      <c r="B213" s="95"/>
      <c r="C213" s="95"/>
      <c r="D213" s="96" t="s">
        <v>10</v>
      </c>
      <c r="E213" s="229" t="s">
        <v>79</v>
      </c>
      <c r="F213" s="43" t="e">
        <f>SUM(H213:W213)</f>
        <v>#REF!</v>
      </c>
      <c r="G213" s="43"/>
      <c r="H213" s="43" t="e">
        <f>IF(OR(H5&gt;0,H6&gt;0),SUMIF(#REF!,'Annuity 2'!H6,#REF!),0)</f>
        <v>#REF!</v>
      </c>
      <c r="I213" s="43" t="e">
        <f>IF(OR(I5&gt;0,I6&gt;0),SUMIF(#REF!,'Annuity 2'!I6,#REF!),0)</f>
        <v>#REF!</v>
      </c>
      <c r="J213" s="43" t="e">
        <f>IF(OR(J5&gt;0,J6&gt;0),SUMIF(#REF!,'Annuity 2'!J6,#REF!),0)</f>
        <v>#REF!</v>
      </c>
      <c r="K213" s="43" t="e">
        <f>IF(OR(K5&gt;0,K6&gt;0),SUMIF(#REF!,'Annuity 2'!K6,#REF!),0)</f>
        <v>#REF!</v>
      </c>
      <c r="L213" s="43" t="e">
        <f>IF(OR(L5&gt;0,L6&gt;0),SUMIF(#REF!,'Annuity 2'!L6,#REF!),0)</f>
        <v>#REF!</v>
      </c>
      <c r="M213" s="43" t="e">
        <f>IF(OR(M5&gt;0,M6&gt;0),SUMIF(#REF!,'Annuity 2'!M6,#REF!),0)</f>
        <v>#REF!</v>
      </c>
      <c r="N213" s="43" t="e">
        <f>IF(OR(N5&gt;0,N6&gt;0),SUMIF(#REF!,'Annuity 2'!N6,#REF!),0)</f>
        <v>#REF!</v>
      </c>
      <c r="O213" s="43" t="e">
        <f>IF(OR(O5&gt;0,O6&gt;0),SUMIF(#REF!,'Annuity 2'!O6,#REF!),0)</f>
        <v>#REF!</v>
      </c>
      <c r="P213" s="43" t="e">
        <f>IF(OR(P5&gt;0,P6&gt;0),SUMIF(#REF!,'Annuity 2'!P6,#REF!),0)</f>
        <v>#REF!</v>
      </c>
      <c r="Q213" s="43" t="e">
        <f>IF(OR(Q5&gt;0,Q6&gt;0),SUMIF(#REF!,'Annuity 2'!Q6,#REF!),0)</f>
        <v>#REF!</v>
      </c>
      <c r="R213" s="43" t="e">
        <f>IF(OR(R5&gt;0,R6&gt;0),SUMIF(#REF!,'Annuity 2'!R6,#REF!),0)</f>
        <v>#REF!</v>
      </c>
      <c r="S213" s="43" t="e">
        <f>IF(OR(S5&gt;0,S6&gt;0),SUMIF(#REF!,'Annuity 2'!S6,#REF!),0)</f>
        <v>#REF!</v>
      </c>
      <c r="T213" s="43" t="e">
        <f>IF(OR(T5&gt;0,T6&gt;0),SUMIF(#REF!,'Annuity 2'!T6,#REF!),0)</f>
        <v>#REF!</v>
      </c>
      <c r="U213" s="43" t="e">
        <f>IF(OR(U5&gt;0,U6&gt;0),SUMIF(#REF!,'Annuity 2'!U6,#REF!),0)</f>
        <v>#REF!</v>
      </c>
      <c r="V213" s="43" t="e">
        <f>IF(OR(V5&gt;0,V6&gt;0),SUMIF(#REF!,'Annuity 2'!V6,#REF!),0)</f>
        <v>#REF!</v>
      </c>
      <c r="W213" s="218" t="e">
        <f>IF(OR(W5&gt;0,W6&gt;0),SUMIF(#REF!,'Annuity 2'!W6,#REF!),0)</f>
        <v>#REF!</v>
      </c>
    </row>
    <row r="214" spans="1:163" s="92" customFormat="1" outlineLevel="1" x14ac:dyDescent="0.25">
      <c r="A214" s="94"/>
      <c r="B214" s="95"/>
      <c r="C214" s="95"/>
      <c r="D214" s="96"/>
      <c r="E214" s="230" t="s">
        <v>39</v>
      </c>
      <c r="H214" s="92" t="e">
        <f t="shared" ref="H214:W214" si="41">H211+H212-H213</f>
        <v>#REF!</v>
      </c>
      <c r="I214" s="92" t="e">
        <f t="shared" si="41"/>
        <v>#REF!</v>
      </c>
      <c r="J214" s="92" t="e">
        <f t="shared" si="41"/>
        <v>#REF!</v>
      </c>
      <c r="K214" s="92" t="e">
        <f t="shared" si="41"/>
        <v>#REF!</v>
      </c>
      <c r="L214" s="92" t="e">
        <f t="shared" si="41"/>
        <v>#REF!</v>
      </c>
      <c r="M214" s="92" t="e">
        <f t="shared" si="41"/>
        <v>#REF!</v>
      </c>
      <c r="N214" s="92" t="e">
        <f t="shared" si="41"/>
        <v>#REF!</v>
      </c>
      <c r="O214" s="92" t="e">
        <f t="shared" si="41"/>
        <v>#REF!</v>
      </c>
      <c r="P214" s="92" t="e">
        <f t="shared" si="41"/>
        <v>#REF!</v>
      </c>
      <c r="Q214" s="92" t="e">
        <f t="shared" si="41"/>
        <v>#REF!</v>
      </c>
      <c r="R214" s="92" t="e">
        <f t="shared" si="41"/>
        <v>#REF!</v>
      </c>
      <c r="S214" s="92" t="e">
        <f t="shared" si="41"/>
        <v>#REF!</v>
      </c>
      <c r="T214" s="92" t="e">
        <f t="shared" si="41"/>
        <v>#REF!</v>
      </c>
      <c r="U214" s="92" t="e">
        <f t="shared" si="41"/>
        <v>#REF!</v>
      </c>
      <c r="V214" s="92" t="e">
        <f t="shared" si="41"/>
        <v>#REF!</v>
      </c>
      <c r="W214" s="221" t="e">
        <f t="shared" si="41"/>
        <v>#REF!</v>
      </c>
    </row>
    <row r="215" spans="1:163" s="43" customFormat="1" outlineLevel="1" x14ac:dyDescent="0.25">
      <c r="A215" s="76"/>
      <c r="B215" s="68"/>
      <c r="C215" s="68"/>
      <c r="D215" s="77"/>
      <c r="E215" s="105" t="s">
        <v>19</v>
      </c>
      <c r="F215" s="227" t="e">
        <f>SUM(H215:AZ215)</f>
        <v>#REF!</v>
      </c>
      <c r="G215" s="92"/>
      <c r="H215" s="84" t="e">
        <f>AVERAGE(H211,H214)*'Annuity 2'!$I$48*H7/#REF!*H10</f>
        <v>#REF!</v>
      </c>
      <c r="I215" s="93" t="e">
        <f>AVERAGE(I211,I214)*'Annuity 2'!$I$48*I7/#REF!*I10</f>
        <v>#REF!</v>
      </c>
      <c r="J215" s="93" t="e">
        <f>AVERAGE(J211,J214)*'Annuity 2'!$I$48*J7/#REF!*J10</f>
        <v>#REF!</v>
      </c>
      <c r="K215" s="93" t="e">
        <f>AVERAGE(K211,K214)*'Annuity 2'!$I$48*K7/#REF!*K10</f>
        <v>#REF!</v>
      </c>
      <c r="L215" s="93" t="e">
        <f>AVERAGE(L211,L214)*'Annuity 2'!$I$48*L7/#REF!*L10</f>
        <v>#REF!</v>
      </c>
      <c r="M215" s="93" t="e">
        <f>AVERAGE(M211,M214)*'Annuity 2'!$I$48*M7/#REF!*M10</f>
        <v>#REF!</v>
      </c>
      <c r="N215" s="93" t="e">
        <f>AVERAGE(N211,N214)*'Annuity 2'!$I$48*N7/#REF!*N10</f>
        <v>#REF!</v>
      </c>
      <c r="O215" s="93" t="e">
        <f>AVERAGE(O211,O214)*'Annuity 2'!$I$48*O7/#REF!*O10</f>
        <v>#REF!</v>
      </c>
      <c r="P215" s="93" t="e">
        <f>AVERAGE(P211,P214)*'Annuity 2'!$I$48*P7/#REF!*P10</f>
        <v>#REF!</v>
      </c>
      <c r="Q215" s="93" t="e">
        <f>AVERAGE(Q211,Q214)*'Annuity 2'!$I$48*Q7/#REF!*Q10</f>
        <v>#REF!</v>
      </c>
      <c r="R215" s="93" t="e">
        <f>AVERAGE(R211,R214)*'Annuity 2'!$I$48*R7/#REF!*R10</f>
        <v>#REF!</v>
      </c>
      <c r="S215" s="93" t="e">
        <f>AVERAGE(S211,S214)*'Annuity 2'!$I$48*S7/#REF!*S10</f>
        <v>#REF!</v>
      </c>
      <c r="T215" s="93" t="e">
        <f>AVERAGE(T211,T214)*'Annuity 2'!$I$48*T7/#REF!*T10</f>
        <v>#REF!</v>
      </c>
      <c r="U215" s="93" t="e">
        <f>AVERAGE(U211,U214)*'Annuity 2'!$I$48*U7/#REF!*U10</f>
        <v>#REF!</v>
      </c>
      <c r="V215" s="93" t="e">
        <f>AVERAGE(V211,V214)*'Annuity 2'!$I$48*V7/#REF!*V10</f>
        <v>#REF!</v>
      </c>
      <c r="W215" s="222" t="e">
        <f>AVERAGE(W211,W214)*'Annuity 2'!$I$48*W7/#REF!*W10</f>
        <v>#REF!</v>
      </c>
    </row>
    <row r="216" spans="1:163" s="43" customFormat="1" outlineLevel="1" x14ac:dyDescent="0.25">
      <c r="A216" s="94"/>
      <c r="B216" s="95"/>
      <c r="C216" s="95"/>
      <c r="D216" s="96"/>
      <c r="E216" s="97"/>
    </row>
    <row r="217" spans="1:163" outlineLevel="1" x14ac:dyDescent="0.25">
      <c r="D217" s="226" t="s">
        <v>108</v>
      </c>
    </row>
    <row r="218" spans="1:163" outlineLevel="1" x14ac:dyDescent="0.25">
      <c r="A218" s="94"/>
      <c r="B218" s="95"/>
      <c r="C218" s="95"/>
      <c r="D218" s="96"/>
      <c r="E218" s="228" t="s">
        <v>11</v>
      </c>
      <c r="F218" s="67"/>
      <c r="G218" s="67"/>
      <c r="H218" s="67">
        <f t="shared" ref="H218:W218" si="42">G221</f>
        <v>0</v>
      </c>
      <c r="I218" s="67" t="e">
        <f t="shared" si="42"/>
        <v>#REF!</v>
      </c>
      <c r="J218" s="67" t="e">
        <f t="shared" si="42"/>
        <v>#REF!</v>
      </c>
      <c r="K218" s="67" t="e">
        <f t="shared" si="42"/>
        <v>#REF!</v>
      </c>
      <c r="L218" s="67" t="e">
        <f t="shared" si="42"/>
        <v>#REF!</v>
      </c>
      <c r="M218" s="67" t="e">
        <f t="shared" si="42"/>
        <v>#REF!</v>
      </c>
      <c r="N218" s="67" t="e">
        <f t="shared" si="42"/>
        <v>#REF!</v>
      </c>
      <c r="O218" s="67" t="e">
        <f t="shared" si="42"/>
        <v>#REF!</v>
      </c>
      <c r="P218" s="67" t="e">
        <f t="shared" si="42"/>
        <v>#REF!</v>
      </c>
      <c r="Q218" s="67" t="e">
        <f t="shared" si="42"/>
        <v>#REF!</v>
      </c>
      <c r="R218" s="67" t="e">
        <f t="shared" si="42"/>
        <v>#REF!</v>
      </c>
      <c r="S218" s="67" t="e">
        <f t="shared" si="42"/>
        <v>#REF!</v>
      </c>
      <c r="T218" s="67" t="e">
        <f t="shared" si="42"/>
        <v>#REF!</v>
      </c>
      <c r="U218" s="67" t="e">
        <f t="shared" si="42"/>
        <v>#REF!</v>
      </c>
      <c r="V218" s="67" t="e">
        <f t="shared" si="42"/>
        <v>#REF!</v>
      </c>
      <c r="W218" s="220" t="e">
        <f t="shared" si="42"/>
        <v>#REF!</v>
      </c>
    </row>
    <row r="219" spans="1:163" outlineLevel="1" x14ac:dyDescent="0.25">
      <c r="A219" s="94"/>
      <c r="B219" s="95"/>
      <c r="C219" s="95"/>
      <c r="D219" s="246" t="s">
        <v>8</v>
      </c>
      <c r="E219" s="97" t="s">
        <v>9</v>
      </c>
      <c r="F219" s="43" t="e">
        <f>SUM(H219:AZ219)</f>
        <v>#REF!</v>
      </c>
      <c r="G219" s="43"/>
      <c r="H219" s="43" t="e">
        <f>IF(OR(H5&gt;0,H6&gt;0),SUMIF(#REF!,'Annuity 2'!H6,#REF!),0)</f>
        <v>#REF!</v>
      </c>
      <c r="I219" s="43" t="e">
        <f>IF(OR(I5&gt;0,I6&gt;0),SUMIF(#REF!,'Annuity 2'!I6,#REF!),0)</f>
        <v>#REF!</v>
      </c>
      <c r="J219" s="43" t="e">
        <f>IF(OR(J5&gt;0,J6&gt;0),SUMIF(#REF!,'Annuity 2'!J6,#REF!),0)</f>
        <v>#REF!</v>
      </c>
      <c r="K219" s="43" t="e">
        <f>IF(OR(K5&gt;0,K6&gt;0),SUMIF(#REF!,'Annuity 2'!K6,#REF!),0)</f>
        <v>#REF!</v>
      </c>
      <c r="L219" s="43" t="e">
        <f>IF(OR(L5&gt;0,L6&gt;0),SUMIF(#REF!,'Annuity 2'!L6,#REF!),0)</f>
        <v>#REF!</v>
      </c>
      <c r="M219" s="43" t="e">
        <f>IF(OR(M5&gt;0,M6&gt;0),SUMIF(#REF!,'Annuity 2'!M6,#REF!),0)</f>
        <v>#REF!</v>
      </c>
      <c r="N219" s="43" t="e">
        <f>IF(OR(N5&gt;0,N6&gt;0),SUMIF(#REF!,'Annuity 2'!N6,#REF!),0)</f>
        <v>#REF!</v>
      </c>
      <c r="O219" s="43" t="e">
        <f>IF(OR(O5&gt;0,O6&gt;0),SUMIF(#REF!,'Annuity 2'!O6,#REF!),0)</f>
        <v>#REF!</v>
      </c>
      <c r="P219" s="43" t="e">
        <f>IF(OR(P5&gt;0,P6&gt;0),SUMIF(#REF!,'Annuity 2'!P6,#REF!),0)</f>
        <v>#REF!</v>
      </c>
      <c r="Q219" s="43" t="e">
        <f>IF(OR(Q5&gt;0,Q6&gt;0),SUMIF(#REF!,'Annuity 2'!Q6,#REF!),0)</f>
        <v>#REF!</v>
      </c>
      <c r="R219" s="43" t="e">
        <f>IF(OR(R5&gt;0,R6&gt;0),SUMIF(#REF!,'Annuity 2'!R6,#REF!),0)</f>
        <v>#REF!</v>
      </c>
      <c r="S219" s="43" t="e">
        <f>IF(OR(S5&gt;0,S6&gt;0),SUMIF(#REF!,'Annuity 2'!S6,#REF!),0)</f>
        <v>#REF!</v>
      </c>
      <c r="T219" s="43" t="e">
        <f>IF(OR(T5&gt;0,T6&gt;0),SUMIF(#REF!,'Annuity 2'!T6,#REF!),0)</f>
        <v>#REF!</v>
      </c>
      <c r="U219" s="43" t="e">
        <f>IF(OR(U5&gt;0,U6&gt;0),SUMIF(#REF!,'Annuity 2'!U6,#REF!),0)</f>
        <v>#REF!</v>
      </c>
      <c r="V219" s="43" t="e">
        <f>IF(OR(V5&gt;0,V6&gt;0),SUMIF(#REF!,'Annuity 2'!V6,#REF!),0)</f>
        <v>#REF!</v>
      </c>
      <c r="W219" s="218" t="e">
        <f>IF(OR(W5&gt;0,W6&gt;0),SUMIF(#REF!,'Annuity 2'!W6,#REF!),0)</f>
        <v>#REF!</v>
      </c>
    </row>
    <row r="220" spans="1:163" outlineLevel="1" x14ac:dyDescent="0.25">
      <c r="A220" s="94"/>
      <c r="B220" s="95"/>
      <c r="C220" s="95"/>
      <c r="D220" s="246" t="s">
        <v>10</v>
      </c>
      <c r="E220" s="97" t="s">
        <v>104</v>
      </c>
      <c r="F220" s="43" t="e">
        <f>SUM(H220:AZ220)</f>
        <v>#REF!</v>
      </c>
      <c r="G220" s="43"/>
      <c r="H220" s="43" t="e">
        <f>IF(OR(H5&gt;0,H6&gt;0),SUMIF(#REF!,'Annuity 2'!H6,#REF!),0)</f>
        <v>#REF!</v>
      </c>
      <c r="I220" s="43" t="e">
        <f>IF(OR(I5&gt;0,I6&gt;0),SUMIF(#REF!,'Annuity 2'!I6,#REF!),0)</f>
        <v>#REF!</v>
      </c>
      <c r="J220" s="43" t="e">
        <f>IF(OR(J5&gt;0,J6&gt;0),SUMIF(#REF!,'Annuity 2'!J6,#REF!),0)</f>
        <v>#REF!</v>
      </c>
      <c r="K220" s="43" t="e">
        <f>IF(OR(K5&gt;0,K6&gt;0),SUMIF(#REF!,'Annuity 2'!K6,#REF!),0)</f>
        <v>#REF!</v>
      </c>
      <c r="L220" s="43" t="e">
        <f>IF(OR(L5&gt;0,L6&gt;0),SUMIF(#REF!,'Annuity 2'!L6,#REF!),0)</f>
        <v>#REF!</v>
      </c>
      <c r="M220" s="43" t="e">
        <f>IF(OR(M5&gt;0,M6&gt;0),SUMIF(#REF!,'Annuity 2'!M6,#REF!),0)</f>
        <v>#REF!</v>
      </c>
      <c r="N220" s="43" t="e">
        <f>IF(OR(N5&gt;0,N6&gt;0),SUMIF(#REF!,'Annuity 2'!N6,#REF!),0)</f>
        <v>#REF!</v>
      </c>
      <c r="O220" s="43" t="e">
        <f>IF(OR(O5&gt;0,O6&gt;0),SUMIF(#REF!,'Annuity 2'!O6,#REF!),0)</f>
        <v>#REF!</v>
      </c>
      <c r="P220" s="43" t="e">
        <f>IF(OR(P5&gt;0,P6&gt;0),SUMIF(#REF!,'Annuity 2'!P6,#REF!),0)</f>
        <v>#REF!</v>
      </c>
      <c r="Q220" s="43" t="e">
        <f>IF(OR(Q5&gt;0,Q6&gt;0),SUMIF(#REF!,'Annuity 2'!Q6,#REF!),0)</f>
        <v>#REF!</v>
      </c>
      <c r="R220" s="43" t="e">
        <f>IF(OR(R5&gt;0,R6&gt;0),SUMIF(#REF!,'Annuity 2'!R6,#REF!),0)</f>
        <v>#REF!</v>
      </c>
      <c r="S220" s="43" t="e">
        <f>IF(OR(S5&gt;0,S6&gt;0),SUMIF(#REF!,'Annuity 2'!S6,#REF!),0)</f>
        <v>#REF!</v>
      </c>
      <c r="T220" s="43" t="e">
        <f>IF(OR(T5&gt;0,T6&gt;0),SUMIF(#REF!,'Annuity 2'!T6,#REF!),0)</f>
        <v>#REF!</v>
      </c>
      <c r="U220" s="43" t="e">
        <f>IF(OR(U5&gt;0,U6&gt;0),SUMIF(#REF!,'Annuity 2'!U6,#REF!),0)</f>
        <v>#REF!</v>
      </c>
      <c r="V220" s="43" t="e">
        <f>IF(OR(V5&gt;0,V6&gt;0),SUMIF(#REF!,'Annuity 2'!V6,#REF!),0)</f>
        <v>#REF!</v>
      </c>
      <c r="W220" s="218" t="e">
        <f>IF(OR(W5&gt;0,W6&gt;0),SUMIF(#REF!,'Annuity 2'!W6,#REF!),0)</f>
        <v>#REF!</v>
      </c>
    </row>
    <row r="221" spans="1:163" outlineLevel="1" x14ac:dyDescent="0.25">
      <c r="A221" s="94"/>
      <c r="B221" s="95"/>
      <c r="C221" s="95"/>
      <c r="D221" s="246"/>
      <c r="E221" s="98" t="s">
        <v>39</v>
      </c>
      <c r="F221" s="43"/>
      <c r="G221" s="43"/>
      <c r="H221" s="92" t="e">
        <f t="shared" ref="H221:W221" si="43">H218+H219-H220</f>
        <v>#REF!</v>
      </c>
      <c r="I221" s="92" t="e">
        <f t="shared" si="43"/>
        <v>#REF!</v>
      </c>
      <c r="J221" s="92" t="e">
        <f t="shared" si="43"/>
        <v>#REF!</v>
      </c>
      <c r="K221" s="92" t="e">
        <f t="shared" si="43"/>
        <v>#REF!</v>
      </c>
      <c r="L221" s="92" t="e">
        <f t="shared" si="43"/>
        <v>#REF!</v>
      </c>
      <c r="M221" s="92" t="e">
        <f t="shared" si="43"/>
        <v>#REF!</v>
      </c>
      <c r="N221" s="92" t="e">
        <f t="shared" si="43"/>
        <v>#REF!</v>
      </c>
      <c r="O221" s="92" t="e">
        <f t="shared" si="43"/>
        <v>#REF!</v>
      </c>
      <c r="P221" s="92" t="e">
        <f t="shared" si="43"/>
        <v>#REF!</v>
      </c>
      <c r="Q221" s="92" t="e">
        <f t="shared" si="43"/>
        <v>#REF!</v>
      </c>
      <c r="R221" s="92" t="e">
        <f t="shared" si="43"/>
        <v>#REF!</v>
      </c>
      <c r="S221" s="92" t="e">
        <f t="shared" si="43"/>
        <v>#REF!</v>
      </c>
      <c r="T221" s="92" t="e">
        <f t="shared" si="43"/>
        <v>#REF!</v>
      </c>
      <c r="U221" s="92" t="e">
        <f t="shared" si="43"/>
        <v>#REF!</v>
      </c>
      <c r="V221" s="92" t="e">
        <f t="shared" si="43"/>
        <v>#REF!</v>
      </c>
      <c r="W221" s="221" t="e">
        <f t="shared" si="43"/>
        <v>#REF!</v>
      </c>
      <c r="X221" s="92"/>
      <c r="Y221" s="92"/>
      <c r="Z221" s="92"/>
      <c r="AA221" s="92"/>
      <c r="AB221" s="92"/>
      <c r="AC221" s="92"/>
      <c r="AD221" s="92"/>
      <c r="AE221" s="92"/>
      <c r="AF221" s="92"/>
      <c r="AG221" s="92"/>
      <c r="AH221" s="92"/>
      <c r="AI221" s="92"/>
      <c r="AJ221" s="92"/>
      <c r="AK221" s="92"/>
      <c r="AL221" s="92"/>
      <c r="AM221" s="92"/>
      <c r="AN221" s="92"/>
      <c r="AO221" s="92"/>
      <c r="AP221" s="92"/>
      <c r="AQ221" s="92"/>
      <c r="AR221" s="92"/>
      <c r="AS221" s="92"/>
      <c r="AT221" s="92"/>
      <c r="AU221" s="92"/>
      <c r="AV221" s="92"/>
      <c r="AW221" s="92"/>
      <c r="AX221" s="92"/>
      <c r="AY221" s="92"/>
      <c r="AZ221" s="92"/>
    </row>
    <row r="222" spans="1:163" s="67" customFormat="1" outlineLevel="1" x14ac:dyDescent="0.25">
      <c r="A222" s="76"/>
      <c r="B222" s="68"/>
      <c r="C222" s="68"/>
      <c r="D222" s="172"/>
      <c r="E222" s="83" t="s">
        <v>19</v>
      </c>
      <c r="F222" s="227" t="e">
        <f>SUM(H222:AZ222)</f>
        <v>#REF!</v>
      </c>
      <c r="G222" s="83"/>
      <c r="H222" s="84" t="e">
        <f>AVERAGE(H218,H221)*'Annuity 2'!$I$49*H7/#REF!*H10</f>
        <v>#REF!</v>
      </c>
      <c r="I222" s="84" t="e">
        <f>AVERAGE(I218,I221)*'Annuity 2'!$I$49*I7/#REF!*I10</f>
        <v>#REF!</v>
      </c>
      <c r="J222" s="84" t="e">
        <f>AVERAGE(J218,J221)*'Annuity 2'!$I$49*J7/#REF!*J10</f>
        <v>#REF!</v>
      </c>
      <c r="K222" s="84" t="e">
        <f>AVERAGE(K218,K221)*'Annuity 2'!$I$49*K7/#REF!*K10</f>
        <v>#REF!</v>
      </c>
      <c r="L222" s="84" t="e">
        <f>AVERAGE(L218,L221)*'Annuity 2'!$I$49*L7/#REF!*L10</f>
        <v>#REF!</v>
      </c>
      <c r="M222" s="84" t="e">
        <f>AVERAGE(M218,M221)*'Annuity 2'!$I$49*M7/#REF!*M10</f>
        <v>#REF!</v>
      </c>
      <c r="N222" s="84" t="e">
        <f>AVERAGE(N218,N221)*'Annuity 2'!$I$49*N7/#REF!*N10</f>
        <v>#REF!</v>
      </c>
      <c r="O222" s="84" t="e">
        <f>AVERAGE(O218,O221)*'Annuity 2'!$I$49*O7/#REF!*O10</f>
        <v>#REF!</v>
      </c>
      <c r="P222" s="84" t="e">
        <f>AVERAGE(P218,P221)*'Annuity 2'!$I$49*P7/#REF!*P10</f>
        <v>#REF!</v>
      </c>
      <c r="Q222" s="84" t="e">
        <f>AVERAGE(Q218,Q221)*'Annuity 2'!$I$49*Q7/#REF!*Q10</f>
        <v>#REF!</v>
      </c>
      <c r="R222" s="84" t="e">
        <f>AVERAGE(R218,R221)*'Annuity 2'!$I$49*R7/#REF!*R10</f>
        <v>#REF!</v>
      </c>
      <c r="S222" s="84" t="e">
        <f>AVERAGE(S218,S221)*'Annuity 2'!$I$49*S7/#REF!*S10</f>
        <v>#REF!</v>
      </c>
      <c r="T222" s="84" t="e">
        <f>AVERAGE(T218,T221)*'Annuity 2'!$I$49*T7/#REF!*T10</f>
        <v>#REF!</v>
      </c>
      <c r="U222" s="84" t="e">
        <f>AVERAGE(U218,U221)*'Annuity 2'!$I$49*U7/#REF!*U10</f>
        <v>#REF!</v>
      </c>
      <c r="V222" s="84" t="e">
        <f>AVERAGE(V218,V221)*'Annuity 2'!$I$49*V7/#REF!*V10</f>
        <v>#REF!</v>
      </c>
      <c r="W222" s="224" t="e">
        <f>AVERAGE(W218,W221)*'Annuity 2'!$I$49*W7/#REF!*W10</f>
        <v>#REF!</v>
      </c>
      <c r="X222" s="117"/>
      <c r="Y222" s="117"/>
      <c r="Z222" s="117"/>
      <c r="AA222" s="117"/>
      <c r="AB222" s="117"/>
      <c r="AC222" s="117"/>
      <c r="AD222" s="117"/>
      <c r="AE222" s="117"/>
      <c r="AF222" s="117"/>
      <c r="AG222" s="117"/>
      <c r="AH222" s="117"/>
      <c r="AI222" s="117"/>
      <c r="AJ222" s="117"/>
      <c r="AK222" s="117"/>
      <c r="AL222" s="117"/>
      <c r="AM222" s="117"/>
      <c r="AN222" s="117"/>
      <c r="AO222" s="117"/>
      <c r="AP222" s="117"/>
      <c r="AQ222" s="117"/>
      <c r="AR222" s="117"/>
      <c r="AS222" s="117"/>
      <c r="AT222" s="117"/>
      <c r="AU222" s="117"/>
      <c r="AV222" s="117"/>
      <c r="AW222" s="117"/>
      <c r="AX222" s="117"/>
      <c r="AY222" s="117"/>
      <c r="AZ222" s="117"/>
      <c r="BA222" s="117"/>
      <c r="BB222" s="117"/>
      <c r="BC222" s="117"/>
      <c r="BD222" s="117"/>
      <c r="BE222" s="117"/>
      <c r="BF222" s="117"/>
      <c r="BG222" s="117"/>
      <c r="BH222" s="117"/>
      <c r="BI222" s="117"/>
      <c r="BJ222" s="117"/>
      <c r="BK222" s="117"/>
      <c r="BL222" s="117"/>
      <c r="BM222" s="117"/>
      <c r="BN222" s="117"/>
      <c r="BO222" s="117"/>
      <c r="BP222" s="117"/>
      <c r="BQ222" s="117"/>
      <c r="BR222" s="117"/>
      <c r="BS222" s="117"/>
      <c r="BT222" s="117"/>
      <c r="BU222" s="117"/>
      <c r="BV222" s="117"/>
      <c r="BW222" s="117"/>
      <c r="BX222" s="117"/>
      <c r="BY222" s="117"/>
      <c r="BZ222" s="117"/>
      <c r="CA222" s="117"/>
      <c r="CB222" s="117"/>
      <c r="CC222" s="117"/>
      <c r="CD222" s="117"/>
      <c r="CE222" s="117"/>
      <c r="CF222" s="117"/>
      <c r="CG222" s="117"/>
      <c r="CH222" s="117"/>
      <c r="CI222" s="117"/>
      <c r="CJ222" s="117"/>
      <c r="CK222" s="117"/>
      <c r="CL222" s="117"/>
      <c r="CM222" s="117"/>
      <c r="CN222" s="117"/>
      <c r="CO222" s="117"/>
      <c r="CP222" s="117"/>
      <c r="CQ222" s="117"/>
      <c r="CR222" s="117"/>
      <c r="CS222" s="117"/>
      <c r="CT222" s="117"/>
      <c r="CU222" s="117"/>
      <c r="CV222" s="117"/>
      <c r="CW222" s="117"/>
      <c r="CX222" s="117"/>
      <c r="CY222" s="117"/>
      <c r="CZ222" s="117"/>
      <c r="DA222" s="117"/>
      <c r="DB222" s="117"/>
      <c r="DC222" s="117"/>
      <c r="DD222" s="117"/>
      <c r="DE222" s="117"/>
      <c r="DF222" s="117"/>
      <c r="DG222" s="117"/>
      <c r="DH222" s="117"/>
      <c r="DI222" s="117"/>
      <c r="DJ222" s="117"/>
      <c r="DK222" s="117"/>
      <c r="DL222" s="117"/>
      <c r="DM222" s="117"/>
      <c r="DN222" s="117"/>
      <c r="DO222" s="117"/>
      <c r="DP222" s="117"/>
      <c r="DQ222" s="117"/>
      <c r="DR222" s="117"/>
      <c r="DS222" s="117"/>
      <c r="DT222" s="117"/>
      <c r="DU222" s="117"/>
      <c r="DV222" s="117"/>
      <c r="DW222" s="117"/>
      <c r="DX222" s="117"/>
      <c r="DY222" s="117"/>
      <c r="DZ222" s="117"/>
      <c r="EA222" s="117"/>
      <c r="EB222" s="117"/>
      <c r="EC222" s="117"/>
      <c r="ED222" s="117"/>
      <c r="EE222" s="117"/>
      <c r="EF222" s="117"/>
      <c r="EG222" s="117"/>
      <c r="EH222" s="117"/>
      <c r="EI222" s="117"/>
      <c r="EJ222" s="117"/>
      <c r="EK222" s="117"/>
      <c r="EL222" s="117"/>
      <c r="EM222" s="117"/>
      <c r="EN222" s="117"/>
      <c r="EO222" s="117"/>
      <c r="EP222" s="117"/>
      <c r="EQ222" s="117"/>
      <c r="ER222" s="117"/>
      <c r="ES222" s="117"/>
      <c r="ET222" s="117"/>
      <c r="EU222" s="117"/>
      <c r="EV222" s="117"/>
      <c r="EW222" s="117"/>
      <c r="EX222" s="117"/>
      <c r="EY222" s="117"/>
      <c r="EZ222" s="117"/>
      <c r="FA222" s="117"/>
      <c r="FB222" s="117"/>
      <c r="FC222" s="117"/>
      <c r="FD222" s="117"/>
      <c r="FE222" s="117"/>
      <c r="FF222" s="117"/>
      <c r="FG222" s="117"/>
    </row>
    <row r="223" spans="1:163" outlineLevel="1" x14ac:dyDescent="0.25">
      <c r="A223" s="76"/>
      <c r="B223" s="68"/>
      <c r="C223" s="68"/>
      <c r="D223" s="77"/>
      <c r="E223" s="43"/>
    </row>
    <row r="224" spans="1:163" outlineLevel="1" x14ac:dyDescent="0.25">
      <c r="A224" s="94"/>
      <c r="B224" s="95"/>
      <c r="C224" s="95"/>
      <c r="D224" s="226" t="str">
        <f>D177</f>
        <v>O&amp;M Costs Incurred</v>
      </c>
    </row>
    <row r="225" spans="1:115" outlineLevel="1" x14ac:dyDescent="0.25">
      <c r="D225" s="81">
        <f>D178</f>
        <v>0</v>
      </c>
      <c r="E225" s="66" t="str">
        <f>E178</f>
        <v>Base Year Annual O&amp;M</v>
      </c>
      <c r="F225" s="263" t="e">
        <f>#REF!</f>
        <v>#REF!</v>
      </c>
      <c r="G225" s="67"/>
      <c r="H225" s="67"/>
      <c r="I225" s="67"/>
      <c r="J225" s="67"/>
      <c r="K225" s="67"/>
      <c r="L225" s="67"/>
      <c r="M225" s="67"/>
      <c r="N225" s="67"/>
      <c r="O225" s="67"/>
      <c r="P225" s="67"/>
      <c r="Q225" s="67"/>
      <c r="R225" s="67"/>
      <c r="S225" s="67"/>
      <c r="T225" s="67"/>
      <c r="U225" s="67"/>
      <c r="V225" s="67"/>
      <c r="W225" s="220"/>
    </row>
    <row r="226" spans="1:115" outlineLevel="1" x14ac:dyDescent="0.25">
      <c r="D226" s="81">
        <f>D179</f>
        <v>0</v>
      </c>
      <c r="E226" s="104" t="str">
        <f>E179</f>
        <v xml:space="preserve">O&amp;M Incurred </v>
      </c>
      <c r="F226" s="43"/>
      <c r="G226" s="43"/>
      <c r="H226" s="43" t="e">
        <f>IF(H6&gt;0,$F$225*'Annuity 2'!H13*H7/#REF!,0)</f>
        <v>#REF!</v>
      </c>
      <c r="I226" s="43" t="e">
        <f>IF(I6&gt;0,$F$225*'Annuity 2'!I13*I7/#REF!,0)</f>
        <v>#REF!</v>
      </c>
      <c r="J226" s="43" t="e">
        <f>IF(J6&gt;0,$F$225*'Annuity 2'!J13*J7/#REF!,0)</f>
        <v>#REF!</v>
      </c>
      <c r="K226" s="43" t="e">
        <f>IF(K6&gt;0,$F$225*'Annuity 2'!K13*K7/#REF!,0)</f>
        <v>#REF!</v>
      </c>
      <c r="L226" s="43" t="e">
        <f>IF(L6&gt;0,$F$225*'Annuity 2'!L13*L7/#REF!,0)</f>
        <v>#REF!</v>
      </c>
      <c r="M226" s="43" t="e">
        <f>IF(M6&gt;0,$F$225*'Annuity 2'!M13*M7/#REF!,0)</f>
        <v>#REF!</v>
      </c>
      <c r="N226" s="43" t="e">
        <f>IF(N6&gt;0,$F$225*'Annuity 2'!N13*N7/#REF!,0)</f>
        <v>#REF!</v>
      </c>
      <c r="O226" s="43" t="e">
        <f>IF(O6&gt;0,$F$225*'Annuity 2'!O13*O7/#REF!,0)</f>
        <v>#REF!</v>
      </c>
      <c r="P226" s="43" t="e">
        <f>IF(P6&gt;0,$F$225*'Annuity 2'!P13*P7/#REF!,0)</f>
        <v>#REF!</v>
      </c>
      <c r="Q226" s="43" t="e">
        <f>IF(Q6&gt;0,$F$225*'Annuity 2'!Q13*Q7/#REF!,0)</f>
        <v>#REF!</v>
      </c>
      <c r="R226" s="43" t="e">
        <f>IF(R6&gt;0,$F$225*'Annuity 2'!R13*R7/#REF!,0)</f>
        <v>#REF!</v>
      </c>
      <c r="S226" s="43" t="e">
        <f>IF(S6&gt;0,$F$225*'Annuity 2'!S13*S7/#REF!,0)</f>
        <v>#REF!</v>
      </c>
      <c r="T226" s="43" t="e">
        <f>IF(T6&gt;0,$F$225*'Annuity 2'!T13*T7/#REF!,0)</f>
        <v>#REF!</v>
      </c>
      <c r="U226" s="43" t="e">
        <f>IF(U6&gt;0,$F$225*'Annuity 2'!U13*U7/#REF!,0)</f>
        <v>#REF!</v>
      </c>
      <c r="V226" s="43" t="e">
        <f>IF(V6&gt;0,$F$225*'Annuity 2'!V13*V7/#REF!,0)</f>
        <v>#REF!</v>
      </c>
      <c r="W226" s="218" t="e">
        <f>IF(W6&gt;0,$F$225*'Annuity 2'!W13*W7/#REF!,0)</f>
        <v>#REF!</v>
      </c>
    </row>
    <row r="227" spans="1:115" outlineLevel="1" x14ac:dyDescent="0.25">
      <c r="D227" s="81"/>
      <c r="E227" s="105" t="s">
        <v>197</v>
      </c>
      <c r="F227" s="261" t="e">
        <f>SUMPRODUCT(H226:W226,$H$55:$W$55)/SUM($H$55:$W$55)</f>
        <v>#REF!</v>
      </c>
      <c r="G227" s="92"/>
      <c r="H227" s="92"/>
      <c r="I227" s="92"/>
      <c r="J227" s="92"/>
      <c r="K227" s="92"/>
      <c r="L227" s="92"/>
      <c r="M227" s="92"/>
      <c r="N227" s="92"/>
      <c r="O227" s="92"/>
      <c r="P227" s="92"/>
      <c r="Q227" s="92"/>
      <c r="R227" s="92"/>
      <c r="S227" s="92"/>
      <c r="T227" s="92"/>
      <c r="U227" s="92"/>
      <c r="V227" s="92"/>
      <c r="W227" s="221"/>
    </row>
    <row r="228" spans="1:115" outlineLevel="1" x14ac:dyDescent="0.25">
      <c r="D228" s="81"/>
    </row>
    <row r="229" spans="1:115" s="43" customFormat="1" outlineLevel="1" x14ac:dyDescent="0.25">
      <c r="A229" s="94"/>
      <c r="B229" s="95"/>
      <c r="C229" s="95"/>
      <c r="D229" s="226" t="s">
        <v>112</v>
      </c>
      <c r="E229" s="45"/>
    </row>
    <row r="230" spans="1:115" outlineLevel="1" x14ac:dyDescent="0.25">
      <c r="D230" s="81"/>
      <c r="E230" s="231" t="s">
        <v>110</v>
      </c>
      <c r="F230" s="67"/>
      <c r="G230" s="67"/>
      <c r="H230" s="67"/>
      <c r="I230" s="67"/>
      <c r="J230" s="67"/>
      <c r="K230" s="67"/>
      <c r="L230" s="67"/>
      <c r="M230" s="67"/>
      <c r="N230" s="67"/>
      <c r="O230" s="67"/>
      <c r="P230" s="67"/>
      <c r="Q230" s="67"/>
      <c r="R230" s="67"/>
      <c r="S230" s="67"/>
      <c r="T230" s="67"/>
      <c r="U230" s="67"/>
      <c r="V230" s="67"/>
      <c r="W230" s="220"/>
    </row>
    <row r="231" spans="1:115" outlineLevel="1" x14ac:dyDescent="0.25">
      <c r="D231" s="81"/>
      <c r="E231" s="232" t="s">
        <v>113</v>
      </c>
      <c r="F231" s="43"/>
      <c r="G231" s="43"/>
      <c r="H231" s="43"/>
      <c r="I231" s="43"/>
      <c r="J231" s="43"/>
      <c r="K231" s="43"/>
      <c r="L231" s="43"/>
      <c r="M231" s="43"/>
      <c r="N231" s="43"/>
      <c r="O231" s="43"/>
      <c r="P231" s="43"/>
      <c r="Q231" s="43"/>
      <c r="R231" s="43"/>
      <c r="S231" s="43"/>
      <c r="T231" s="43"/>
      <c r="U231" s="43"/>
      <c r="V231" s="43"/>
      <c r="W231" s="218"/>
    </row>
    <row r="232" spans="1:115" outlineLevel="1" x14ac:dyDescent="0.25">
      <c r="D232" s="81"/>
      <c r="E232" s="232" t="s">
        <v>77</v>
      </c>
      <c r="F232" s="145"/>
      <c r="G232" s="43"/>
      <c r="H232" s="43" t="e">
        <f>#REF!</f>
        <v>#REF!</v>
      </c>
      <c r="I232" s="145" t="e">
        <f>#REF!</f>
        <v>#REF!</v>
      </c>
      <c r="J232" s="145" t="e">
        <f>#REF!</f>
        <v>#REF!</v>
      </c>
      <c r="K232" s="145" t="e">
        <f>#REF!</f>
        <v>#REF!</v>
      </c>
      <c r="L232" s="145" t="e">
        <f>#REF!</f>
        <v>#REF!</v>
      </c>
      <c r="M232" s="145" t="e">
        <f>#REF!</f>
        <v>#REF!</v>
      </c>
      <c r="N232" s="145" t="e">
        <f>#REF!</f>
        <v>#REF!</v>
      </c>
      <c r="O232" s="145" t="e">
        <f>#REF!</f>
        <v>#REF!</v>
      </c>
      <c r="P232" s="145" t="e">
        <f>#REF!</f>
        <v>#REF!</v>
      </c>
      <c r="Q232" s="145" t="e">
        <f>#REF!</f>
        <v>#REF!</v>
      </c>
      <c r="R232" s="145" t="e">
        <f>#REF!</f>
        <v>#REF!</v>
      </c>
      <c r="S232" s="145" t="e">
        <f>#REF!</f>
        <v>#REF!</v>
      </c>
      <c r="T232" s="145" t="e">
        <f>#REF!</f>
        <v>#REF!</v>
      </c>
      <c r="U232" s="145" t="e">
        <f>#REF!</f>
        <v>#REF!</v>
      </c>
      <c r="V232" s="145" t="e">
        <f>#REF!</f>
        <v>#REF!</v>
      </c>
      <c r="W232" s="233" t="e">
        <f>#REF!</f>
        <v>#REF!</v>
      </c>
      <c r="X232" s="47"/>
      <c r="Y232" s="47"/>
      <c r="Z232" s="47"/>
      <c r="AA232" s="47"/>
      <c r="AB232" s="47"/>
      <c r="AC232" s="47"/>
      <c r="AD232" s="47"/>
      <c r="AE232" s="47"/>
      <c r="AF232" s="47"/>
      <c r="AG232" s="47"/>
      <c r="AH232" s="47"/>
      <c r="AI232" s="47"/>
      <c r="AJ232" s="47"/>
      <c r="AK232" s="47"/>
      <c r="AL232" s="47"/>
      <c r="AM232" s="47"/>
      <c r="AN232" s="47"/>
      <c r="AO232" s="47"/>
      <c r="AP232" s="47"/>
      <c r="AQ232" s="47"/>
      <c r="AR232" s="47"/>
      <c r="AS232" s="47"/>
      <c r="AT232" s="47"/>
      <c r="AU232" s="47"/>
      <c r="AV232" s="47"/>
      <c r="AW232" s="47"/>
      <c r="AX232" s="47"/>
      <c r="AY232" s="47"/>
      <c r="AZ232" s="47"/>
      <c r="BA232" s="47"/>
      <c r="BB232" s="47"/>
      <c r="BC232" s="47"/>
      <c r="BD232" s="47"/>
      <c r="BE232" s="47"/>
      <c r="BF232" s="47"/>
      <c r="BG232" s="47"/>
      <c r="BH232" s="47"/>
      <c r="BI232" s="47"/>
      <c r="BJ232" s="47"/>
      <c r="BK232" s="47"/>
      <c r="BL232" s="47"/>
      <c r="BM232" s="47"/>
      <c r="BN232" s="47"/>
      <c r="BO232" s="47"/>
      <c r="BP232" s="47"/>
      <c r="BQ232" s="47"/>
      <c r="BR232" s="47"/>
      <c r="BS232" s="47"/>
      <c r="BT232" s="47"/>
      <c r="BU232" s="47"/>
      <c r="BV232" s="47"/>
      <c r="BW232" s="47"/>
      <c r="BX232" s="47"/>
      <c r="BY232" s="47"/>
      <c r="BZ232" s="47"/>
      <c r="CA232" s="47"/>
      <c r="CB232" s="47"/>
      <c r="CC232" s="47"/>
      <c r="CD232" s="47"/>
      <c r="CE232" s="47"/>
      <c r="CF232" s="47"/>
      <c r="CG232" s="47"/>
      <c r="CH232" s="47"/>
      <c r="CI232" s="47"/>
      <c r="CJ232" s="47"/>
      <c r="CK232" s="47"/>
      <c r="CL232" s="47"/>
      <c r="CM232" s="47"/>
      <c r="CN232" s="47"/>
      <c r="CO232" s="47"/>
      <c r="CP232" s="47"/>
      <c r="CQ232" s="47"/>
      <c r="CR232" s="47"/>
      <c r="CS232" s="47"/>
      <c r="CT232" s="47"/>
      <c r="CU232" s="47"/>
      <c r="CV232" s="47"/>
      <c r="CW232" s="47"/>
      <c r="CX232" s="47"/>
      <c r="CY232" s="47"/>
      <c r="CZ232" s="47"/>
      <c r="DA232" s="47"/>
      <c r="DB232" s="47"/>
      <c r="DC232" s="47"/>
      <c r="DD232" s="47"/>
      <c r="DE232" s="47"/>
      <c r="DF232" s="47"/>
      <c r="DG232" s="47"/>
      <c r="DH232" s="47"/>
      <c r="DI232" s="47"/>
      <c r="DJ232" s="47"/>
      <c r="DK232" s="47"/>
    </row>
    <row r="233" spans="1:115" s="80" customFormat="1" outlineLevel="1" x14ac:dyDescent="0.25">
      <c r="A233" s="123"/>
      <c r="B233" s="124"/>
      <c r="C233" s="124"/>
      <c r="D233" s="125"/>
      <c r="E233" s="234" t="s">
        <v>114</v>
      </c>
      <c r="F233" s="235"/>
      <c r="G233" s="74"/>
      <c r="H233" s="43" t="e">
        <f>IF(OR(H5&gt;0,H6&gt;0),SUMIF(#REF!,'Annuity 2'!H6,#REF!),0)</f>
        <v>#REF!</v>
      </c>
      <c r="I233" s="74" t="e">
        <f>IF(OR(I5&gt;0,I6&gt;0),SUMIF(#REF!,'Annuity 2'!I6,#REF!),0)</f>
        <v>#REF!</v>
      </c>
      <c r="J233" s="74" t="e">
        <f>IF(OR(J5&gt;0,J6&gt;0),SUMIF(#REF!,'Annuity 2'!J6,#REF!),0)</f>
        <v>#REF!</v>
      </c>
      <c r="K233" s="236" t="e">
        <f>IF(OR(K5&gt;0,K6&gt;0),SUMIF(#REF!,'Annuity 2'!K6,#REF!),0)</f>
        <v>#REF!</v>
      </c>
      <c r="L233" s="236" t="e">
        <f>IF(OR(L5&gt;0,L6&gt;0),SUMIF(#REF!,'Annuity 2'!L6,#REF!),0)</f>
        <v>#REF!</v>
      </c>
      <c r="M233" s="236" t="e">
        <f>IF(OR(M5&gt;0,M6&gt;0),SUMIF(#REF!,'Annuity 2'!M6,#REF!),0)</f>
        <v>#REF!</v>
      </c>
      <c r="N233" s="236" t="e">
        <f>IF(OR(N5&gt;0,N6&gt;0),SUMIF(#REF!,'Annuity 2'!N6,#REF!),0)</f>
        <v>#REF!</v>
      </c>
      <c r="O233" s="236" t="e">
        <f>IF(OR(O5&gt;0,O6&gt;0),SUMIF(#REF!,'Annuity 2'!O6,#REF!),0)</f>
        <v>#REF!</v>
      </c>
      <c r="P233" s="236" t="e">
        <f>IF(OR(P5&gt;0,P6&gt;0),SUMIF(#REF!,'Annuity 2'!P6,#REF!),0)</f>
        <v>#REF!</v>
      </c>
      <c r="Q233" s="236" t="e">
        <f>IF(OR(Q5&gt;0,Q6&gt;0),SUMIF(#REF!,'Annuity 2'!Q6,#REF!),0)</f>
        <v>#REF!</v>
      </c>
      <c r="R233" s="236" t="e">
        <f>IF(OR(R5&gt;0,R6&gt;0),SUMIF(#REF!,'Annuity 2'!R6,#REF!),0)</f>
        <v>#REF!</v>
      </c>
      <c r="S233" s="236" t="e">
        <f>IF(OR(S5&gt;0,S6&gt;0),SUMIF(#REF!,'Annuity 2'!S6,#REF!),0)</f>
        <v>#REF!</v>
      </c>
      <c r="T233" s="236" t="e">
        <f>IF(OR(T5&gt;0,T6&gt;0),SUMIF(#REF!,'Annuity 2'!T6,#REF!),0)</f>
        <v>#REF!</v>
      </c>
      <c r="U233" s="236" t="e">
        <f>IF(OR(U5&gt;0,U6&gt;0),SUMIF(#REF!,'Annuity 2'!U6,#REF!),0)</f>
        <v>#REF!</v>
      </c>
      <c r="V233" s="236" t="e">
        <f>IF(OR(V5&gt;0,V6&gt;0),SUMIF(#REF!,'Annuity 2'!V6,#REF!),0)</f>
        <v>#REF!</v>
      </c>
      <c r="W233" s="237" t="e">
        <f>IF(OR(W5&gt;0,W6&gt;0),SUMIF(#REF!,'Annuity 2'!W6,#REF!),0)</f>
        <v>#REF!</v>
      </c>
      <c r="X233" s="168"/>
      <c r="Y233" s="168"/>
      <c r="Z233" s="168"/>
      <c r="AA233" s="168"/>
      <c r="AB233" s="168"/>
      <c r="AC233" s="168"/>
      <c r="AD233" s="168"/>
      <c r="AE233" s="168"/>
      <c r="AF233" s="168"/>
      <c r="AG233" s="168"/>
      <c r="AH233" s="168"/>
      <c r="AI233" s="168"/>
      <c r="AJ233" s="168"/>
      <c r="AK233" s="168"/>
      <c r="AL233" s="168"/>
      <c r="AM233" s="168"/>
      <c r="AN233" s="168"/>
      <c r="AO233" s="168"/>
      <c r="AP233" s="168"/>
      <c r="AQ233" s="168"/>
      <c r="AR233" s="168"/>
      <c r="AS233" s="168"/>
      <c r="AT233" s="168"/>
      <c r="AU233" s="168"/>
      <c r="AV233" s="168"/>
      <c r="AW233" s="168"/>
      <c r="AX233" s="168"/>
      <c r="AY233" s="168"/>
      <c r="AZ233" s="168"/>
      <c r="BA233" s="126"/>
      <c r="BB233" s="126"/>
      <c r="BC233" s="126"/>
      <c r="BD233" s="126"/>
      <c r="BE233" s="126"/>
      <c r="BF233" s="126"/>
      <c r="BG233" s="126"/>
      <c r="BH233" s="126"/>
      <c r="BI233" s="126"/>
      <c r="BJ233" s="126"/>
      <c r="BK233" s="126"/>
      <c r="BL233" s="126"/>
      <c r="BM233" s="126"/>
      <c r="BN233" s="126"/>
      <c r="BO233" s="126"/>
      <c r="BP233" s="126"/>
      <c r="BQ233" s="126"/>
      <c r="BR233" s="126"/>
      <c r="BS233" s="126"/>
      <c r="BT233" s="126"/>
      <c r="BU233" s="126"/>
      <c r="BV233" s="126"/>
      <c r="BW233" s="126"/>
      <c r="BX233" s="126"/>
      <c r="BY233" s="126"/>
      <c r="BZ233" s="126"/>
      <c r="CA233" s="126"/>
      <c r="CB233" s="126"/>
      <c r="CC233" s="126"/>
      <c r="CD233" s="126"/>
      <c r="CE233" s="126"/>
      <c r="CF233" s="126"/>
      <c r="CG233" s="126"/>
      <c r="CH233" s="126"/>
      <c r="CI233" s="126"/>
      <c r="CJ233" s="126"/>
      <c r="CK233" s="126"/>
      <c r="CL233" s="126"/>
      <c r="CM233" s="126"/>
      <c r="CN233" s="126"/>
      <c r="CO233" s="126"/>
      <c r="CP233" s="126"/>
      <c r="CQ233" s="126"/>
      <c r="CR233" s="126"/>
      <c r="CS233" s="126"/>
      <c r="CT233" s="126"/>
      <c r="CU233" s="126"/>
      <c r="CV233" s="126"/>
      <c r="CW233" s="126"/>
      <c r="CX233" s="126"/>
      <c r="CY233" s="126"/>
      <c r="CZ233" s="126"/>
      <c r="DA233" s="126"/>
      <c r="DB233" s="126"/>
      <c r="DC233" s="126"/>
      <c r="DD233" s="126"/>
      <c r="DE233" s="126"/>
      <c r="DF233" s="126"/>
      <c r="DG233" s="126"/>
      <c r="DH233" s="126"/>
      <c r="DI233" s="126"/>
      <c r="DJ233" s="126"/>
      <c r="DK233" s="126"/>
    </row>
    <row r="234" spans="1:115" s="80" customFormat="1" outlineLevel="1" x14ac:dyDescent="0.25">
      <c r="A234" s="123"/>
      <c r="B234" s="124"/>
      <c r="C234" s="124"/>
      <c r="D234" s="125"/>
      <c r="E234" s="234" t="s">
        <v>80</v>
      </c>
      <c r="F234" s="235"/>
      <c r="G234" s="74"/>
      <c r="H234" s="74" t="e">
        <f>IF(OR(H5&gt;0,H6&gt;0),SUM($H$233:H233),"na")</f>
        <v>#REF!</v>
      </c>
      <c r="I234" s="74" t="e">
        <f>IF(OR(I5&gt;0,I6&gt;0),SUM($H$233:I233),"na")</f>
        <v>#REF!</v>
      </c>
      <c r="J234" s="74" t="e">
        <f>IF(OR(J5&gt;0,J6&gt;0),SUM($H$233:J233),"na")</f>
        <v>#REF!</v>
      </c>
      <c r="K234" s="74" t="e">
        <f>IF(OR(K5&gt;0,K6&gt;0),SUM($H$233:K233),"na")</f>
        <v>#REF!</v>
      </c>
      <c r="L234" s="74" t="e">
        <f>IF(OR(L5&gt;0,L6&gt;0),SUM($H$233:L233),"na")</f>
        <v>#REF!</v>
      </c>
      <c r="M234" s="74" t="e">
        <f>IF(OR(M5&gt;0,M6&gt;0),SUM($H$233:M233),"na")</f>
        <v>#REF!</v>
      </c>
      <c r="N234" s="74" t="e">
        <f>IF(OR(N5&gt;0,N6&gt;0),SUM($H$233:N233),"na")</f>
        <v>#REF!</v>
      </c>
      <c r="O234" s="74" t="e">
        <f>IF(OR(O5&gt;0,O6&gt;0),SUM($H$233:O233),"na")</f>
        <v>#REF!</v>
      </c>
      <c r="P234" s="74" t="e">
        <f>IF(OR(P5&gt;0,P6&gt;0),SUM($H$233:P233),"na")</f>
        <v>#REF!</v>
      </c>
      <c r="Q234" s="74" t="e">
        <f>IF(OR(Q5&gt;0,Q6&gt;0),SUM($H$233:Q233),"na")</f>
        <v>#REF!</v>
      </c>
      <c r="R234" s="74" t="e">
        <f>IF(OR(R5&gt;0,R6&gt;0),SUM($H$233:R233),"na")</f>
        <v>#REF!</v>
      </c>
      <c r="S234" s="74" t="e">
        <f>IF(OR(S5&gt;0,S6&gt;0),SUM($H$233:S233),"na")</f>
        <v>#REF!</v>
      </c>
      <c r="T234" s="74" t="e">
        <f>IF(OR(T5&gt;0,T6&gt;0),SUM($H$233:T233),"na")</f>
        <v>#REF!</v>
      </c>
      <c r="U234" s="74" t="e">
        <f>IF(OR(U5&gt;0,U6&gt;0),SUM($H$233:U233),"na")</f>
        <v>#REF!</v>
      </c>
      <c r="V234" s="74" t="e">
        <f>IF(OR(V5&gt;0,V6&gt;0),SUM($H$233:V233),"na")</f>
        <v>#REF!</v>
      </c>
      <c r="W234" s="238" t="e">
        <f>IF(OR(W5&gt;0,W6&gt;0),SUM($H$233:W233),"na")</f>
        <v>#REF!</v>
      </c>
      <c r="X234" s="168"/>
      <c r="Y234" s="168"/>
      <c r="Z234" s="168"/>
      <c r="AA234" s="168"/>
      <c r="AB234" s="168"/>
      <c r="AC234" s="168"/>
      <c r="AD234" s="168"/>
      <c r="AE234" s="168"/>
      <c r="AF234" s="168"/>
      <c r="AG234" s="168"/>
      <c r="AH234" s="168"/>
      <c r="AI234" s="168"/>
      <c r="AJ234" s="168"/>
      <c r="AK234" s="168"/>
      <c r="AL234" s="168"/>
      <c r="AM234" s="168"/>
      <c r="AN234" s="168"/>
      <c r="AO234" s="168"/>
      <c r="AP234" s="168"/>
      <c r="AQ234" s="168"/>
      <c r="AR234" s="168"/>
      <c r="AS234" s="168"/>
      <c r="AT234" s="168"/>
      <c r="AU234" s="168"/>
      <c r="AV234" s="168"/>
      <c r="AW234" s="168"/>
      <c r="AX234" s="168"/>
      <c r="AY234" s="168"/>
      <c r="AZ234" s="168"/>
      <c r="BA234" s="126"/>
      <c r="BB234" s="126"/>
      <c r="BC234" s="126"/>
      <c r="BD234" s="126"/>
      <c r="BE234" s="126"/>
      <c r="BF234" s="126"/>
      <c r="BG234" s="126"/>
      <c r="BH234" s="126"/>
      <c r="BI234" s="126"/>
      <c r="BJ234" s="126"/>
      <c r="BK234" s="126"/>
      <c r="BL234" s="126"/>
      <c r="BM234" s="126"/>
      <c r="BN234" s="126"/>
      <c r="BO234" s="126"/>
      <c r="BP234" s="126"/>
      <c r="BQ234" s="126"/>
      <c r="BR234" s="126"/>
      <c r="BS234" s="126"/>
      <c r="BT234" s="126"/>
      <c r="BU234" s="126"/>
      <c r="BV234" s="126"/>
      <c r="BW234" s="126"/>
      <c r="BX234" s="126"/>
      <c r="BY234" s="126"/>
      <c r="BZ234" s="126"/>
      <c r="CA234" s="126"/>
      <c r="CB234" s="126"/>
      <c r="CC234" s="126"/>
      <c r="CD234" s="126"/>
      <c r="CE234" s="126"/>
      <c r="CF234" s="126"/>
      <c r="CG234" s="126"/>
      <c r="CH234" s="126"/>
      <c r="CI234" s="126"/>
      <c r="CJ234" s="126"/>
      <c r="CK234" s="126"/>
      <c r="CL234" s="126"/>
      <c r="CM234" s="126"/>
      <c r="CN234" s="126"/>
      <c r="CO234" s="126"/>
      <c r="CP234" s="126"/>
      <c r="CQ234" s="126"/>
      <c r="CR234" s="126"/>
      <c r="CS234" s="126"/>
      <c r="CT234" s="126"/>
      <c r="CU234" s="126"/>
      <c r="CV234" s="126"/>
      <c r="CW234" s="126"/>
      <c r="CX234" s="126"/>
      <c r="CY234" s="126"/>
      <c r="CZ234" s="126"/>
      <c r="DA234" s="126"/>
      <c r="DB234" s="126"/>
      <c r="DC234" s="126"/>
      <c r="DD234" s="126"/>
      <c r="DE234" s="126"/>
      <c r="DF234" s="126"/>
      <c r="DG234" s="126"/>
      <c r="DH234" s="126"/>
      <c r="DI234" s="126"/>
      <c r="DJ234" s="126"/>
      <c r="DK234" s="126"/>
    </row>
    <row r="235" spans="1:115" outlineLevel="1" x14ac:dyDescent="0.25">
      <c r="D235" s="81"/>
      <c r="E235" s="239" t="s">
        <v>51</v>
      </c>
      <c r="F235" s="240"/>
      <c r="G235" s="92"/>
      <c r="H235" s="92" t="e">
        <f>IF(H6&gt;0,G234*$I$50/(1-H232)*H7/#REF!,0)</f>
        <v>#REF!</v>
      </c>
      <c r="I235" s="92" t="e">
        <f>IF(I6&gt;0,H234*$I$50/(1-I232)*I7/#REF!,0)</f>
        <v>#REF!</v>
      </c>
      <c r="J235" s="92" t="e">
        <f>IF(J6&gt;0,I234*$I$50/(1-J232)*J7/#REF!,0)</f>
        <v>#REF!</v>
      </c>
      <c r="K235" s="92" t="e">
        <f>IF(K6&gt;0,J234*$I$50/(1-K232)*K7/#REF!,0)</f>
        <v>#REF!</v>
      </c>
      <c r="L235" s="92" t="e">
        <f>IF(L6&gt;0,K234*$I$50/(1-L232)*L7/#REF!,0)</f>
        <v>#REF!</v>
      </c>
      <c r="M235" s="92" t="e">
        <f>IF(M6&gt;0,L234*$I$50/(1-M232)*M7/#REF!,0)</f>
        <v>#REF!</v>
      </c>
      <c r="N235" s="92" t="e">
        <f>IF(N6&gt;0,M234*$I$50/(1-N232)*N7/#REF!,0)</f>
        <v>#REF!</v>
      </c>
      <c r="O235" s="92" t="e">
        <f>IF(O6&gt;0,N234*$I$50/(1-O232)*O7/#REF!,0)</f>
        <v>#REF!</v>
      </c>
      <c r="P235" s="92" t="e">
        <f>IF(P6&gt;0,O234*$I$50/(1-P232)*P7/#REF!,0)</f>
        <v>#REF!</v>
      </c>
      <c r="Q235" s="92" t="e">
        <f>IF(Q6&gt;0,P234*$I$50/(1-Q232)*Q7/#REF!,0)</f>
        <v>#REF!</v>
      </c>
      <c r="R235" s="92" t="e">
        <f>IF(R6&gt;0,Q234*$I$50/(1-R232)*R7/#REF!,0)</f>
        <v>#REF!</v>
      </c>
      <c r="S235" s="92" t="e">
        <f>IF(S6&gt;0,R234*$I$50/(1-S232)*S7/#REF!,0)</f>
        <v>#REF!</v>
      </c>
      <c r="T235" s="92" t="e">
        <f>IF(T6&gt;0,S234*$I$50/(1-T232)*T7/#REF!,0)</f>
        <v>#REF!</v>
      </c>
      <c r="U235" s="92" t="e">
        <f>IF(U6&gt;0,T234*$I$50/(1-U232)*U7/#REF!,0)</f>
        <v>#REF!</v>
      </c>
      <c r="V235" s="92" t="e">
        <f>IF(V6&gt;0,U234*$I$50/(1-V232)*V7/#REF!,0)</f>
        <v>#REF!</v>
      </c>
      <c r="W235" s="221" t="e">
        <f>IF(W6&gt;0,V234*$I$50/(1-W232)*W7/#REF!,0)</f>
        <v>#REF!</v>
      </c>
    </row>
    <row r="236" spans="1:115" x14ac:dyDescent="0.25">
      <c r="D236" s="81"/>
      <c r="E236" s="89"/>
      <c r="K236" s="46"/>
    </row>
    <row r="237" spans="1:115" x14ac:dyDescent="0.25">
      <c r="D237" s="81"/>
      <c r="E237" s="241" t="s">
        <v>111</v>
      </c>
      <c r="F237" s="83" t="e">
        <f>SUM(H237:W237)</f>
        <v>#REF!</v>
      </c>
      <c r="G237" s="83"/>
      <c r="H237" s="83" t="e">
        <f>H235+SUM(H230:H231)</f>
        <v>#REF!</v>
      </c>
      <c r="I237" s="83" t="e">
        <f t="shared" ref="I237:W237" si="44">I235+SUM(I230:I231)</f>
        <v>#REF!</v>
      </c>
      <c r="J237" s="83" t="e">
        <f t="shared" si="44"/>
        <v>#REF!</v>
      </c>
      <c r="K237" s="83" t="e">
        <f t="shared" si="44"/>
        <v>#REF!</v>
      </c>
      <c r="L237" s="83" t="e">
        <f t="shared" si="44"/>
        <v>#REF!</v>
      </c>
      <c r="M237" s="83" t="e">
        <f t="shared" si="44"/>
        <v>#REF!</v>
      </c>
      <c r="N237" s="83" t="e">
        <f t="shared" si="44"/>
        <v>#REF!</v>
      </c>
      <c r="O237" s="83" t="e">
        <f t="shared" si="44"/>
        <v>#REF!</v>
      </c>
      <c r="P237" s="83" t="e">
        <f t="shared" si="44"/>
        <v>#REF!</v>
      </c>
      <c r="Q237" s="83" t="e">
        <f t="shared" si="44"/>
        <v>#REF!</v>
      </c>
      <c r="R237" s="83" t="e">
        <f t="shared" si="44"/>
        <v>#REF!</v>
      </c>
      <c r="S237" s="83" t="e">
        <f t="shared" si="44"/>
        <v>#REF!</v>
      </c>
      <c r="T237" s="83" t="e">
        <f t="shared" si="44"/>
        <v>#REF!</v>
      </c>
      <c r="U237" s="83" t="e">
        <f t="shared" si="44"/>
        <v>#REF!</v>
      </c>
      <c r="V237" s="83" t="e">
        <f t="shared" si="44"/>
        <v>#REF!</v>
      </c>
      <c r="W237" s="242" t="e">
        <f t="shared" si="44"/>
        <v>#REF!</v>
      </c>
    </row>
    <row r="238" spans="1:115" x14ac:dyDescent="0.25">
      <c r="K238" s="49"/>
    </row>
    <row r="239" spans="1:115" x14ac:dyDescent="0.25">
      <c r="E239" s="118" t="s">
        <v>163</v>
      </c>
      <c r="F239" s="252" t="e">
        <f>SUMPRODUCT(H237:W237,$H$55:$W$55)/SUM($H$55:$W$55)</f>
        <v>#REF!</v>
      </c>
      <c r="K239" s="49"/>
    </row>
    <row r="240" spans="1:115" x14ac:dyDescent="0.25">
      <c r="E240" s="105" t="s">
        <v>164</v>
      </c>
      <c r="F240" s="262" t="e">
        <f>F239*$F$57</f>
        <v>#REF!</v>
      </c>
      <c r="K240" s="49"/>
    </row>
    <row r="241" spans="1:23" x14ac:dyDescent="0.25">
      <c r="E241" s="105" t="s">
        <v>152</v>
      </c>
      <c r="F241" s="219" t="e">
        <f>#REF!</f>
        <v>#REF!</v>
      </c>
    </row>
    <row r="243" spans="1:23" x14ac:dyDescent="0.25">
      <c r="D243" s="99" t="s">
        <v>148</v>
      </c>
      <c r="E243" s="99"/>
    </row>
    <row r="244" spans="1:23" x14ac:dyDescent="0.25">
      <c r="D244" s="81"/>
      <c r="E244" s="241" t="s">
        <v>149</v>
      </c>
      <c r="F244" s="87" t="e">
        <f>SUM(H244:W244)</f>
        <v>#REF!</v>
      </c>
      <c r="G244" s="83"/>
      <c r="H244" s="260" t="e">
        <f t="shared" ref="H244:W244" si="45">SUM(H245:H246)</f>
        <v>#REF!</v>
      </c>
      <c r="I244" s="260" t="e">
        <f t="shared" si="45"/>
        <v>#REF!</v>
      </c>
      <c r="J244" s="260" t="e">
        <f t="shared" si="45"/>
        <v>#REF!</v>
      </c>
      <c r="K244" s="260" t="e">
        <f t="shared" si="45"/>
        <v>#REF!</v>
      </c>
      <c r="L244" s="260" t="e">
        <f t="shared" si="45"/>
        <v>#REF!</v>
      </c>
      <c r="M244" s="260" t="e">
        <f t="shared" si="45"/>
        <v>#REF!</v>
      </c>
      <c r="N244" s="260" t="e">
        <f t="shared" si="45"/>
        <v>#REF!</v>
      </c>
      <c r="O244" s="260" t="e">
        <f t="shared" si="45"/>
        <v>#REF!</v>
      </c>
      <c r="P244" s="260" t="e">
        <f t="shared" si="45"/>
        <v>#REF!</v>
      </c>
      <c r="Q244" s="260" t="e">
        <f t="shared" si="45"/>
        <v>#REF!</v>
      </c>
      <c r="R244" s="260" t="e">
        <f t="shared" si="45"/>
        <v>#REF!</v>
      </c>
      <c r="S244" s="260" t="e">
        <f t="shared" si="45"/>
        <v>#REF!</v>
      </c>
      <c r="T244" s="260" t="e">
        <f t="shared" si="45"/>
        <v>#REF!</v>
      </c>
      <c r="U244" s="260" t="e">
        <f t="shared" si="45"/>
        <v>#REF!</v>
      </c>
      <c r="V244" s="260" t="e">
        <f t="shared" si="45"/>
        <v>#REF!</v>
      </c>
      <c r="W244" s="252" t="e">
        <f t="shared" si="45"/>
        <v>#REF!</v>
      </c>
    </row>
    <row r="245" spans="1:23" x14ac:dyDescent="0.25">
      <c r="E245" s="225" t="s">
        <v>153</v>
      </c>
      <c r="F245" s="43" t="e">
        <f>F240*F241</f>
        <v>#REF!</v>
      </c>
      <c r="G245" s="43"/>
      <c r="H245" s="43" t="e">
        <f t="shared" ref="H245:W245" si="46">IF(H6=$F$56,$F$245,0)</f>
        <v>#REF!</v>
      </c>
      <c r="I245" s="43" t="e">
        <f t="shared" si="46"/>
        <v>#REF!</v>
      </c>
      <c r="J245" s="43" t="e">
        <f t="shared" si="46"/>
        <v>#REF!</v>
      </c>
      <c r="K245" s="43" t="e">
        <f t="shared" si="46"/>
        <v>#REF!</v>
      </c>
      <c r="L245" s="43" t="e">
        <f t="shared" si="46"/>
        <v>#REF!</v>
      </c>
      <c r="M245" s="43" t="e">
        <f t="shared" si="46"/>
        <v>#REF!</v>
      </c>
      <c r="N245" s="43" t="e">
        <f t="shared" si="46"/>
        <v>#REF!</v>
      </c>
      <c r="O245" s="43" t="e">
        <f t="shared" si="46"/>
        <v>#REF!</v>
      </c>
      <c r="P245" s="43" t="e">
        <f t="shared" si="46"/>
        <v>#REF!</v>
      </c>
      <c r="Q245" s="43" t="e">
        <f t="shared" si="46"/>
        <v>#REF!</v>
      </c>
      <c r="R245" s="43" t="e">
        <f t="shared" si="46"/>
        <v>#REF!</v>
      </c>
      <c r="S245" s="43" t="e">
        <f t="shared" si="46"/>
        <v>#REF!</v>
      </c>
      <c r="T245" s="43" t="e">
        <f t="shared" si="46"/>
        <v>#REF!</v>
      </c>
      <c r="U245" s="43" t="e">
        <f t="shared" si="46"/>
        <v>#REF!</v>
      </c>
      <c r="V245" s="43" t="e">
        <f t="shared" si="46"/>
        <v>#REF!</v>
      </c>
      <c r="W245" s="218" t="e">
        <f t="shared" si="46"/>
        <v>#REF!</v>
      </c>
    </row>
    <row r="246" spans="1:23" x14ac:dyDescent="0.25">
      <c r="E246" s="258" t="s">
        <v>131</v>
      </c>
      <c r="F246" s="92" t="e">
        <f>F240-F245</f>
        <v>#REF!</v>
      </c>
      <c r="G246" s="92"/>
      <c r="H246" s="92" t="e">
        <f t="shared" ref="H246:W246" si="47">IF(AND(H6&gt;1,$F$245&gt;1),($F$240-$F$245)/($F$57-$F$56),IF(AND(H6&gt;0,$F$245=0),$F$240/$F$57,0))</f>
        <v>#REF!</v>
      </c>
      <c r="I246" s="92" t="e">
        <f t="shared" si="47"/>
        <v>#REF!</v>
      </c>
      <c r="J246" s="92" t="e">
        <f t="shared" si="47"/>
        <v>#REF!</v>
      </c>
      <c r="K246" s="92" t="e">
        <f t="shared" si="47"/>
        <v>#REF!</v>
      </c>
      <c r="L246" s="92" t="e">
        <f t="shared" si="47"/>
        <v>#REF!</v>
      </c>
      <c r="M246" s="92" t="e">
        <f t="shared" si="47"/>
        <v>#REF!</v>
      </c>
      <c r="N246" s="92" t="e">
        <f t="shared" si="47"/>
        <v>#REF!</v>
      </c>
      <c r="O246" s="92" t="e">
        <f t="shared" si="47"/>
        <v>#REF!</v>
      </c>
      <c r="P246" s="92" t="e">
        <f t="shared" si="47"/>
        <v>#REF!</v>
      </c>
      <c r="Q246" s="92" t="e">
        <f t="shared" si="47"/>
        <v>#REF!</v>
      </c>
      <c r="R246" s="92" t="e">
        <f t="shared" si="47"/>
        <v>#REF!</v>
      </c>
      <c r="S246" s="92" t="e">
        <f t="shared" si="47"/>
        <v>#REF!</v>
      </c>
      <c r="T246" s="92" t="e">
        <f t="shared" si="47"/>
        <v>#REF!</v>
      </c>
      <c r="U246" s="92" t="e">
        <f t="shared" si="47"/>
        <v>#REF!</v>
      </c>
      <c r="V246" s="92" t="e">
        <f t="shared" si="47"/>
        <v>#REF!</v>
      </c>
      <c r="W246" s="221" t="e">
        <f t="shared" si="47"/>
        <v>#REF!</v>
      </c>
    </row>
    <row r="247" spans="1:23" x14ac:dyDescent="0.25">
      <c r="E247" s="105" t="s">
        <v>150</v>
      </c>
      <c r="F247" s="91" t="e">
        <f>SUM(H247:W247)</f>
        <v>#REF!</v>
      </c>
      <c r="G247" s="92"/>
      <c r="H247" s="261" t="e">
        <f t="shared" ref="H247:W247" si="48">IF(H6&gt;0,$F$227,0)</f>
        <v>#REF!</v>
      </c>
      <c r="I247" s="261" t="e">
        <f t="shared" si="48"/>
        <v>#REF!</v>
      </c>
      <c r="J247" s="261" t="e">
        <f t="shared" si="48"/>
        <v>#REF!</v>
      </c>
      <c r="K247" s="261" t="e">
        <f t="shared" si="48"/>
        <v>#REF!</v>
      </c>
      <c r="L247" s="261" t="e">
        <f t="shared" si="48"/>
        <v>#REF!</v>
      </c>
      <c r="M247" s="261" t="e">
        <f t="shared" si="48"/>
        <v>#REF!</v>
      </c>
      <c r="N247" s="261" t="e">
        <f t="shared" si="48"/>
        <v>#REF!</v>
      </c>
      <c r="O247" s="261" t="e">
        <f t="shared" si="48"/>
        <v>#REF!</v>
      </c>
      <c r="P247" s="261" t="e">
        <f t="shared" si="48"/>
        <v>#REF!</v>
      </c>
      <c r="Q247" s="261" t="e">
        <f t="shared" si="48"/>
        <v>#REF!</v>
      </c>
      <c r="R247" s="261" t="e">
        <f t="shared" si="48"/>
        <v>#REF!</v>
      </c>
      <c r="S247" s="261" t="e">
        <f t="shared" si="48"/>
        <v>#REF!</v>
      </c>
      <c r="T247" s="261" t="e">
        <f t="shared" si="48"/>
        <v>#REF!</v>
      </c>
      <c r="U247" s="261" t="e">
        <f t="shared" si="48"/>
        <v>#REF!</v>
      </c>
      <c r="V247" s="261" t="e">
        <f t="shared" si="48"/>
        <v>#REF!</v>
      </c>
      <c r="W247" s="262" t="e">
        <f t="shared" si="48"/>
        <v>#REF!</v>
      </c>
    </row>
    <row r="248" spans="1:23" x14ac:dyDescent="0.25">
      <c r="K248" s="49"/>
    </row>
    <row r="249" spans="1:23" s="112" customFormat="1" ht="15.75" x14ac:dyDescent="0.25">
      <c r="A249" s="111"/>
      <c r="C249" s="197" t="s">
        <v>101</v>
      </c>
      <c r="D249" s="113"/>
    </row>
    <row r="250" spans="1:23" outlineLevel="1" x14ac:dyDescent="0.25">
      <c r="A250" s="76"/>
      <c r="B250" s="68"/>
      <c r="C250" s="68"/>
      <c r="D250" s="226" t="s">
        <v>119</v>
      </c>
    </row>
    <row r="251" spans="1:23" outlineLevel="1" x14ac:dyDescent="0.25">
      <c r="D251" s="81"/>
      <c r="E251" s="118" t="s">
        <v>120</v>
      </c>
      <c r="F251" s="83" t="e">
        <f>SUM(H251:W251)</f>
        <v>#REF!</v>
      </c>
      <c r="G251" s="83"/>
      <c r="H251" s="83" t="e">
        <f>IF(OR(H5&gt;0,H6&gt;0),SUMIF(#REF!,'Annuity 2'!H6,#REF!),0)</f>
        <v>#REF!</v>
      </c>
      <c r="I251" s="83" t="e">
        <f>IF(OR(I5&gt;0,I6&gt;0),SUMIF(#REF!,'Annuity 2'!I6,#REF!),0)</f>
        <v>#REF!</v>
      </c>
      <c r="J251" s="83" t="e">
        <f>IF(OR(J5&gt;0,J6&gt;0),SUMIF(#REF!,'Annuity 2'!J6,#REF!),0)</f>
        <v>#REF!</v>
      </c>
      <c r="K251" s="83" t="e">
        <f>IF(OR(K5&gt;0,K6&gt;0),SUMIF(#REF!,'Annuity 2'!K6,#REF!),0)</f>
        <v>#REF!</v>
      </c>
      <c r="L251" s="83" t="e">
        <f>IF(OR(L5&gt;0,L6&gt;0),SUMIF(#REF!,'Annuity 2'!L6,#REF!),0)</f>
        <v>#REF!</v>
      </c>
      <c r="M251" s="83" t="e">
        <f>IF(OR(M5&gt;0,M6&gt;0),SUMIF(#REF!,'Annuity 2'!M6,#REF!),0)</f>
        <v>#REF!</v>
      </c>
      <c r="N251" s="83" t="e">
        <f>IF(OR(N5&gt;0,N6&gt;0),SUMIF(#REF!,'Annuity 2'!N6,#REF!),0)</f>
        <v>#REF!</v>
      </c>
      <c r="O251" s="83" t="e">
        <f>IF(OR(O5&gt;0,O6&gt;0),SUMIF(#REF!,'Annuity 2'!O6,#REF!),0)</f>
        <v>#REF!</v>
      </c>
      <c r="P251" s="83" t="e">
        <f>IF(OR(P5&gt;0,P6&gt;0),SUMIF(#REF!,'Annuity 2'!P6,#REF!),0)</f>
        <v>#REF!</v>
      </c>
      <c r="Q251" s="83" t="e">
        <f>IF(OR(Q5&gt;0,Q6&gt;0),SUMIF(#REF!,'Annuity 2'!Q6,#REF!),0)</f>
        <v>#REF!</v>
      </c>
      <c r="R251" s="83" t="e">
        <f>IF(OR(R5&gt;0,R6&gt;0),SUMIF(#REF!,'Annuity 2'!R6,#REF!),0)</f>
        <v>#REF!</v>
      </c>
      <c r="S251" s="83" t="e">
        <f>IF(OR(S5&gt;0,S6&gt;0),SUMIF(#REF!,'Annuity 2'!S6,#REF!),0)</f>
        <v>#REF!</v>
      </c>
      <c r="T251" s="83" t="e">
        <f>IF(OR(T5&gt;0,T6&gt;0),SUMIF(#REF!,'Annuity 2'!T6,#REF!),0)</f>
        <v>#REF!</v>
      </c>
      <c r="U251" s="83" t="e">
        <f>IF(OR(U5&gt;0,U6&gt;0),SUMIF(#REF!,'Annuity 2'!U6,#REF!),0)</f>
        <v>#REF!</v>
      </c>
      <c r="V251" s="83" t="e">
        <f>IF(OR(V5&gt;0,V6&gt;0),SUMIF(#REF!,'Annuity 2'!V6,#REF!),0)</f>
        <v>#REF!</v>
      </c>
      <c r="W251" s="242" t="e">
        <f>IF(OR(W5&gt;0,W6&gt;0),SUMIF(#REF!,'Annuity 2'!W6,#REF!),0)</f>
        <v>#REF!</v>
      </c>
    </row>
    <row r="252" spans="1:23" outlineLevel="1" x14ac:dyDescent="0.25">
      <c r="D252" s="81"/>
      <c r="E252" s="45" t="s">
        <v>139</v>
      </c>
      <c r="F252" s="45" t="e">
        <f>F255+F259+F266+J281</f>
        <v>#REF!</v>
      </c>
    </row>
    <row r="253" spans="1:23" outlineLevel="1" x14ac:dyDescent="0.25">
      <c r="D253" s="81"/>
      <c r="E253" s="43"/>
      <c r="F253" s="43"/>
      <c r="G253" s="43"/>
      <c r="H253" s="43"/>
      <c r="I253" s="43"/>
      <c r="J253" s="43"/>
      <c r="K253" s="43"/>
      <c r="L253" s="43"/>
      <c r="M253" s="43"/>
      <c r="N253" s="43"/>
      <c r="O253" s="43"/>
      <c r="P253" s="43"/>
      <c r="Q253" s="43"/>
      <c r="R253" s="43"/>
      <c r="S253" s="43"/>
      <c r="T253" s="43"/>
      <c r="U253" s="43"/>
      <c r="V253" s="43"/>
      <c r="W253" s="43"/>
    </row>
    <row r="254" spans="1:23" outlineLevel="1" x14ac:dyDescent="0.25">
      <c r="A254" s="76"/>
      <c r="B254" s="68"/>
      <c r="C254" s="68"/>
      <c r="D254" s="226" t="s">
        <v>121</v>
      </c>
    </row>
    <row r="255" spans="1:23" outlineLevel="1" x14ac:dyDescent="0.25">
      <c r="D255" s="81"/>
      <c r="E255" s="118" t="s">
        <v>122</v>
      </c>
      <c r="F255" s="83" t="e">
        <f>SUM(H255:W255)</f>
        <v>#REF!</v>
      </c>
      <c r="G255" s="83"/>
      <c r="H255" s="83" t="e">
        <f>IF(OR(H5&gt;0,H6&gt;0),SUMIF(#REF!,'Annuity 2'!H6,#REF!),0)</f>
        <v>#REF!</v>
      </c>
      <c r="I255" s="83" t="e">
        <f>IF(OR(I5&gt;0,I6&gt;0),SUMIF(#REF!,'Annuity 2'!I6,#REF!),0)</f>
        <v>#REF!</v>
      </c>
      <c r="J255" s="83" t="e">
        <f>IF(OR(J5&gt;0,J6&gt;0),SUMIF(#REF!,'Annuity 2'!J6,#REF!),0)</f>
        <v>#REF!</v>
      </c>
      <c r="K255" s="83" t="e">
        <f>IF(OR(K5&gt;0,K6&gt;0),SUMIF(#REF!,'Annuity 2'!K6,#REF!),0)</f>
        <v>#REF!</v>
      </c>
      <c r="L255" s="83" t="e">
        <f>IF(OR(L5&gt;0,L6&gt;0),SUMIF(#REF!,'Annuity 2'!L6,#REF!),0)</f>
        <v>#REF!</v>
      </c>
      <c r="M255" s="83" t="e">
        <f>IF(OR(M5&gt;0,M6&gt;0),SUMIF(#REF!,'Annuity 2'!M6,#REF!),0)</f>
        <v>#REF!</v>
      </c>
      <c r="N255" s="83" t="e">
        <f>IF(OR(N5&gt;0,N6&gt;0),SUMIF(#REF!,'Annuity 2'!N6,#REF!),0)</f>
        <v>#REF!</v>
      </c>
      <c r="O255" s="83" t="e">
        <f>IF(OR(O5&gt;0,O6&gt;0),SUMIF(#REF!,'Annuity 2'!O6,#REF!),0)</f>
        <v>#REF!</v>
      </c>
      <c r="P255" s="83" t="e">
        <f>IF(OR(P5&gt;0,P6&gt;0),SUMIF(#REF!,'Annuity 2'!P6,#REF!),0)</f>
        <v>#REF!</v>
      </c>
      <c r="Q255" s="83" t="e">
        <f>IF(OR(Q5&gt;0,Q6&gt;0),SUMIF(#REF!,'Annuity 2'!Q6,#REF!),0)</f>
        <v>#REF!</v>
      </c>
      <c r="R255" s="83" t="e">
        <f>IF(OR(R5&gt;0,R6&gt;0),SUMIF(#REF!,'Annuity 2'!R6,#REF!),0)</f>
        <v>#REF!</v>
      </c>
      <c r="S255" s="83" t="e">
        <f>IF(OR(S5&gt;0,S6&gt;0),SUMIF(#REF!,'Annuity 2'!S6,#REF!),0)</f>
        <v>#REF!</v>
      </c>
      <c r="T255" s="83" t="e">
        <f>IF(OR(T5&gt;0,T6&gt;0),SUMIF(#REF!,'Annuity 2'!T6,#REF!),0)</f>
        <v>#REF!</v>
      </c>
      <c r="U255" s="83" t="e">
        <f>IF(OR(U5&gt;0,U6&gt;0),SUMIF(#REF!,'Annuity 2'!U6,#REF!),0)</f>
        <v>#REF!</v>
      </c>
      <c r="V255" s="83" t="e">
        <f>IF(OR(V5&gt;0,V6&gt;0),SUMIF(#REF!,'Annuity 2'!V6,#REF!),0)</f>
        <v>#REF!</v>
      </c>
      <c r="W255" s="242" t="e">
        <f>IF(OR(W5&gt;0,W6&gt;0),SUMIF(#REF!,'Annuity 2'!W6,#REF!),0)</f>
        <v>#REF!</v>
      </c>
    </row>
    <row r="256" spans="1:23" outlineLevel="1" x14ac:dyDescent="0.25">
      <c r="D256" s="81"/>
      <c r="E256" s="43"/>
      <c r="F256" s="43"/>
      <c r="G256" s="43"/>
      <c r="H256" s="43"/>
      <c r="I256" s="43"/>
      <c r="J256" s="43"/>
      <c r="K256" s="43"/>
      <c r="L256" s="43"/>
      <c r="M256" s="43"/>
      <c r="N256" s="43"/>
      <c r="O256" s="43"/>
      <c r="P256" s="43"/>
      <c r="Q256" s="43"/>
      <c r="R256" s="43"/>
      <c r="S256" s="43"/>
      <c r="T256" s="43"/>
      <c r="U256" s="43"/>
      <c r="V256" s="43"/>
      <c r="W256" s="43"/>
    </row>
    <row r="257" spans="1:163" outlineLevel="1" x14ac:dyDescent="0.25">
      <c r="A257" s="76"/>
      <c r="B257" s="68"/>
      <c r="C257" s="68"/>
      <c r="D257" s="226" t="s">
        <v>109</v>
      </c>
    </row>
    <row r="258" spans="1:163" outlineLevel="1" x14ac:dyDescent="0.25">
      <c r="A258" s="94"/>
      <c r="B258" s="95"/>
      <c r="C258" s="95"/>
      <c r="D258" s="96"/>
      <c r="E258" s="228" t="s">
        <v>11</v>
      </c>
      <c r="F258" s="67"/>
      <c r="G258" s="67"/>
      <c r="H258" s="67">
        <f>G261</f>
        <v>0</v>
      </c>
      <c r="I258" s="67" t="e">
        <f>H261</f>
        <v>#REF!</v>
      </c>
      <c r="J258" s="67" t="e">
        <f t="shared" ref="J258:W258" si="49">I261</f>
        <v>#REF!</v>
      </c>
      <c r="K258" s="67" t="e">
        <f t="shared" si="49"/>
        <v>#REF!</v>
      </c>
      <c r="L258" s="67" t="e">
        <f t="shared" si="49"/>
        <v>#REF!</v>
      </c>
      <c r="M258" s="67" t="e">
        <f t="shared" si="49"/>
        <v>#REF!</v>
      </c>
      <c r="N258" s="67" t="e">
        <f t="shared" si="49"/>
        <v>#REF!</v>
      </c>
      <c r="O258" s="67" t="e">
        <f t="shared" si="49"/>
        <v>#REF!</v>
      </c>
      <c r="P258" s="67" t="e">
        <f t="shared" si="49"/>
        <v>#REF!</v>
      </c>
      <c r="Q258" s="67" t="e">
        <f t="shared" si="49"/>
        <v>#REF!</v>
      </c>
      <c r="R258" s="67" t="e">
        <f t="shared" si="49"/>
        <v>#REF!</v>
      </c>
      <c r="S258" s="67" t="e">
        <f t="shared" si="49"/>
        <v>#REF!</v>
      </c>
      <c r="T258" s="67" t="e">
        <f t="shared" si="49"/>
        <v>#REF!</v>
      </c>
      <c r="U258" s="67" t="e">
        <f t="shared" si="49"/>
        <v>#REF!</v>
      </c>
      <c r="V258" s="67" t="e">
        <f t="shared" si="49"/>
        <v>#REF!</v>
      </c>
      <c r="W258" s="220" t="e">
        <f t="shared" si="49"/>
        <v>#REF!</v>
      </c>
    </row>
    <row r="259" spans="1:163" outlineLevel="1" x14ac:dyDescent="0.25">
      <c r="A259" s="94"/>
      <c r="B259" s="95"/>
      <c r="C259" s="95"/>
      <c r="D259" s="96" t="s">
        <v>8</v>
      </c>
      <c r="E259" s="229" t="s">
        <v>9</v>
      </c>
      <c r="F259" s="43" t="e">
        <f>SUM(H259:W259)</f>
        <v>#REF!</v>
      </c>
      <c r="G259" s="43"/>
      <c r="H259" s="43" t="e">
        <f>IF(OR(H5&gt;0,H6&gt;0),SUMIF(#REF!,'Annuity 2'!H6,#REF!),0)</f>
        <v>#REF!</v>
      </c>
      <c r="I259" s="43" t="e">
        <f>IF(OR(I5&gt;0,I6&gt;0),SUMIF(#REF!,'Annuity 2'!I6,#REF!),0)</f>
        <v>#REF!</v>
      </c>
      <c r="J259" s="43" t="e">
        <f>IF(OR(J5&gt;0,J6&gt;0),SUMIF(#REF!,'Annuity 2'!J6,#REF!),0)</f>
        <v>#REF!</v>
      </c>
      <c r="K259" s="43" t="e">
        <f>IF(OR(K5&gt;0,K6&gt;0),SUMIF(#REF!,'Annuity 2'!K6,#REF!),0)</f>
        <v>#REF!</v>
      </c>
      <c r="L259" s="43" t="e">
        <f>IF(OR(L5&gt;0,L6&gt;0),SUMIF(#REF!,'Annuity 2'!L6,#REF!),0)</f>
        <v>#REF!</v>
      </c>
      <c r="M259" s="43" t="e">
        <f>IF(OR(M5&gt;0,M6&gt;0),SUMIF(#REF!,'Annuity 2'!M6,#REF!),0)</f>
        <v>#REF!</v>
      </c>
      <c r="N259" s="43" t="e">
        <f>IF(OR(N5&gt;0,N6&gt;0),SUMIF(#REF!,'Annuity 2'!N6,#REF!),0)</f>
        <v>#REF!</v>
      </c>
      <c r="O259" s="43" t="e">
        <f>IF(OR(O5&gt;0,O6&gt;0),SUMIF(#REF!,'Annuity 2'!O6,#REF!),0)</f>
        <v>#REF!</v>
      </c>
      <c r="P259" s="43" t="e">
        <f>IF(OR(P5&gt;0,P6&gt;0),SUMIF(#REF!,'Annuity 2'!P6,#REF!),0)</f>
        <v>#REF!</v>
      </c>
      <c r="Q259" s="43" t="e">
        <f>IF(OR(Q5&gt;0,Q6&gt;0),SUMIF(#REF!,'Annuity 2'!Q6,#REF!),0)</f>
        <v>#REF!</v>
      </c>
      <c r="R259" s="43" t="e">
        <f>IF(OR(R5&gt;0,R6&gt;0),SUMIF(#REF!,'Annuity 2'!R6,#REF!),0)</f>
        <v>#REF!</v>
      </c>
      <c r="S259" s="43" t="e">
        <f>IF(OR(S5&gt;0,S6&gt;0),SUMIF(#REF!,'Annuity 2'!S6,#REF!),0)</f>
        <v>#REF!</v>
      </c>
      <c r="T259" s="43" t="e">
        <f>IF(OR(T5&gt;0,T6&gt;0),SUMIF(#REF!,'Annuity 2'!T6,#REF!),0)</f>
        <v>#REF!</v>
      </c>
      <c r="U259" s="43" t="e">
        <f>IF(OR(U5&gt;0,U6&gt;0),SUMIF(#REF!,'Annuity 2'!U6,#REF!),0)</f>
        <v>#REF!</v>
      </c>
      <c r="V259" s="43" t="e">
        <f>IF(OR(V5&gt;0,V6&gt;0),SUMIF(#REF!,'Annuity 2'!V6,#REF!),0)</f>
        <v>#REF!</v>
      </c>
      <c r="W259" s="218" t="e">
        <f>IF(OR(W5&gt;0,W6&gt;0),SUMIF(#REF!,'Annuity 2'!W6,#REF!),0)</f>
        <v>#REF!</v>
      </c>
    </row>
    <row r="260" spans="1:163" outlineLevel="1" x14ac:dyDescent="0.25">
      <c r="A260" s="94"/>
      <c r="B260" s="95"/>
      <c r="C260" s="95"/>
      <c r="D260" s="96" t="s">
        <v>10</v>
      </c>
      <c r="E260" s="229" t="s">
        <v>79</v>
      </c>
      <c r="F260" s="43" t="e">
        <f>SUM(H260:W260)</f>
        <v>#REF!</v>
      </c>
      <c r="G260" s="43"/>
      <c r="H260" s="43" t="e">
        <f>IF(OR(H5&gt;0,H6&gt;0),SUMIF(#REF!,'Annuity 2'!H6,#REF!),0)</f>
        <v>#REF!</v>
      </c>
      <c r="I260" s="43" t="e">
        <f>IF(OR(I5&gt;0,I6&gt;0),SUMIF(#REF!,'Annuity 2'!I6,#REF!),0)</f>
        <v>#REF!</v>
      </c>
      <c r="J260" s="43" t="e">
        <f>IF(OR(J5&gt;0,J6&gt;0),SUMIF(#REF!,'Annuity 2'!J6,#REF!),0)</f>
        <v>#REF!</v>
      </c>
      <c r="K260" s="43" t="e">
        <f>IF(OR(K5&gt;0,K6&gt;0),SUMIF(#REF!,'Annuity 2'!K6,#REF!),0)</f>
        <v>#REF!</v>
      </c>
      <c r="L260" s="43" t="e">
        <f>IF(OR(L5&gt;0,L6&gt;0),SUMIF(#REF!,'Annuity 2'!L6,#REF!),0)</f>
        <v>#REF!</v>
      </c>
      <c r="M260" s="43" t="e">
        <f>IF(OR(M5&gt;0,M6&gt;0),SUMIF(#REF!,'Annuity 2'!M6,#REF!),0)</f>
        <v>#REF!</v>
      </c>
      <c r="N260" s="43" t="e">
        <f>IF(OR(N5&gt;0,N6&gt;0),SUMIF(#REF!,'Annuity 2'!N6,#REF!),0)</f>
        <v>#REF!</v>
      </c>
      <c r="O260" s="43" t="e">
        <f>IF(OR(O5&gt;0,O6&gt;0),SUMIF(#REF!,'Annuity 2'!O6,#REF!),0)</f>
        <v>#REF!</v>
      </c>
      <c r="P260" s="43" t="e">
        <f>IF(OR(P5&gt;0,P6&gt;0),SUMIF(#REF!,'Annuity 2'!P6,#REF!),0)</f>
        <v>#REF!</v>
      </c>
      <c r="Q260" s="43" t="e">
        <f>IF(OR(Q5&gt;0,Q6&gt;0),SUMIF(#REF!,'Annuity 2'!Q6,#REF!),0)</f>
        <v>#REF!</v>
      </c>
      <c r="R260" s="43" t="e">
        <f>IF(OR(R5&gt;0,R6&gt;0),SUMIF(#REF!,'Annuity 2'!R6,#REF!),0)</f>
        <v>#REF!</v>
      </c>
      <c r="S260" s="43" t="e">
        <f>IF(OR(S5&gt;0,S6&gt;0),SUMIF(#REF!,'Annuity 2'!S6,#REF!),0)</f>
        <v>#REF!</v>
      </c>
      <c r="T260" s="43" t="e">
        <f>IF(OR(T5&gt;0,T6&gt;0),SUMIF(#REF!,'Annuity 2'!T6,#REF!),0)</f>
        <v>#REF!</v>
      </c>
      <c r="U260" s="43" t="e">
        <f>IF(OR(U5&gt;0,U6&gt;0),SUMIF(#REF!,'Annuity 2'!U6,#REF!),0)</f>
        <v>#REF!</v>
      </c>
      <c r="V260" s="43" t="e">
        <f>IF(OR(V5&gt;0,V6&gt;0),SUMIF(#REF!,'Annuity 2'!V6,#REF!),0)</f>
        <v>#REF!</v>
      </c>
      <c r="W260" s="218" t="e">
        <f>IF(OR(W5&gt;0,W6&gt;0),SUMIF(#REF!,'Annuity 2'!W6,#REF!),0)</f>
        <v>#REF!</v>
      </c>
    </row>
    <row r="261" spans="1:163" s="92" customFormat="1" outlineLevel="1" x14ac:dyDescent="0.25">
      <c r="A261" s="94"/>
      <c r="B261" s="95"/>
      <c r="C261" s="95"/>
      <c r="D261" s="96"/>
      <c r="E261" s="230" t="s">
        <v>39</v>
      </c>
      <c r="H261" s="92" t="e">
        <f t="shared" ref="H261:W261" si="50">H258+H259-H260</f>
        <v>#REF!</v>
      </c>
      <c r="I261" s="92" t="e">
        <f t="shared" si="50"/>
        <v>#REF!</v>
      </c>
      <c r="J261" s="92" t="e">
        <f t="shared" si="50"/>
        <v>#REF!</v>
      </c>
      <c r="K261" s="92" t="e">
        <f t="shared" si="50"/>
        <v>#REF!</v>
      </c>
      <c r="L261" s="92" t="e">
        <f t="shared" si="50"/>
        <v>#REF!</v>
      </c>
      <c r="M261" s="92" t="e">
        <f t="shared" si="50"/>
        <v>#REF!</v>
      </c>
      <c r="N261" s="92" t="e">
        <f t="shared" si="50"/>
        <v>#REF!</v>
      </c>
      <c r="O261" s="92" t="e">
        <f t="shared" si="50"/>
        <v>#REF!</v>
      </c>
      <c r="P261" s="92" t="e">
        <f t="shared" si="50"/>
        <v>#REF!</v>
      </c>
      <c r="Q261" s="92" t="e">
        <f t="shared" si="50"/>
        <v>#REF!</v>
      </c>
      <c r="R261" s="92" t="e">
        <f t="shared" si="50"/>
        <v>#REF!</v>
      </c>
      <c r="S261" s="92" t="e">
        <f t="shared" si="50"/>
        <v>#REF!</v>
      </c>
      <c r="T261" s="92" t="e">
        <f t="shared" si="50"/>
        <v>#REF!</v>
      </c>
      <c r="U261" s="92" t="e">
        <f t="shared" si="50"/>
        <v>#REF!</v>
      </c>
      <c r="V261" s="92" t="e">
        <f t="shared" si="50"/>
        <v>#REF!</v>
      </c>
      <c r="W261" s="221" t="e">
        <f t="shared" si="50"/>
        <v>#REF!</v>
      </c>
    </row>
    <row r="262" spans="1:163" s="43" customFormat="1" outlineLevel="1" x14ac:dyDescent="0.25">
      <c r="A262" s="76"/>
      <c r="B262" s="68"/>
      <c r="C262" s="68"/>
      <c r="D262" s="77"/>
      <c r="E262" s="105" t="s">
        <v>19</v>
      </c>
      <c r="F262" s="227" t="e">
        <f>SUM(H262:AZ262)</f>
        <v>#REF!</v>
      </c>
      <c r="G262" s="92"/>
      <c r="H262" s="84" t="e">
        <f>AVERAGE(H258,H261)*'Annuity 2'!$I$48*H7/#REF!*H10</f>
        <v>#REF!</v>
      </c>
      <c r="I262" s="93" t="e">
        <f>AVERAGE(I258,I261)*'Annuity 2'!$I$48*I7/#REF!*I10</f>
        <v>#REF!</v>
      </c>
      <c r="J262" s="93" t="e">
        <f>AVERAGE(J258,J261)*'Annuity 2'!$I$48*J7/#REF!*J10</f>
        <v>#REF!</v>
      </c>
      <c r="K262" s="93" t="e">
        <f>AVERAGE(K258,K261)*'Annuity 2'!$I$48*K7/#REF!*K10</f>
        <v>#REF!</v>
      </c>
      <c r="L262" s="93" t="e">
        <f>AVERAGE(L258,L261)*'Annuity 2'!$I$48*L7/#REF!*L10</f>
        <v>#REF!</v>
      </c>
      <c r="M262" s="93" t="e">
        <f>AVERAGE(M258,M261)*'Annuity 2'!$I$48*M7/#REF!*M10</f>
        <v>#REF!</v>
      </c>
      <c r="N262" s="93" t="e">
        <f>AVERAGE(N258,N261)*'Annuity 2'!$I$48*N7/#REF!*N10</f>
        <v>#REF!</v>
      </c>
      <c r="O262" s="93" t="e">
        <f>AVERAGE(O258,O261)*'Annuity 2'!$I$48*O7/#REF!*O10</f>
        <v>#REF!</v>
      </c>
      <c r="P262" s="93" t="e">
        <f>AVERAGE(P258,P261)*'Annuity 2'!$I$48*P7/#REF!*P10</f>
        <v>#REF!</v>
      </c>
      <c r="Q262" s="93" t="e">
        <f>AVERAGE(Q258,Q261)*'Annuity 2'!$I$48*Q7/#REF!*Q10</f>
        <v>#REF!</v>
      </c>
      <c r="R262" s="93" t="e">
        <f>AVERAGE(R258,R261)*'Annuity 2'!$I$48*R7/#REF!*R10</f>
        <v>#REF!</v>
      </c>
      <c r="S262" s="93" t="e">
        <f>AVERAGE(S258,S261)*'Annuity 2'!$I$48*S7/#REF!*S10</f>
        <v>#REF!</v>
      </c>
      <c r="T262" s="93" t="e">
        <f>AVERAGE(T258,T261)*'Annuity 2'!$I$48*T7/#REF!*T10</f>
        <v>#REF!</v>
      </c>
      <c r="U262" s="93" t="e">
        <f>AVERAGE(U258,U261)*'Annuity 2'!$I$48*U7/#REF!*U10</f>
        <v>#REF!</v>
      </c>
      <c r="V262" s="93" t="e">
        <f>AVERAGE(V258,V261)*'Annuity 2'!$I$48*V7/#REF!*V10</f>
        <v>#REF!</v>
      </c>
      <c r="W262" s="222" t="e">
        <f>AVERAGE(W258,W261)*'Annuity 2'!$I$48*W7/#REF!*W10</f>
        <v>#REF!</v>
      </c>
    </row>
    <row r="263" spans="1:163" s="43" customFormat="1" outlineLevel="1" x14ac:dyDescent="0.25">
      <c r="A263" s="94"/>
      <c r="B263" s="95"/>
      <c r="C263" s="95"/>
      <c r="D263" s="96"/>
      <c r="E263" s="97"/>
    </row>
    <row r="264" spans="1:163" outlineLevel="1" x14ac:dyDescent="0.25">
      <c r="D264" s="226" t="s">
        <v>108</v>
      </c>
    </row>
    <row r="265" spans="1:163" outlineLevel="1" x14ac:dyDescent="0.25">
      <c r="A265" s="94"/>
      <c r="B265" s="95"/>
      <c r="C265" s="95"/>
      <c r="D265" s="96"/>
      <c r="E265" s="228" t="s">
        <v>11</v>
      </c>
      <c r="F265" s="67"/>
      <c r="G265" s="67"/>
      <c r="H265" s="67">
        <f t="shared" ref="H265:W265" si="51">G268</f>
        <v>0</v>
      </c>
      <c r="I265" s="67" t="e">
        <f t="shared" si="51"/>
        <v>#REF!</v>
      </c>
      <c r="J265" s="67" t="e">
        <f t="shared" si="51"/>
        <v>#REF!</v>
      </c>
      <c r="K265" s="67" t="e">
        <f t="shared" si="51"/>
        <v>#REF!</v>
      </c>
      <c r="L265" s="67" t="e">
        <f t="shared" si="51"/>
        <v>#REF!</v>
      </c>
      <c r="M265" s="67" t="e">
        <f t="shared" si="51"/>
        <v>#REF!</v>
      </c>
      <c r="N265" s="67" t="e">
        <f t="shared" si="51"/>
        <v>#REF!</v>
      </c>
      <c r="O265" s="67" t="e">
        <f t="shared" si="51"/>
        <v>#REF!</v>
      </c>
      <c r="P265" s="67" t="e">
        <f t="shared" si="51"/>
        <v>#REF!</v>
      </c>
      <c r="Q265" s="67" t="e">
        <f t="shared" si="51"/>
        <v>#REF!</v>
      </c>
      <c r="R265" s="67" t="e">
        <f t="shared" si="51"/>
        <v>#REF!</v>
      </c>
      <c r="S265" s="67" t="e">
        <f t="shared" si="51"/>
        <v>#REF!</v>
      </c>
      <c r="T265" s="67" t="e">
        <f t="shared" si="51"/>
        <v>#REF!</v>
      </c>
      <c r="U265" s="67" t="e">
        <f t="shared" si="51"/>
        <v>#REF!</v>
      </c>
      <c r="V265" s="67" t="e">
        <f t="shared" si="51"/>
        <v>#REF!</v>
      </c>
      <c r="W265" s="220" t="e">
        <f t="shared" si="51"/>
        <v>#REF!</v>
      </c>
    </row>
    <row r="266" spans="1:163" outlineLevel="1" x14ac:dyDescent="0.25">
      <c r="A266" s="94"/>
      <c r="B266" s="95"/>
      <c r="C266" s="95"/>
      <c r="D266" s="96" t="s">
        <v>8</v>
      </c>
      <c r="E266" s="229" t="s">
        <v>9</v>
      </c>
      <c r="F266" s="43" t="e">
        <f>SUM(H266:AZ266)</f>
        <v>#REF!</v>
      </c>
      <c r="G266" s="43"/>
      <c r="H266" s="43" t="e">
        <f>IF(OR(H5&gt;0,H6&gt;0),SUMIF(#REF!,'Annuity 2'!H6,#REF!),0)</f>
        <v>#REF!</v>
      </c>
      <c r="I266" s="43" t="e">
        <f>IF(OR(I5&gt;0,I6&gt;0),SUMIF(#REF!,'Annuity 2'!I6,#REF!),0)</f>
        <v>#REF!</v>
      </c>
      <c r="J266" s="43" t="e">
        <f>IF(OR(J5&gt;0,J6&gt;0),SUMIF(#REF!,'Annuity 2'!J6,#REF!),0)</f>
        <v>#REF!</v>
      </c>
      <c r="K266" s="43" t="e">
        <f>IF(OR(K5&gt;0,K6&gt;0),SUMIF(#REF!,'Annuity 2'!K6,#REF!),0)</f>
        <v>#REF!</v>
      </c>
      <c r="L266" s="43" t="e">
        <f>IF(OR(L5&gt;0,L6&gt;0),SUMIF(#REF!,'Annuity 2'!L6,#REF!),0)</f>
        <v>#REF!</v>
      </c>
      <c r="M266" s="43" t="e">
        <f>IF(OR(M5&gt;0,M6&gt;0),SUMIF(#REF!,'Annuity 2'!M6,#REF!),0)</f>
        <v>#REF!</v>
      </c>
      <c r="N266" s="43" t="e">
        <f>IF(OR(N5&gt;0,N6&gt;0),SUMIF(#REF!,'Annuity 2'!N6,#REF!),0)</f>
        <v>#REF!</v>
      </c>
      <c r="O266" s="43" t="e">
        <f>IF(OR(O5&gt;0,O6&gt;0),SUMIF(#REF!,'Annuity 2'!O6,#REF!),0)</f>
        <v>#REF!</v>
      </c>
      <c r="P266" s="43" t="e">
        <f>IF(OR(P5&gt;0,P6&gt;0),SUMIF(#REF!,'Annuity 2'!P6,#REF!),0)</f>
        <v>#REF!</v>
      </c>
      <c r="Q266" s="43" t="e">
        <f>IF(OR(Q5&gt;0,Q6&gt;0),SUMIF(#REF!,'Annuity 2'!Q6,#REF!),0)</f>
        <v>#REF!</v>
      </c>
      <c r="R266" s="43" t="e">
        <f>IF(OR(R5&gt;0,R6&gt;0),SUMIF(#REF!,'Annuity 2'!R6,#REF!),0)</f>
        <v>#REF!</v>
      </c>
      <c r="S266" s="43" t="e">
        <f>IF(OR(S5&gt;0,S6&gt;0),SUMIF(#REF!,'Annuity 2'!S6,#REF!),0)</f>
        <v>#REF!</v>
      </c>
      <c r="T266" s="43" t="e">
        <f>IF(OR(T5&gt;0,T6&gt;0),SUMIF(#REF!,'Annuity 2'!T6,#REF!),0)</f>
        <v>#REF!</v>
      </c>
      <c r="U266" s="43" t="e">
        <f>IF(OR(U5&gt;0,U6&gt;0),SUMIF(#REF!,'Annuity 2'!U6,#REF!),0)</f>
        <v>#REF!</v>
      </c>
      <c r="V266" s="43" t="e">
        <f>IF(OR(V5&gt;0,V6&gt;0),SUMIF(#REF!,'Annuity 2'!V6,#REF!),0)</f>
        <v>#REF!</v>
      </c>
      <c r="W266" s="218" t="e">
        <f>IF(OR(W5&gt;0,W6&gt;0),SUMIF(#REF!,'Annuity 2'!W6,#REF!),0)</f>
        <v>#REF!</v>
      </c>
    </row>
    <row r="267" spans="1:163" outlineLevel="1" x14ac:dyDescent="0.25">
      <c r="A267" s="94"/>
      <c r="B267" s="95"/>
      <c r="C267" s="95"/>
      <c r="D267" s="96" t="s">
        <v>10</v>
      </c>
      <c r="E267" s="229" t="s">
        <v>104</v>
      </c>
      <c r="F267" s="43" t="e">
        <f>SUM(H267:AZ267)</f>
        <v>#REF!</v>
      </c>
      <c r="G267" s="43"/>
      <c r="H267" s="43" t="e">
        <f>IF(OR(H5&gt;0,H6&gt;0),SUMIF(#REF!,'Annuity 2'!H6,#REF!),0)</f>
        <v>#REF!</v>
      </c>
      <c r="I267" s="43" t="e">
        <f>IF(OR(I5&gt;0,I6&gt;0),SUMIF(#REF!,'Annuity 2'!I6,#REF!),0)</f>
        <v>#REF!</v>
      </c>
      <c r="J267" s="43" t="e">
        <f>IF(OR(J5&gt;0,J6&gt;0),SUMIF(#REF!,'Annuity 2'!J6,#REF!),0)</f>
        <v>#REF!</v>
      </c>
      <c r="K267" s="43" t="e">
        <f>IF(OR(K5&gt;0,K6&gt;0),SUMIF(#REF!,'Annuity 2'!K6,#REF!),0)</f>
        <v>#REF!</v>
      </c>
      <c r="L267" s="43" t="e">
        <f>IF(OR(L5&gt;0,L6&gt;0),SUMIF(#REF!,'Annuity 2'!L6,#REF!),0)</f>
        <v>#REF!</v>
      </c>
      <c r="M267" s="43" t="e">
        <f>IF(OR(M5&gt;0,M6&gt;0),SUMIF(#REF!,'Annuity 2'!M6,#REF!),0)</f>
        <v>#REF!</v>
      </c>
      <c r="N267" s="43" t="e">
        <f>IF(OR(N5&gt;0,N6&gt;0),SUMIF(#REF!,'Annuity 2'!N6,#REF!),0)</f>
        <v>#REF!</v>
      </c>
      <c r="O267" s="43" t="e">
        <f>IF(OR(O5&gt;0,O6&gt;0),SUMIF(#REF!,'Annuity 2'!O6,#REF!),0)</f>
        <v>#REF!</v>
      </c>
      <c r="P267" s="43" t="e">
        <f>IF(OR(P5&gt;0,P6&gt;0),SUMIF(#REF!,'Annuity 2'!P6,#REF!),0)</f>
        <v>#REF!</v>
      </c>
      <c r="Q267" s="43" t="e">
        <f>IF(OR(Q5&gt;0,Q6&gt;0),SUMIF(#REF!,'Annuity 2'!Q6,#REF!),0)</f>
        <v>#REF!</v>
      </c>
      <c r="R267" s="43" t="e">
        <f>IF(OR(R5&gt;0,R6&gt;0),SUMIF(#REF!,'Annuity 2'!R6,#REF!),0)</f>
        <v>#REF!</v>
      </c>
      <c r="S267" s="43" t="e">
        <f>IF(OR(S5&gt;0,S6&gt;0),SUMIF(#REF!,'Annuity 2'!S6,#REF!),0)</f>
        <v>#REF!</v>
      </c>
      <c r="T267" s="43" t="e">
        <f>IF(OR(T5&gt;0,T6&gt;0),SUMIF(#REF!,'Annuity 2'!T6,#REF!),0)</f>
        <v>#REF!</v>
      </c>
      <c r="U267" s="43" t="e">
        <f>IF(OR(U5&gt;0,U6&gt;0),SUMIF(#REF!,'Annuity 2'!U6,#REF!),0)</f>
        <v>#REF!</v>
      </c>
      <c r="V267" s="43" t="e">
        <f>IF(OR(V5&gt;0,V6&gt;0),SUMIF(#REF!,'Annuity 2'!V6,#REF!),0)</f>
        <v>#REF!</v>
      </c>
      <c r="W267" s="218" t="e">
        <f>IF(OR(W5&gt;0,W6&gt;0),SUMIF(#REF!,'Annuity 2'!W6,#REF!),0)</f>
        <v>#REF!</v>
      </c>
    </row>
    <row r="268" spans="1:163" outlineLevel="1" x14ac:dyDescent="0.25">
      <c r="A268" s="94"/>
      <c r="B268" s="95"/>
      <c r="C268" s="95"/>
      <c r="D268" s="246"/>
      <c r="E268" s="98" t="s">
        <v>39</v>
      </c>
      <c r="F268" s="43"/>
      <c r="G268" s="43"/>
      <c r="H268" s="92" t="e">
        <f t="shared" ref="H268:W268" si="52">H265+H266-H267</f>
        <v>#REF!</v>
      </c>
      <c r="I268" s="92" t="e">
        <f t="shared" si="52"/>
        <v>#REF!</v>
      </c>
      <c r="J268" s="92" t="e">
        <f t="shared" si="52"/>
        <v>#REF!</v>
      </c>
      <c r="K268" s="92" t="e">
        <f t="shared" si="52"/>
        <v>#REF!</v>
      </c>
      <c r="L268" s="92" t="e">
        <f t="shared" si="52"/>
        <v>#REF!</v>
      </c>
      <c r="M268" s="92" t="e">
        <f t="shared" si="52"/>
        <v>#REF!</v>
      </c>
      <c r="N268" s="92" t="e">
        <f t="shared" si="52"/>
        <v>#REF!</v>
      </c>
      <c r="O268" s="92" t="e">
        <f t="shared" si="52"/>
        <v>#REF!</v>
      </c>
      <c r="P268" s="92" t="e">
        <f t="shared" si="52"/>
        <v>#REF!</v>
      </c>
      <c r="Q268" s="92" t="e">
        <f t="shared" si="52"/>
        <v>#REF!</v>
      </c>
      <c r="R268" s="92" t="e">
        <f t="shared" si="52"/>
        <v>#REF!</v>
      </c>
      <c r="S268" s="92" t="e">
        <f t="shared" si="52"/>
        <v>#REF!</v>
      </c>
      <c r="T268" s="92" t="e">
        <f t="shared" si="52"/>
        <v>#REF!</v>
      </c>
      <c r="U268" s="92" t="e">
        <f t="shared" si="52"/>
        <v>#REF!</v>
      </c>
      <c r="V268" s="92" t="e">
        <f t="shared" si="52"/>
        <v>#REF!</v>
      </c>
      <c r="W268" s="221" t="e">
        <f t="shared" si="52"/>
        <v>#REF!</v>
      </c>
      <c r="X268" s="92"/>
      <c r="Y268" s="92"/>
      <c r="Z268" s="92"/>
      <c r="AA268" s="92"/>
      <c r="AB268" s="92"/>
      <c r="AC268" s="92"/>
      <c r="AD268" s="92"/>
      <c r="AE268" s="92"/>
      <c r="AF268" s="92"/>
      <c r="AG268" s="92"/>
      <c r="AH268" s="92"/>
      <c r="AI268" s="92"/>
      <c r="AJ268" s="92"/>
      <c r="AK268" s="92"/>
      <c r="AL268" s="92"/>
      <c r="AM268" s="92"/>
      <c r="AN268" s="92"/>
      <c r="AO268" s="92"/>
      <c r="AP268" s="92"/>
      <c r="AQ268" s="92"/>
      <c r="AR268" s="92"/>
      <c r="AS268" s="92"/>
      <c r="AT268" s="92"/>
      <c r="AU268" s="92"/>
      <c r="AV268" s="92"/>
      <c r="AW268" s="92"/>
      <c r="AX268" s="92"/>
      <c r="AY268" s="92"/>
      <c r="AZ268" s="92"/>
    </row>
    <row r="269" spans="1:163" s="67" customFormat="1" outlineLevel="1" x14ac:dyDescent="0.25">
      <c r="A269" s="76"/>
      <c r="B269" s="68"/>
      <c r="C269" s="68"/>
      <c r="D269" s="172"/>
      <c r="E269" s="83" t="s">
        <v>19</v>
      </c>
      <c r="F269" s="227" t="e">
        <f>SUM(H269:AZ269)</f>
        <v>#REF!</v>
      </c>
      <c r="G269" s="83"/>
      <c r="H269" s="84" t="e">
        <f>AVERAGE(H265,H268)*'Annuity 2'!$I$49*H7/#REF!*H10</f>
        <v>#REF!</v>
      </c>
      <c r="I269" s="84" t="e">
        <f>AVERAGE(I265,I268)*'Annuity 2'!$I$49*I7/#REF!*I10</f>
        <v>#REF!</v>
      </c>
      <c r="J269" s="84" t="e">
        <f>AVERAGE(J265,J268)*'Annuity 2'!$I$49*J7/#REF!*J10</f>
        <v>#REF!</v>
      </c>
      <c r="K269" s="84" t="e">
        <f>AVERAGE(K265,K268)*'Annuity 2'!$I$49*K7/#REF!*K10</f>
        <v>#REF!</v>
      </c>
      <c r="L269" s="84" t="e">
        <f>AVERAGE(L265,L268)*'Annuity 2'!$I$49*L7/#REF!*L10</f>
        <v>#REF!</v>
      </c>
      <c r="M269" s="84" t="e">
        <f>AVERAGE(M265,M268)*'Annuity 2'!$I$49*M7/#REF!*M10</f>
        <v>#REF!</v>
      </c>
      <c r="N269" s="84" t="e">
        <f>AVERAGE(N265,N268)*'Annuity 2'!$I$49*N7/#REF!*N10</f>
        <v>#REF!</v>
      </c>
      <c r="O269" s="84" t="e">
        <f>AVERAGE(O265,O268)*'Annuity 2'!$I$49*O7/#REF!*O10</f>
        <v>#REF!</v>
      </c>
      <c r="P269" s="84" t="e">
        <f>AVERAGE(P265,P268)*'Annuity 2'!$I$49*P7/#REF!*P10</f>
        <v>#REF!</v>
      </c>
      <c r="Q269" s="84" t="e">
        <f>AVERAGE(Q265,Q268)*'Annuity 2'!$I$49*Q7/#REF!*Q10</f>
        <v>#REF!</v>
      </c>
      <c r="R269" s="84" t="e">
        <f>AVERAGE(R265,R268)*'Annuity 2'!$I$49*R7/#REF!*R10</f>
        <v>#REF!</v>
      </c>
      <c r="S269" s="84" t="e">
        <f>AVERAGE(S265,S268)*'Annuity 2'!$I$49*S7/#REF!*S10</f>
        <v>#REF!</v>
      </c>
      <c r="T269" s="84" t="e">
        <f>AVERAGE(T265,T268)*'Annuity 2'!$I$49*T7/#REF!*T10</f>
        <v>#REF!</v>
      </c>
      <c r="U269" s="84" t="e">
        <f>AVERAGE(U265,U268)*'Annuity 2'!$I$49*U7/#REF!*U10</f>
        <v>#REF!</v>
      </c>
      <c r="V269" s="84" t="e">
        <f>AVERAGE(V265,V268)*'Annuity 2'!$I$49*V7/#REF!*V10</f>
        <v>#REF!</v>
      </c>
      <c r="W269" s="224" t="e">
        <f>AVERAGE(W265,W268)*'Annuity 2'!$I$49*W7/#REF!*W10</f>
        <v>#REF!</v>
      </c>
      <c r="X269" s="117"/>
      <c r="Y269" s="117"/>
      <c r="Z269" s="117"/>
      <c r="AA269" s="117"/>
      <c r="AB269" s="117"/>
      <c r="AC269" s="117"/>
      <c r="AD269" s="117"/>
      <c r="AE269" s="117"/>
      <c r="AF269" s="117"/>
      <c r="AG269" s="117"/>
      <c r="AH269" s="117"/>
      <c r="AI269" s="117"/>
      <c r="AJ269" s="117"/>
      <c r="AK269" s="117"/>
      <c r="AL269" s="117"/>
      <c r="AM269" s="117"/>
      <c r="AN269" s="117"/>
      <c r="AO269" s="117"/>
      <c r="AP269" s="117"/>
      <c r="AQ269" s="117"/>
      <c r="AR269" s="117"/>
      <c r="AS269" s="117"/>
      <c r="AT269" s="117"/>
      <c r="AU269" s="117"/>
      <c r="AV269" s="117"/>
      <c r="AW269" s="117"/>
      <c r="AX269" s="117"/>
      <c r="AY269" s="117"/>
      <c r="AZ269" s="117"/>
      <c r="BA269" s="117"/>
      <c r="BB269" s="117"/>
      <c r="BC269" s="117"/>
      <c r="BD269" s="117"/>
      <c r="BE269" s="117"/>
      <c r="BF269" s="117"/>
      <c r="BG269" s="117"/>
      <c r="BH269" s="117"/>
      <c r="BI269" s="117"/>
      <c r="BJ269" s="117"/>
      <c r="BK269" s="117"/>
      <c r="BL269" s="117"/>
      <c r="BM269" s="117"/>
      <c r="BN269" s="117"/>
      <c r="BO269" s="117"/>
      <c r="BP269" s="117"/>
      <c r="BQ269" s="117"/>
      <c r="BR269" s="117"/>
      <c r="BS269" s="117"/>
      <c r="BT269" s="117"/>
      <c r="BU269" s="117"/>
      <c r="BV269" s="117"/>
      <c r="BW269" s="117"/>
      <c r="BX269" s="117"/>
      <c r="BY269" s="117"/>
      <c r="BZ269" s="117"/>
      <c r="CA269" s="117"/>
      <c r="CB269" s="117"/>
      <c r="CC269" s="117"/>
      <c r="CD269" s="117"/>
      <c r="CE269" s="117"/>
      <c r="CF269" s="117"/>
      <c r="CG269" s="117"/>
      <c r="CH269" s="117"/>
      <c r="CI269" s="117"/>
      <c r="CJ269" s="117"/>
      <c r="CK269" s="117"/>
      <c r="CL269" s="117"/>
      <c r="CM269" s="117"/>
      <c r="CN269" s="117"/>
      <c r="CO269" s="117"/>
      <c r="CP269" s="117"/>
      <c r="CQ269" s="117"/>
      <c r="CR269" s="117"/>
      <c r="CS269" s="117"/>
      <c r="CT269" s="117"/>
      <c r="CU269" s="117"/>
      <c r="CV269" s="117"/>
      <c r="CW269" s="117"/>
      <c r="CX269" s="117"/>
      <c r="CY269" s="117"/>
      <c r="CZ269" s="117"/>
      <c r="DA269" s="117"/>
      <c r="DB269" s="117"/>
      <c r="DC269" s="117"/>
      <c r="DD269" s="117"/>
      <c r="DE269" s="117"/>
      <c r="DF269" s="117"/>
      <c r="DG269" s="117"/>
      <c r="DH269" s="117"/>
      <c r="DI269" s="117"/>
      <c r="DJ269" s="117"/>
      <c r="DK269" s="117"/>
      <c r="DL269" s="117"/>
      <c r="DM269" s="117"/>
      <c r="DN269" s="117"/>
      <c r="DO269" s="117"/>
      <c r="DP269" s="117"/>
      <c r="DQ269" s="117"/>
      <c r="DR269" s="117"/>
      <c r="DS269" s="117"/>
      <c r="DT269" s="117"/>
      <c r="DU269" s="117"/>
      <c r="DV269" s="117"/>
      <c r="DW269" s="117"/>
      <c r="DX269" s="117"/>
      <c r="DY269" s="117"/>
      <c r="DZ269" s="117"/>
      <c r="EA269" s="117"/>
      <c r="EB269" s="117"/>
      <c r="EC269" s="117"/>
      <c r="ED269" s="117"/>
      <c r="EE269" s="117"/>
      <c r="EF269" s="117"/>
      <c r="EG269" s="117"/>
      <c r="EH269" s="117"/>
      <c r="EI269" s="117"/>
      <c r="EJ269" s="117"/>
      <c r="EK269" s="117"/>
      <c r="EL269" s="117"/>
      <c r="EM269" s="117"/>
      <c r="EN269" s="117"/>
      <c r="EO269" s="117"/>
      <c r="EP269" s="117"/>
      <c r="EQ269" s="117"/>
      <c r="ER269" s="117"/>
      <c r="ES269" s="117"/>
      <c r="ET269" s="117"/>
      <c r="EU269" s="117"/>
      <c r="EV269" s="117"/>
      <c r="EW269" s="117"/>
      <c r="EX269" s="117"/>
      <c r="EY269" s="117"/>
      <c r="EZ269" s="117"/>
      <c r="FA269" s="117"/>
      <c r="FB269" s="117"/>
      <c r="FC269" s="117"/>
      <c r="FD269" s="117"/>
      <c r="FE269" s="117"/>
      <c r="FF269" s="117"/>
      <c r="FG269" s="117"/>
    </row>
    <row r="270" spans="1:163" outlineLevel="1" x14ac:dyDescent="0.25">
      <c r="A270" s="76"/>
      <c r="B270" s="68"/>
      <c r="C270" s="68"/>
      <c r="D270" s="77"/>
      <c r="E270" s="43"/>
    </row>
    <row r="271" spans="1:163" outlineLevel="1" x14ac:dyDescent="0.25">
      <c r="A271" s="94"/>
      <c r="B271" s="95"/>
      <c r="C271" s="95"/>
      <c r="D271" s="226" t="str">
        <f>D224</f>
        <v>O&amp;M Costs Incurred</v>
      </c>
    </row>
    <row r="272" spans="1:163" outlineLevel="1" x14ac:dyDescent="0.25">
      <c r="D272" s="81">
        <f>D225</f>
        <v>0</v>
      </c>
      <c r="E272" s="66" t="str">
        <f>E225</f>
        <v>Base Year Annual O&amp;M</v>
      </c>
      <c r="F272" s="263" t="e">
        <f>#REF!</f>
        <v>#REF!</v>
      </c>
      <c r="G272" s="67"/>
      <c r="H272" s="67"/>
      <c r="I272" s="67"/>
      <c r="J272" s="67"/>
      <c r="K272" s="67"/>
      <c r="L272" s="67"/>
      <c r="M272" s="67"/>
      <c r="N272" s="67"/>
      <c r="O272" s="67"/>
      <c r="P272" s="67"/>
      <c r="Q272" s="67"/>
      <c r="R272" s="67"/>
      <c r="S272" s="67"/>
      <c r="T272" s="67"/>
      <c r="U272" s="67"/>
      <c r="V272" s="67"/>
      <c r="W272" s="220"/>
    </row>
    <row r="273" spans="1:115" outlineLevel="1" x14ac:dyDescent="0.25">
      <c r="D273" s="81">
        <f>D226</f>
        <v>0</v>
      </c>
      <c r="E273" s="104" t="str">
        <f>E226</f>
        <v xml:space="preserve">O&amp;M Incurred </v>
      </c>
      <c r="F273" s="43"/>
      <c r="G273" s="43"/>
      <c r="H273" s="43" t="e">
        <f>IF(H6&gt;0,$F$272*'Annuity 2'!H13*H7/#REF!,0)</f>
        <v>#REF!</v>
      </c>
      <c r="I273" s="43" t="e">
        <f>IF(I6&gt;0,$F$272*'Annuity 2'!I13*I7/#REF!,0)</f>
        <v>#REF!</v>
      </c>
      <c r="J273" s="43" t="e">
        <f>IF(J6&gt;0,$F$272*'Annuity 2'!J13*J7/#REF!,0)</f>
        <v>#REF!</v>
      </c>
      <c r="K273" s="43" t="e">
        <f>IF(K6&gt;0,$F$272*'Annuity 2'!K13*K7/#REF!,0)</f>
        <v>#REF!</v>
      </c>
      <c r="L273" s="43" t="e">
        <f>IF(L6&gt;0,$F$272*'Annuity 2'!L13*L7/#REF!,0)</f>
        <v>#REF!</v>
      </c>
      <c r="M273" s="43" t="e">
        <f>IF(M6&gt;0,$F$272*'Annuity 2'!M13*M7/#REF!,0)</f>
        <v>#REF!</v>
      </c>
      <c r="N273" s="43" t="e">
        <f>IF(N6&gt;0,$F$272*'Annuity 2'!N13*N7/#REF!,0)</f>
        <v>#REF!</v>
      </c>
      <c r="O273" s="43" t="e">
        <f>IF(O6&gt;0,$F$272*'Annuity 2'!O13*O7/#REF!,0)</f>
        <v>#REF!</v>
      </c>
      <c r="P273" s="43" t="e">
        <f>IF(P6&gt;0,$F$272*'Annuity 2'!P13*P7/#REF!,0)</f>
        <v>#REF!</v>
      </c>
      <c r="Q273" s="43" t="e">
        <f>IF(Q6&gt;0,$F$272*'Annuity 2'!Q13*Q7/#REF!,0)</f>
        <v>#REF!</v>
      </c>
      <c r="R273" s="43" t="e">
        <f>IF(R6&gt;0,$F$272*'Annuity 2'!R13*R7/#REF!,0)</f>
        <v>#REF!</v>
      </c>
      <c r="S273" s="43" t="e">
        <f>IF(S6&gt;0,$F$272*'Annuity 2'!S13*S7/#REF!,0)</f>
        <v>#REF!</v>
      </c>
      <c r="T273" s="43" t="e">
        <f>IF(T6&gt;0,$F$272*'Annuity 2'!T13*T7/#REF!,0)</f>
        <v>#REF!</v>
      </c>
      <c r="U273" s="43" t="e">
        <f>IF(U6&gt;0,$F$272*'Annuity 2'!U13*U7/#REF!,0)</f>
        <v>#REF!</v>
      </c>
      <c r="V273" s="43" t="e">
        <f>IF(V6&gt;0,$F$272*'Annuity 2'!V13*V7/#REF!,0)</f>
        <v>#REF!</v>
      </c>
      <c r="W273" s="218" t="e">
        <f>IF(W6&gt;0,$F$272*'Annuity 2'!W13*W7/#REF!,0)</f>
        <v>#REF!</v>
      </c>
    </row>
    <row r="274" spans="1:115" outlineLevel="1" x14ac:dyDescent="0.25">
      <c r="D274" s="81"/>
      <c r="E274" s="105" t="s">
        <v>197</v>
      </c>
      <c r="F274" s="261" t="e">
        <f>SUMPRODUCT(H273:W273,$H$55:$W$55)/SUM($H$55:$W$55)</f>
        <v>#REF!</v>
      </c>
      <c r="G274" s="92"/>
      <c r="H274" s="92"/>
      <c r="I274" s="92"/>
      <c r="J274" s="92"/>
      <c r="K274" s="92"/>
      <c r="L274" s="92"/>
      <c r="M274" s="92"/>
      <c r="N274" s="92"/>
      <c r="O274" s="92"/>
      <c r="P274" s="92"/>
      <c r="Q274" s="92"/>
      <c r="R274" s="92"/>
      <c r="S274" s="92"/>
      <c r="T274" s="92"/>
      <c r="U274" s="92"/>
      <c r="V274" s="92"/>
      <c r="W274" s="221"/>
    </row>
    <row r="275" spans="1:115" outlineLevel="1" x14ac:dyDescent="0.25">
      <c r="D275" s="81"/>
    </row>
    <row r="276" spans="1:115" s="43" customFormat="1" outlineLevel="1" x14ac:dyDescent="0.25">
      <c r="A276" s="94"/>
      <c r="B276" s="95"/>
      <c r="C276" s="95"/>
      <c r="D276" s="226" t="s">
        <v>112</v>
      </c>
      <c r="E276" s="45"/>
    </row>
    <row r="277" spans="1:115" outlineLevel="1" x14ac:dyDescent="0.25">
      <c r="D277" s="81"/>
      <c r="E277" s="231" t="s">
        <v>110</v>
      </c>
      <c r="F277" s="67"/>
      <c r="G277" s="67"/>
      <c r="H277" s="67"/>
      <c r="I277" s="67"/>
      <c r="J277" s="67"/>
      <c r="K277" s="67"/>
      <c r="L277" s="67"/>
      <c r="M277" s="67"/>
      <c r="N277" s="67"/>
      <c r="O277" s="67"/>
      <c r="P277" s="67"/>
      <c r="Q277" s="67"/>
      <c r="R277" s="67"/>
      <c r="S277" s="67"/>
      <c r="T277" s="67"/>
      <c r="U277" s="67"/>
      <c r="V277" s="67"/>
      <c r="W277" s="220"/>
    </row>
    <row r="278" spans="1:115" outlineLevel="1" x14ac:dyDescent="0.25">
      <c r="D278" s="81"/>
      <c r="E278" s="232" t="s">
        <v>113</v>
      </c>
      <c r="F278" s="43"/>
      <c r="G278" s="43"/>
      <c r="H278" s="43"/>
      <c r="I278" s="43"/>
      <c r="J278" s="43"/>
      <c r="K278" s="43"/>
      <c r="L278" s="43"/>
      <c r="M278" s="43"/>
      <c r="N278" s="43"/>
      <c r="O278" s="43"/>
      <c r="P278" s="43"/>
      <c r="Q278" s="43"/>
      <c r="R278" s="43"/>
      <c r="S278" s="43"/>
      <c r="T278" s="43"/>
      <c r="U278" s="43"/>
      <c r="V278" s="43"/>
      <c r="W278" s="218"/>
    </row>
    <row r="279" spans="1:115" outlineLevel="1" x14ac:dyDescent="0.25">
      <c r="D279" s="81"/>
      <c r="E279" s="232" t="s">
        <v>77</v>
      </c>
      <c r="F279" s="145"/>
      <c r="G279" s="43"/>
      <c r="H279" s="43" t="e">
        <f>#REF!</f>
        <v>#REF!</v>
      </c>
      <c r="I279" s="145" t="e">
        <f>#REF!</f>
        <v>#REF!</v>
      </c>
      <c r="J279" s="145" t="e">
        <f>#REF!</f>
        <v>#REF!</v>
      </c>
      <c r="K279" s="145" t="e">
        <f>#REF!</f>
        <v>#REF!</v>
      </c>
      <c r="L279" s="145" t="e">
        <f>#REF!</f>
        <v>#REF!</v>
      </c>
      <c r="M279" s="145" t="e">
        <f>#REF!</f>
        <v>#REF!</v>
      </c>
      <c r="N279" s="145" t="e">
        <f>#REF!</f>
        <v>#REF!</v>
      </c>
      <c r="O279" s="145" t="e">
        <f>#REF!</f>
        <v>#REF!</v>
      </c>
      <c r="P279" s="145" t="e">
        <f>#REF!</f>
        <v>#REF!</v>
      </c>
      <c r="Q279" s="145" t="e">
        <f>#REF!</f>
        <v>#REF!</v>
      </c>
      <c r="R279" s="145" t="e">
        <f>#REF!</f>
        <v>#REF!</v>
      </c>
      <c r="S279" s="145" t="e">
        <f>#REF!</f>
        <v>#REF!</v>
      </c>
      <c r="T279" s="145" t="e">
        <f>#REF!</f>
        <v>#REF!</v>
      </c>
      <c r="U279" s="145" t="e">
        <f>#REF!</f>
        <v>#REF!</v>
      </c>
      <c r="V279" s="145" t="e">
        <f>#REF!</f>
        <v>#REF!</v>
      </c>
      <c r="W279" s="233" t="e">
        <f>#REF!</f>
        <v>#REF!</v>
      </c>
      <c r="X279" s="47"/>
      <c r="Y279" s="47"/>
      <c r="Z279" s="47"/>
      <c r="AA279" s="47"/>
      <c r="AB279" s="47"/>
      <c r="AC279" s="47"/>
      <c r="AD279" s="47"/>
      <c r="AE279" s="47"/>
      <c r="AF279" s="47"/>
      <c r="AG279" s="47"/>
      <c r="AH279" s="47"/>
      <c r="AI279" s="47"/>
      <c r="AJ279" s="47"/>
      <c r="AK279" s="47"/>
      <c r="AL279" s="47"/>
      <c r="AM279" s="47"/>
      <c r="AN279" s="47"/>
      <c r="AO279" s="47"/>
      <c r="AP279" s="47"/>
      <c r="AQ279" s="47"/>
      <c r="AR279" s="47"/>
      <c r="AS279" s="47"/>
      <c r="AT279" s="47"/>
      <c r="AU279" s="47"/>
      <c r="AV279" s="47"/>
      <c r="AW279" s="47"/>
      <c r="AX279" s="47"/>
      <c r="AY279" s="47"/>
      <c r="AZ279" s="47"/>
      <c r="BA279" s="47"/>
      <c r="BB279" s="47"/>
      <c r="BC279" s="47"/>
      <c r="BD279" s="47"/>
      <c r="BE279" s="47"/>
      <c r="BF279" s="47"/>
      <c r="BG279" s="47"/>
      <c r="BH279" s="47"/>
      <c r="BI279" s="47"/>
      <c r="BJ279" s="47"/>
      <c r="BK279" s="47"/>
      <c r="BL279" s="47"/>
      <c r="BM279" s="47"/>
      <c r="BN279" s="47"/>
      <c r="BO279" s="47"/>
      <c r="BP279" s="47"/>
      <c r="BQ279" s="47"/>
      <c r="BR279" s="47"/>
      <c r="BS279" s="47"/>
      <c r="BT279" s="47"/>
      <c r="BU279" s="47"/>
      <c r="BV279" s="47"/>
      <c r="BW279" s="47"/>
      <c r="BX279" s="47"/>
      <c r="BY279" s="47"/>
      <c r="BZ279" s="47"/>
      <c r="CA279" s="47"/>
      <c r="CB279" s="47"/>
      <c r="CC279" s="47"/>
      <c r="CD279" s="47"/>
      <c r="CE279" s="47"/>
      <c r="CF279" s="47"/>
      <c r="CG279" s="47"/>
      <c r="CH279" s="47"/>
      <c r="CI279" s="47"/>
      <c r="CJ279" s="47"/>
      <c r="CK279" s="47"/>
      <c r="CL279" s="47"/>
      <c r="CM279" s="47"/>
      <c r="CN279" s="47"/>
      <c r="CO279" s="47"/>
      <c r="CP279" s="47"/>
      <c r="CQ279" s="47"/>
      <c r="CR279" s="47"/>
      <c r="CS279" s="47"/>
      <c r="CT279" s="47"/>
      <c r="CU279" s="47"/>
      <c r="CV279" s="47"/>
      <c r="CW279" s="47"/>
      <c r="CX279" s="47"/>
      <c r="CY279" s="47"/>
      <c r="CZ279" s="47"/>
      <c r="DA279" s="47"/>
      <c r="DB279" s="47"/>
      <c r="DC279" s="47"/>
      <c r="DD279" s="47"/>
      <c r="DE279" s="47"/>
      <c r="DF279" s="47"/>
      <c r="DG279" s="47"/>
      <c r="DH279" s="47"/>
      <c r="DI279" s="47"/>
      <c r="DJ279" s="47"/>
      <c r="DK279" s="47"/>
    </row>
    <row r="280" spans="1:115" s="80" customFormat="1" outlineLevel="1" x14ac:dyDescent="0.25">
      <c r="A280" s="123"/>
      <c r="B280" s="124"/>
      <c r="C280" s="124"/>
      <c r="D280" s="125"/>
      <c r="E280" s="234" t="s">
        <v>114</v>
      </c>
      <c r="F280" s="235"/>
      <c r="G280" s="74"/>
      <c r="H280" s="43" t="e">
        <f>IF(OR(H5&gt;0,H6&gt;0),SUMIF(#REF!,'Annuity 2'!H6,#REF!),0)</f>
        <v>#REF!</v>
      </c>
      <c r="I280" s="74" t="e">
        <f>IF(OR(I5&gt;0,I6&gt;0),SUMIF(#REF!,'Annuity 2'!I6,#REF!),0)</f>
        <v>#REF!</v>
      </c>
      <c r="J280" s="74" t="e">
        <f>IF(OR(J5&gt;0,J6&gt;0),SUMIF(#REF!,'Annuity 2'!J6,#REF!),0)</f>
        <v>#REF!</v>
      </c>
      <c r="K280" s="236" t="e">
        <f>IF(OR(K5&gt;0,K6&gt;0),SUMIF(#REF!,'Annuity 2'!K6,#REF!),0)</f>
        <v>#REF!</v>
      </c>
      <c r="L280" s="236" t="e">
        <f>IF(OR(L5&gt;0,L6&gt;0),SUMIF(#REF!,'Annuity 2'!L6,#REF!),0)</f>
        <v>#REF!</v>
      </c>
      <c r="M280" s="236" t="e">
        <f>IF(OR(M5&gt;0,M6&gt;0),SUMIF(#REF!,'Annuity 2'!M6,#REF!),0)</f>
        <v>#REF!</v>
      </c>
      <c r="N280" s="236" t="e">
        <f>IF(OR(N5&gt;0,N6&gt;0),SUMIF(#REF!,'Annuity 2'!N6,#REF!),0)</f>
        <v>#REF!</v>
      </c>
      <c r="O280" s="236" t="e">
        <f>IF(OR(O5&gt;0,O6&gt;0),SUMIF(#REF!,'Annuity 2'!O6,#REF!),0)</f>
        <v>#REF!</v>
      </c>
      <c r="P280" s="236" t="e">
        <f>IF(OR(P5&gt;0,P6&gt;0),SUMIF(#REF!,'Annuity 2'!P6,#REF!),0)</f>
        <v>#REF!</v>
      </c>
      <c r="Q280" s="236" t="e">
        <f>IF(OR(Q5&gt;0,Q6&gt;0),SUMIF(#REF!,'Annuity 2'!Q6,#REF!),0)</f>
        <v>#REF!</v>
      </c>
      <c r="R280" s="236" t="e">
        <f>IF(OR(R5&gt;0,R6&gt;0),SUMIF(#REF!,'Annuity 2'!R6,#REF!),0)</f>
        <v>#REF!</v>
      </c>
      <c r="S280" s="236" t="e">
        <f>IF(OR(S5&gt;0,S6&gt;0),SUMIF(#REF!,'Annuity 2'!S6,#REF!),0)</f>
        <v>#REF!</v>
      </c>
      <c r="T280" s="236" t="e">
        <f>IF(OR(T5&gt;0,T6&gt;0),SUMIF(#REF!,'Annuity 2'!T6,#REF!),0)</f>
        <v>#REF!</v>
      </c>
      <c r="U280" s="236" t="e">
        <f>IF(OR(U5&gt;0,U6&gt;0),SUMIF(#REF!,'Annuity 2'!U6,#REF!),0)</f>
        <v>#REF!</v>
      </c>
      <c r="V280" s="236" t="e">
        <f>IF(OR(V5&gt;0,V6&gt;0),SUMIF(#REF!,'Annuity 2'!V6,#REF!),0)</f>
        <v>#REF!</v>
      </c>
      <c r="W280" s="237" t="e">
        <f>IF(OR(W5&gt;0,W6&gt;0),SUMIF(#REF!,'Annuity 2'!W6,#REF!),0)</f>
        <v>#REF!</v>
      </c>
      <c r="X280" s="168"/>
      <c r="Y280" s="168"/>
      <c r="Z280" s="168"/>
      <c r="AA280" s="168"/>
      <c r="AB280" s="168"/>
      <c r="AC280" s="168"/>
      <c r="AD280" s="168"/>
      <c r="AE280" s="168"/>
      <c r="AF280" s="168"/>
      <c r="AG280" s="168"/>
      <c r="AH280" s="168"/>
      <c r="AI280" s="168"/>
      <c r="AJ280" s="168"/>
      <c r="AK280" s="168"/>
      <c r="AL280" s="168"/>
      <c r="AM280" s="168"/>
      <c r="AN280" s="168"/>
      <c r="AO280" s="168"/>
      <c r="AP280" s="168"/>
      <c r="AQ280" s="168"/>
      <c r="AR280" s="168"/>
      <c r="AS280" s="168"/>
      <c r="AT280" s="168"/>
      <c r="AU280" s="168"/>
      <c r="AV280" s="168"/>
      <c r="AW280" s="168"/>
      <c r="AX280" s="168"/>
      <c r="AY280" s="168"/>
      <c r="AZ280" s="168"/>
      <c r="BA280" s="126"/>
      <c r="BB280" s="126"/>
      <c r="BC280" s="126"/>
      <c r="BD280" s="126"/>
      <c r="BE280" s="126"/>
      <c r="BF280" s="126"/>
      <c r="BG280" s="126"/>
      <c r="BH280" s="126"/>
      <c r="BI280" s="126"/>
      <c r="BJ280" s="126"/>
      <c r="BK280" s="126"/>
      <c r="BL280" s="126"/>
      <c r="BM280" s="126"/>
      <c r="BN280" s="126"/>
      <c r="BO280" s="126"/>
      <c r="BP280" s="126"/>
      <c r="BQ280" s="126"/>
      <c r="BR280" s="126"/>
      <c r="BS280" s="126"/>
      <c r="BT280" s="126"/>
      <c r="BU280" s="126"/>
      <c r="BV280" s="126"/>
      <c r="BW280" s="126"/>
      <c r="BX280" s="126"/>
      <c r="BY280" s="126"/>
      <c r="BZ280" s="126"/>
      <c r="CA280" s="126"/>
      <c r="CB280" s="126"/>
      <c r="CC280" s="126"/>
      <c r="CD280" s="126"/>
      <c r="CE280" s="126"/>
      <c r="CF280" s="126"/>
      <c r="CG280" s="126"/>
      <c r="CH280" s="126"/>
      <c r="CI280" s="126"/>
      <c r="CJ280" s="126"/>
      <c r="CK280" s="126"/>
      <c r="CL280" s="126"/>
      <c r="CM280" s="126"/>
      <c r="CN280" s="126"/>
      <c r="CO280" s="126"/>
      <c r="CP280" s="126"/>
      <c r="CQ280" s="126"/>
      <c r="CR280" s="126"/>
      <c r="CS280" s="126"/>
      <c r="CT280" s="126"/>
      <c r="CU280" s="126"/>
      <c r="CV280" s="126"/>
      <c r="CW280" s="126"/>
      <c r="CX280" s="126"/>
      <c r="CY280" s="126"/>
      <c r="CZ280" s="126"/>
      <c r="DA280" s="126"/>
      <c r="DB280" s="126"/>
      <c r="DC280" s="126"/>
      <c r="DD280" s="126"/>
      <c r="DE280" s="126"/>
      <c r="DF280" s="126"/>
      <c r="DG280" s="126"/>
      <c r="DH280" s="126"/>
      <c r="DI280" s="126"/>
      <c r="DJ280" s="126"/>
      <c r="DK280" s="126"/>
    </row>
    <row r="281" spans="1:115" s="80" customFormat="1" outlineLevel="1" x14ac:dyDescent="0.25">
      <c r="A281" s="123"/>
      <c r="B281" s="124"/>
      <c r="C281" s="124"/>
      <c r="D281" s="125"/>
      <c r="E281" s="234" t="s">
        <v>80</v>
      </c>
      <c r="F281" s="235"/>
      <c r="G281" s="74"/>
      <c r="H281" s="74" t="e">
        <f>IF(OR(H5&gt;0,H6&gt;0),SUM($H$280:H280),"na")</f>
        <v>#REF!</v>
      </c>
      <c r="I281" s="74" t="e">
        <f>IF(OR(I5&gt;0,I6&gt;0),SUM($H$280:I280),"na")</f>
        <v>#REF!</v>
      </c>
      <c r="J281" s="74" t="e">
        <f>IF(OR(J5&gt;0,J6&gt;0),SUM($H$280:J280),"na")</f>
        <v>#REF!</v>
      </c>
      <c r="K281" s="74" t="e">
        <f>IF(OR(K5&gt;0,K6&gt;0),SUM($H$280:K280),"na")</f>
        <v>#REF!</v>
      </c>
      <c r="L281" s="74" t="e">
        <f>IF(OR(L5&gt;0,L6&gt;0),SUM($H$280:L280),"na")</f>
        <v>#REF!</v>
      </c>
      <c r="M281" s="74" t="e">
        <f>IF(OR(M5&gt;0,M6&gt;0),SUM($H$280:M280),"na")</f>
        <v>#REF!</v>
      </c>
      <c r="N281" s="74" t="e">
        <f>IF(OR(N5&gt;0,N6&gt;0),SUM($H$280:N280),"na")</f>
        <v>#REF!</v>
      </c>
      <c r="O281" s="74" t="e">
        <f>IF(OR(O5&gt;0,O6&gt;0),SUM($H$280:O280),"na")</f>
        <v>#REF!</v>
      </c>
      <c r="P281" s="74" t="e">
        <f>IF(OR(P5&gt;0,P6&gt;0),SUM($H$280:P280),"na")</f>
        <v>#REF!</v>
      </c>
      <c r="Q281" s="74" t="e">
        <f>IF(OR(Q5&gt;0,Q6&gt;0),SUM($H$280:Q280),"na")</f>
        <v>#REF!</v>
      </c>
      <c r="R281" s="74" t="e">
        <f>IF(OR(R5&gt;0,R6&gt;0),SUM($H$280:R280),"na")</f>
        <v>#REF!</v>
      </c>
      <c r="S281" s="74" t="e">
        <f>IF(OR(S5&gt;0,S6&gt;0),SUM($H$280:S280),"na")</f>
        <v>#REF!</v>
      </c>
      <c r="T281" s="74" t="e">
        <f>IF(OR(T5&gt;0,T6&gt;0),SUM($H$280:T280),"na")</f>
        <v>#REF!</v>
      </c>
      <c r="U281" s="74" t="e">
        <f>IF(OR(U5&gt;0,U6&gt;0),SUM($H$280:U280),"na")</f>
        <v>#REF!</v>
      </c>
      <c r="V281" s="74" t="e">
        <f>IF(OR(V5&gt;0,V6&gt;0),SUM($H$280:V280),"na")</f>
        <v>#REF!</v>
      </c>
      <c r="W281" s="238" t="e">
        <f>IF(OR(W5&gt;0,W6&gt;0),SUM($H$280:W280),"na")</f>
        <v>#REF!</v>
      </c>
      <c r="X281" s="168"/>
      <c r="Y281" s="168"/>
      <c r="Z281" s="168"/>
      <c r="AA281" s="168"/>
      <c r="AB281" s="168"/>
      <c r="AC281" s="168"/>
      <c r="AD281" s="168"/>
      <c r="AE281" s="168"/>
      <c r="AF281" s="168"/>
      <c r="AG281" s="168"/>
      <c r="AH281" s="168"/>
      <c r="AI281" s="168"/>
      <c r="AJ281" s="168"/>
      <c r="AK281" s="168"/>
      <c r="AL281" s="168"/>
      <c r="AM281" s="168"/>
      <c r="AN281" s="168"/>
      <c r="AO281" s="168"/>
      <c r="AP281" s="168"/>
      <c r="AQ281" s="168"/>
      <c r="AR281" s="168"/>
      <c r="AS281" s="168"/>
      <c r="AT281" s="168"/>
      <c r="AU281" s="168"/>
      <c r="AV281" s="168"/>
      <c r="AW281" s="168"/>
      <c r="AX281" s="168"/>
      <c r="AY281" s="168"/>
      <c r="AZ281" s="168"/>
      <c r="BA281" s="126"/>
      <c r="BB281" s="126"/>
      <c r="BC281" s="126"/>
      <c r="BD281" s="126"/>
      <c r="BE281" s="126"/>
      <c r="BF281" s="126"/>
      <c r="BG281" s="126"/>
      <c r="BH281" s="126"/>
      <c r="BI281" s="126"/>
      <c r="BJ281" s="126"/>
      <c r="BK281" s="126"/>
      <c r="BL281" s="126"/>
      <c r="BM281" s="126"/>
      <c r="BN281" s="126"/>
      <c r="BO281" s="126"/>
      <c r="BP281" s="126"/>
      <c r="BQ281" s="126"/>
      <c r="BR281" s="126"/>
      <c r="BS281" s="126"/>
      <c r="BT281" s="126"/>
      <c r="BU281" s="126"/>
      <c r="BV281" s="126"/>
      <c r="BW281" s="126"/>
      <c r="BX281" s="126"/>
      <c r="BY281" s="126"/>
      <c r="BZ281" s="126"/>
      <c r="CA281" s="126"/>
      <c r="CB281" s="126"/>
      <c r="CC281" s="126"/>
      <c r="CD281" s="126"/>
      <c r="CE281" s="126"/>
      <c r="CF281" s="126"/>
      <c r="CG281" s="126"/>
      <c r="CH281" s="126"/>
      <c r="CI281" s="126"/>
      <c r="CJ281" s="126"/>
      <c r="CK281" s="126"/>
      <c r="CL281" s="126"/>
      <c r="CM281" s="126"/>
      <c r="CN281" s="126"/>
      <c r="CO281" s="126"/>
      <c r="CP281" s="126"/>
      <c r="CQ281" s="126"/>
      <c r="CR281" s="126"/>
      <c r="CS281" s="126"/>
      <c r="CT281" s="126"/>
      <c r="CU281" s="126"/>
      <c r="CV281" s="126"/>
      <c r="CW281" s="126"/>
      <c r="CX281" s="126"/>
      <c r="CY281" s="126"/>
      <c r="CZ281" s="126"/>
      <c r="DA281" s="126"/>
      <c r="DB281" s="126"/>
      <c r="DC281" s="126"/>
      <c r="DD281" s="126"/>
      <c r="DE281" s="126"/>
      <c r="DF281" s="126"/>
      <c r="DG281" s="126"/>
      <c r="DH281" s="126"/>
      <c r="DI281" s="126"/>
      <c r="DJ281" s="126"/>
      <c r="DK281" s="126"/>
    </row>
    <row r="282" spans="1:115" outlineLevel="1" x14ac:dyDescent="0.25">
      <c r="D282" s="81"/>
      <c r="E282" s="239" t="s">
        <v>51</v>
      </c>
      <c r="F282" s="240"/>
      <c r="G282" s="92"/>
      <c r="H282" s="92" t="e">
        <f>IF(H6&gt;0,G281*$I$50/(1-H279)*H7/#REF!,0)</f>
        <v>#REF!</v>
      </c>
      <c r="I282" s="92" t="e">
        <f>IF(I6&gt;0,H281*$I$50/(1-I279)*I7/#REF!,0)</f>
        <v>#REF!</v>
      </c>
      <c r="J282" s="92" t="e">
        <f>IF(J6&gt;0,I281*$I$50/(1-J279)*J7/#REF!,0)</f>
        <v>#REF!</v>
      </c>
      <c r="K282" s="92" t="e">
        <f>IF(K6&gt;0,J281*$I$50/(1-K279)*K7/#REF!,0)</f>
        <v>#REF!</v>
      </c>
      <c r="L282" s="92" t="e">
        <f>IF(L6&gt;0,K281*$I$50/(1-L279)*L7/#REF!,0)</f>
        <v>#REF!</v>
      </c>
      <c r="M282" s="92" t="e">
        <f>IF(M6&gt;0,L281*$I$50/(1-M279)*M7/#REF!,0)</f>
        <v>#REF!</v>
      </c>
      <c r="N282" s="92" t="e">
        <f>IF(N6&gt;0,M281*$I$50/(1-N279)*N7/#REF!,0)</f>
        <v>#REF!</v>
      </c>
      <c r="O282" s="92" t="e">
        <f>IF(O6&gt;0,N281*$I$50/(1-O279)*O7/#REF!,0)</f>
        <v>#REF!</v>
      </c>
      <c r="P282" s="92" t="e">
        <f>IF(P6&gt;0,O281*$I$50/(1-P279)*P7/#REF!,0)</f>
        <v>#REF!</v>
      </c>
      <c r="Q282" s="92" t="e">
        <f>IF(Q6&gt;0,P281*$I$50/(1-Q279)*Q7/#REF!,0)</f>
        <v>#REF!</v>
      </c>
      <c r="R282" s="92" t="e">
        <f>IF(R6&gt;0,Q281*$I$50/(1-R279)*R7/#REF!,0)</f>
        <v>#REF!</v>
      </c>
      <c r="S282" s="92" t="e">
        <f>IF(S6&gt;0,R281*$I$50/(1-S279)*S7/#REF!,0)</f>
        <v>#REF!</v>
      </c>
      <c r="T282" s="92" t="e">
        <f>IF(T6&gt;0,S281*$I$50/(1-T279)*T7/#REF!,0)</f>
        <v>#REF!</v>
      </c>
      <c r="U282" s="92" t="e">
        <f>IF(U6&gt;0,T281*$I$50/(1-U279)*U7/#REF!,0)</f>
        <v>#REF!</v>
      </c>
      <c r="V282" s="92" t="e">
        <f>IF(V6&gt;0,U281*$I$50/(1-V279)*V7/#REF!,0)</f>
        <v>#REF!</v>
      </c>
      <c r="W282" s="221" t="e">
        <f>IF(W6&gt;0,V281*$I$50/(1-W279)*W7/#REF!,0)</f>
        <v>#REF!</v>
      </c>
    </row>
    <row r="283" spans="1:115" x14ac:dyDescent="0.25">
      <c r="D283" s="81"/>
      <c r="E283" s="89"/>
      <c r="K283" s="46"/>
    </row>
    <row r="284" spans="1:115" x14ac:dyDescent="0.25">
      <c r="D284" s="81"/>
      <c r="E284" s="241" t="s">
        <v>111</v>
      </c>
      <c r="F284" s="83" t="e">
        <f>SUM(H284:W284)</f>
        <v>#REF!</v>
      </c>
      <c r="G284" s="83"/>
      <c r="H284" s="83" t="e">
        <f>H282+SUM(H277:H278)</f>
        <v>#REF!</v>
      </c>
      <c r="I284" s="83" t="e">
        <f t="shared" ref="I284:W284" si="53">I282+SUM(I277:I278)</f>
        <v>#REF!</v>
      </c>
      <c r="J284" s="83" t="e">
        <f t="shared" si="53"/>
        <v>#REF!</v>
      </c>
      <c r="K284" s="83" t="e">
        <f t="shared" si="53"/>
        <v>#REF!</v>
      </c>
      <c r="L284" s="83" t="e">
        <f t="shared" si="53"/>
        <v>#REF!</v>
      </c>
      <c r="M284" s="83" t="e">
        <f t="shared" si="53"/>
        <v>#REF!</v>
      </c>
      <c r="N284" s="83" t="e">
        <f t="shared" si="53"/>
        <v>#REF!</v>
      </c>
      <c r="O284" s="83" t="e">
        <f t="shared" si="53"/>
        <v>#REF!</v>
      </c>
      <c r="P284" s="83" t="e">
        <f t="shared" si="53"/>
        <v>#REF!</v>
      </c>
      <c r="Q284" s="83" t="e">
        <f t="shared" si="53"/>
        <v>#REF!</v>
      </c>
      <c r="R284" s="83" t="e">
        <f t="shared" si="53"/>
        <v>#REF!</v>
      </c>
      <c r="S284" s="83" t="e">
        <f t="shared" si="53"/>
        <v>#REF!</v>
      </c>
      <c r="T284" s="83" t="e">
        <f t="shared" si="53"/>
        <v>#REF!</v>
      </c>
      <c r="U284" s="83" t="e">
        <f t="shared" si="53"/>
        <v>#REF!</v>
      </c>
      <c r="V284" s="83" t="e">
        <f t="shared" si="53"/>
        <v>#REF!</v>
      </c>
      <c r="W284" s="242" t="e">
        <f t="shared" si="53"/>
        <v>#REF!</v>
      </c>
    </row>
    <row r="285" spans="1:115" x14ac:dyDescent="0.25">
      <c r="K285" s="49"/>
    </row>
    <row r="286" spans="1:115" x14ac:dyDescent="0.25">
      <c r="E286" s="118" t="s">
        <v>163</v>
      </c>
      <c r="F286" s="252" t="e">
        <f>SUMPRODUCT(H284:W284,$H$55:$W$55)/SUM($H$55:$W$55)</f>
        <v>#REF!</v>
      </c>
      <c r="K286" s="49"/>
    </row>
    <row r="287" spans="1:115" x14ac:dyDescent="0.25">
      <c r="E287" s="105" t="s">
        <v>164</v>
      </c>
      <c r="F287" s="262" t="e">
        <f>F286*$F$57</f>
        <v>#REF!</v>
      </c>
      <c r="K287" s="49"/>
    </row>
    <row r="288" spans="1:115" x14ac:dyDescent="0.25">
      <c r="E288" s="105" t="s">
        <v>152</v>
      </c>
      <c r="F288" s="219" t="e">
        <f>#REF!</f>
        <v>#REF!</v>
      </c>
    </row>
    <row r="290" spans="4:23" x14ac:dyDescent="0.25">
      <c r="D290" s="99" t="s">
        <v>148</v>
      </c>
      <c r="E290" s="99"/>
    </row>
    <row r="291" spans="4:23" x14ac:dyDescent="0.25">
      <c r="D291" s="81"/>
      <c r="E291" s="241" t="s">
        <v>149</v>
      </c>
      <c r="F291" s="87" t="e">
        <f>SUM(H291:W291)</f>
        <v>#REF!</v>
      </c>
      <c r="G291" s="83"/>
      <c r="H291" s="260" t="e">
        <f>SUM(H292:H293)</f>
        <v>#REF!</v>
      </c>
      <c r="I291" s="260" t="e">
        <f t="shared" ref="I291:W291" si="54">SUM(I292:I293)</f>
        <v>#REF!</v>
      </c>
      <c r="J291" s="260" t="e">
        <f t="shared" si="54"/>
        <v>#REF!</v>
      </c>
      <c r="K291" s="260" t="e">
        <f t="shared" si="54"/>
        <v>#REF!</v>
      </c>
      <c r="L291" s="260" t="e">
        <f t="shared" si="54"/>
        <v>#REF!</v>
      </c>
      <c r="M291" s="260" t="e">
        <f t="shared" si="54"/>
        <v>#REF!</v>
      </c>
      <c r="N291" s="260" t="e">
        <f t="shared" si="54"/>
        <v>#REF!</v>
      </c>
      <c r="O291" s="260" t="e">
        <f t="shared" si="54"/>
        <v>#REF!</v>
      </c>
      <c r="P291" s="260" t="e">
        <f t="shared" si="54"/>
        <v>#REF!</v>
      </c>
      <c r="Q291" s="260" t="e">
        <f t="shared" si="54"/>
        <v>#REF!</v>
      </c>
      <c r="R291" s="260" t="e">
        <f t="shared" si="54"/>
        <v>#REF!</v>
      </c>
      <c r="S291" s="260" t="e">
        <f t="shared" si="54"/>
        <v>#REF!</v>
      </c>
      <c r="T291" s="260" t="e">
        <f t="shared" si="54"/>
        <v>#REF!</v>
      </c>
      <c r="U291" s="260" t="e">
        <f t="shared" si="54"/>
        <v>#REF!</v>
      </c>
      <c r="V291" s="260" t="e">
        <f t="shared" si="54"/>
        <v>#REF!</v>
      </c>
      <c r="W291" s="252" t="e">
        <f t="shared" si="54"/>
        <v>#REF!</v>
      </c>
    </row>
    <row r="292" spans="4:23" x14ac:dyDescent="0.25">
      <c r="E292" s="225" t="s">
        <v>153</v>
      </c>
      <c r="F292" s="43" t="e">
        <f>F287*F288</f>
        <v>#REF!</v>
      </c>
      <c r="G292" s="43"/>
      <c r="H292" s="43" t="e">
        <f t="shared" ref="H292:W292" si="55">IF(H6=$F$56,$F$292,0)</f>
        <v>#REF!</v>
      </c>
      <c r="I292" s="43" t="e">
        <f t="shared" si="55"/>
        <v>#REF!</v>
      </c>
      <c r="J292" s="43" t="e">
        <f t="shared" si="55"/>
        <v>#REF!</v>
      </c>
      <c r="K292" s="43" t="e">
        <f t="shared" si="55"/>
        <v>#REF!</v>
      </c>
      <c r="L292" s="43" t="e">
        <f t="shared" si="55"/>
        <v>#REF!</v>
      </c>
      <c r="M292" s="43" t="e">
        <f t="shared" si="55"/>
        <v>#REF!</v>
      </c>
      <c r="N292" s="43" t="e">
        <f t="shared" si="55"/>
        <v>#REF!</v>
      </c>
      <c r="O292" s="43" t="e">
        <f t="shared" si="55"/>
        <v>#REF!</v>
      </c>
      <c r="P292" s="43" t="e">
        <f t="shared" si="55"/>
        <v>#REF!</v>
      </c>
      <c r="Q292" s="43" t="e">
        <f t="shared" si="55"/>
        <v>#REF!</v>
      </c>
      <c r="R292" s="43" t="e">
        <f t="shared" si="55"/>
        <v>#REF!</v>
      </c>
      <c r="S292" s="43" t="e">
        <f t="shared" si="55"/>
        <v>#REF!</v>
      </c>
      <c r="T292" s="43" t="e">
        <f t="shared" si="55"/>
        <v>#REF!</v>
      </c>
      <c r="U292" s="43" t="e">
        <f t="shared" si="55"/>
        <v>#REF!</v>
      </c>
      <c r="V292" s="43" t="e">
        <f t="shared" si="55"/>
        <v>#REF!</v>
      </c>
      <c r="W292" s="218" t="e">
        <f t="shared" si="55"/>
        <v>#REF!</v>
      </c>
    </row>
    <row r="293" spans="4:23" x14ac:dyDescent="0.25">
      <c r="E293" s="258" t="s">
        <v>131</v>
      </c>
      <c r="F293" s="92" t="e">
        <f>F287-F292</f>
        <v>#REF!</v>
      </c>
      <c r="G293" s="92"/>
      <c r="H293" s="92" t="e">
        <f t="shared" ref="H293:W293" si="56">IF(AND(H6&gt;1,$F$292&gt;1),($F$287-$F$292)/($F$57-$F$56),IF(AND(H6&gt;0,$F$292=0),$F$287/$F$57,0))</f>
        <v>#REF!</v>
      </c>
      <c r="I293" s="92" t="e">
        <f t="shared" si="56"/>
        <v>#REF!</v>
      </c>
      <c r="J293" s="92" t="e">
        <f t="shared" si="56"/>
        <v>#REF!</v>
      </c>
      <c r="K293" s="92" t="e">
        <f t="shared" si="56"/>
        <v>#REF!</v>
      </c>
      <c r="L293" s="92" t="e">
        <f t="shared" si="56"/>
        <v>#REF!</v>
      </c>
      <c r="M293" s="92" t="e">
        <f t="shared" si="56"/>
        <v>#REF!</v>
      </c>
      <c r="N293" s="92" t="e">
        <f t="shared" si="56"/>
        <v>#REF!</v>
      </c>
      <c r="O293" s="92" t="e">
        <f t="shared" si="56"/>
        <v>#REF!</v>
      </c>
      <c r="P293" s="92" t="e">
        <f t="shared" si="56"/>
        <v>#REF!</v>
      </c>
      <c r="Q293" s="92" t="e">
        <f t="shared" si="56"/>
        <v>#REF!</v>
      </c>
      <c r="R293" s="92" t="e">
        <f t="shared" si="56"/>
        <v>#REF!</v>
      </c>
      <c r="S293" s="92" t="e">
        <f t="shared" si="56"/>
        <v>#REF!</v>
      </c>
      <c r="T293" s="92" t="e">
        <f t="shared" si="56"/>
        <v>#REF!</v>
      </c>
      <c r="U293" s="92" t="e">
        <f t="shared" si="56"/>
        <v>#REF!</v>
      </c>
      <c r="V293" s="92" t="e">
        <f t="shared" si="56"/>
        <v>#REF!</v>
      </c>
      <c r="W293" s="221" t="e">
        <f t="shared" si="56"/>
        <v>#REF!</v>
      </c>
    </row>
    <row r="294" spans="4:23" x14ac:dyDescent="0.25">
      <c r="E294" s="105" t="s">
        <v>150</v>
      </c>
      <c r="F294" s="91" t="e">
        <f>SUM(H294:W294)</f>
        <v>#REF!</v>
      </c>
      <c r="G294" s="92"/>
      <c r="H294" s="261" t="e">
        <f>IF(H6&gt;0,$F$274,0)</f>
        <v>#REF!</v>
      </c>
      <c r="I294" s="261" t="e">
        <f t="shared" ref="I294:W294" si="57">IF(I6&gt;0,$F$274,0)</f>
        <v>#REF!</v>
      </c>
      <c r="J294" s="261" t="e">
        <f t="shared" si="57"/>
        <v>#REF!</v>
      </c>
      <c r="K294" s="261" t="e">
        <f t="shared" si="57"/>
        <v>#REF!</v>
      </c>
      <c r="L294" s="261" t="e">
        <f t="shared" si="57"/>
        <v>#REF!</v>
      </c>
      <c r="M294" s="261" t="e">
        <f t="shared" si="57"/>
        <v>#REF!</v>
      </c>
      <c r="N294" s="261" t="e">
        <f t="shared" si="57"/>
        <v>#REF!</v>
      </c>
      <c r="O294" s="261" t="e">
        <f t="shared" si="57"/>
        <v>#REF!</v>
      </c>
      <c r="P294" s="261" t="e">
        <f t="shared" si="57"/>
        <v>#REF!</v>
      </c>
      <c r="Q294" s="261" t="e">
        <f t="shared" si="57"/>
        <v>#REF!</v>
      </c>
      <c r="R294" s="261" t="e">
        <f t="shared" si="57"/>
        <v>#REF!</v>
      </c>
      <c r="S294" s="261" t="e">
        <f t="shared" si="57"/>
        <v>#REF!</v>
      </c>
      <c r="T294" s="261" t="e">
        <f t="shared" si="57"/>
        <v>#REF!</v>
      </c>
      <c r="U294" s="261" t="e">
        <f t="shared" si="57"/>
        <v>#REF!</v>
      </c>
      <c r="V294" s="261" t="e">
        <f t="shared" si="57"/>
        <v>#REF!</v>
      </c>
      <c r="W294" s="262" t="e">
        <f t="shared" si="57"/>
        <v>#REF!</v>
      </c>
    </row>
    <row r="295" spans="4:23" x14ac:dyDescent="0.25">
      <c r="K295" s="49"/>
    </row>
  </sheetData>
  <pageMargins left="0.70866141732283472" right="0.70866141732283472" top="0.74803149606299213" bottom="0.74803149606299213" header="0.31496062992125984" footer="0.31496062992125984"/>
  <pageSetup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4"/>
  <sheetViews>
    <sheetView showGridLines="0" tabSelected="1" zoomScale="85" zoomScaleNormal="85" workbookViewId="0">
      <pane xSplit="4" ySplit="6" topLeftCell="E7" activePane="bottomRight" state="frozen"/>
      <selection pane="topRight" activeCell="E1" sqref="E1"/>
      <selection pane="bottomLeft" activeCell="A7" sqref="A7"/>
      <selection pane="bottomRight" activeCell="G22" sqref="G22"/>
    </sheetView>
  </sheetViews>
  <sheetFormatPr defaultColWidth="9.140625" defaultRowHeight="12.75" zeroHeight="1" x14ac:dyDescent="0.25"/>
  <cols>
    <col min="1" max="1" width="5.140625" style="426" customWidth="1"/>
    <col min="2" max="2" width="2.28515625" style="426" customWidth="1"/>
    <col min="3" max="3" width="43.85546875" style="426" customWidth="1"/>
    <col min="4" max="4" width="14.85546875" style="426" customWidth="1"/>
    <col min="5" max="5" width="12.28515625" style="426" customWidth="1"/>
    <col min="6" max="16384" width="9.140625" style="426"/>
  </cols>
  <sheetData>
    <row r="1" spans="1:5" ht="18.75" x14ac:dyDescent="0.25">
      <c r="A1" s="495" t="s">
        <v>344</v>
      </c>
    </row>
    <row r="2" spans="1:5" x14ac:dyDescent="0.25">
      <c r="A2" s="427"/>
    </row>
    <row r="3" spans="1:5" x14ac:dyDescent="0.25">
      <c r="B3" s="430" t="s">
        <v>326</v>
      </c>
      <c r="E3" s="436" t="s">
        <v>306</v>
      </c>
    </row>
    <row r="4" spans="1:5" x14ac:dyDescent="0.25">
      <c r="A4" s="430"/>
      <c r="E4" s="569" t="s">
        <v>376</v>
      </c>
    </row>
    <row r="5" spans="1:5" x14ac:dyDescent="0.25">
      <c r="B5" s="581" t="s">
        <v>324</v>
      </c>
      <c r="C5" s="582"/>
      <c r="D5" s="582"/>
      <c r="E5" s="582"/>
    </row>
    <row r="6" spans="1:5" x14ac:dyDescent="0.25">
      <c r="B6" s="579" t="s">
        <v>305</v>
      </c>
      <c r="C6" s="580"/>
      <c r="D6" s="429" t="s">
        <v>328</v>
      </c>
      <c r="E6" s="429" t="s">
        <v>325</v>
      </c>
    </row>
    <row r="7" spans="1:5" x14ac:dyDescent="0.25">
      <c r="B7" s="542" t="s">
        <v>346</v>
      </c>
      <c r="C7" s="541"/>
      <c r="D7" s="425"/>
      <c r="E7" s="435"/>
    </row>
    <row r="8" spans="1:5" x14ac:dyDescent="0.25">
      <c r="B8" s="540"/>
      <c r="C8" s="423" t="s">
        <v>365</v>
      </c>
      <c r="D8" s="431" t="s">
        <v>127</v>
      </c>
      <c r="E8" s="437"/>
    </row>
    <row r="9" spans="1:5" x14ac:dyDescent="0.25">
      <c r="B9" s="540"/>
      <c r="C9" s="423" t="s">
        <v>88</v>
      </c>
      <c r="D9" s="431" t="s">
        <v>127</v>
      </c>
      <c r="E9" s="437"/>
    </row>
    <row r="10" spans="1:5" x14ac:dyDescent="0.25">
      <c r="B10" s="540"/>
      <c r="C10" s="423" t="s">
        <v>345</v>
      </c>
      <c r="D10" s="431" t="s">
        <v>127</v>
      </c>
      <c r="E10" s="437"/>
    </row>
    <row r="11" spans="1:5" x14ac:dyDescent="0.25">
      <c r="B11" s="540"/>
      <c r="C11" s="423" t="s">
        <v>89</v>
      </c>
      <c r="D11" s="431" t="s">
        <v>127</v>
      </c>
      <c r="E11" s="437"/>
    </row>
    <row r="12" spans="1:5" ht="9.75" customHeight="1" x14ac:dyDescent="0.25">
      <c r="B12" s="540"/>
      <c r="C12" s="423"/>
      <c r="D12" s="431"/>
      <c r="E12" s="497"/>
    </row>
    <row r="13" spans="1:5" x14ac:dyDescent="0.25">
      <c r="B13" s="542" t="s">
        <v>331</v>
      </c>
      <c r="C13" s="543"/>
      <c r="D13" s="431"/>
      <c r="E13" s="497"/>
    </row>
    <row r="14" spans="1:5" x14ac:dyDescent="0.25">
      <c r="B14" s="542"/>
      <c r="C14" s="423" t="s">
        <v>347</v>
      </c>
      <c r="D14" s="431" t="s">
        <v>133</v>
      </c>
      <c r="E14" s="437"/>
    </row>
    <row r="15" spans="1:5" x14ac:dyDescent="0.25">
      <c r="B15" s="542"/>
      <c r="C15" s="423" t="s">
        <v>348</v>
      </c>
      <c r="D15" s="431" t="s">
        <v>133</v>
      </c>
      <c r="E15" s="437"/>
    </row>
    <row r="16" spans="1:5" x14ac:dyDescent="0.25">
      <c r="B16" s="540"/>
      <c r="C16" s="423" t="s">
        <v>107</v>
      </c>
      <c r="D16" s="431" t="s">
        <v>133</v>
      </c>
      <c r="E16" s="437"/>
    </row>
    <row r="17" spans="2:5" x14ac:dyDescent="0.25">
      <c r="B17" s="540"/>
      <c r="C17" s="423"/>
      <c r="D17" s="431"/>
      <c r="E17" s="497"/>
    </row>
    <row r="18" spans="2:5" x14ac:dyDescent="0.25">
      <c r="B18" s="540" t="s">
        <v>349</v>
      </c>
      <c r="C18" s="543"/>
      <c r="D18" s="431"/>
      <c r="E18" s="497"/>
    </row>
    <row r="19" spans="2:5" ht="25.5" x14ac:dyDescent="0.25">
      <c r="B19" s="542"/>
      <c r="C19" s="423" t="s">
        <v>379</v>
      </c>
      <c r="D19" s="431" t="s">
        <v>127</v>
      </c>
      <c r="E19" s="437"/>
    </row>
    <row r="20" spans="2:5" x14ac:dyDescent="0.25">
      <c r="B20" s="540"/>
      <c r="C20" s="423"/>
      <c r="D20" s="431"/>
      <c r="E20" s="497"/>
    </row>
    <row r="21" spans="2:5" ht="12.75" customHeight="1" x14ac:dyDescent="0.25">
      <c r="B21" s="542" t="s">
        <v>334</v>
      </c>
      <c r="C21" s="543"/>
      <c r="D21" s="431"/>
      <c r="E21" s="497"/>
    </row>
    <row r="22" spans="2:5" x14ac:dyDescent="0.25">
      <c r="B22" s="542"/>
      <c r="C22" s="423" t="s">
        <v>350</v>
      </c>
      <c r="D22" s="431" t="s">
        <v>127</v>
      </c>
      <c r="E22" s="437"/>
    </row>
    <row r="23" spans="2:5" x14ac:dyDescent="0.25">
      <c r="B23" s="540"/>
      <c r="C23" s="423" t="s">
        <v>351</v>
      </c>
      <c r="D23" s="431" t="s">
        <v>127</v>
      </c>
      <c r="E23" s="437"/>
    </row>
    <row r="24" spans="2:5" x14ac:dyDescent="0.25">
      <c r="B24" s="542"/>
      <c r="C24" s="423"/>
      <c r="D24" s="431"/>
      <c r="E24" s="546"/>
    </row>
    <row r="25" spans="2:5" x14ac:dyDescent="0.25">
      <c r="B25" s="540" t="s">
        <v>352</v>
      </c>
      <c r="C25" s="543"/>
      <c r="D25" s="431"/>
      <c r="E25" s="497"/>
    </row>
    <row r="26" spans="2:5" x14ac:dyDescent="0.25">
      <c r="B26" s="540"/>
      <c r="C26" s="423" t="s">
        <v>353</v>
      </c>
      <c r="D26" s="431" t="s">
        <v>354</v>
      </c>
      <c r="E26" s="437"/>
    </row>
    <row r="27" spans="2:5" x14ac:dyDescent="0.25">
      <c r="B27" s="540"/>
      <c r="C27" s="423" t="s">
        <v>355</v>
      </c>
      <c r="D27" s="431" t="s">
        <v>354</v>
      </c>
      <c r="E27" s="437"/>
    </row>
    <row r="28" spans="2:5" x14ac:dyDescent="0.25">
      <c r="B28" s="542"/>
      <c r="C28" s="423" t="s">
        <v>356</v>
      </c>
      <c r="D28" s="431" t="s">
        <v>354</v>
      </c>
      <c r="E28" s="437"/>
    </row>
    <row r="29" spans="2:5" x14ac:dyDescent="0.25">
      <c r="B29" s="540"/>
      <c r="C29" s="423" t="s">
        <v>357</v>
      </c>
      <c r="D29" s="431" t="s">
        <v>354</v>
      </c>
      <c r="E29" s="437"/>
    </row>
    <row r="30" spans="2:5" x14ac:dyDescent="0.25">
      <c r="B30" s="540"/>
      <c r="C30" s="423"/>
      <c r="D30" s="431"/>
      <c r="E30" s="497"/>
    </row>
    <row r="31" spans="2:5" x14ac:dyDescent="0.25">
      <c r="B31" s="540" t="s">
        <v>358</v>
      </c>
      <c r="C31" s="543"/>
      <c r="D31" s="431"/>
      <c r="E31" s="497"/>
    </row>
    <row r="32" spans="2:5" x14ac:dyDescent="0.25">
      <c r="B32" s="540"/>
      <c r="C32" s="423" t="s">
        <v>359</v>
      </c>
      <c r="D32" s="431" t="s">
        <v>374</v>
      </c>
      <c r="E32" s="437"/>
    </row>
    <row r="33" spans="2:5" x14ac:dyDescent="0.25">
      <c r="B33" s="542"/>
      <c r="C33" s="423" t="s">
        <v>367</v>
      </c>
      <c r="D33" s="431" t="s">
        <v>374</v>
      </c>
      <c r="E33" s="437"/>
    </row>
    <row r="34" spans="2:5" x14ac:dyDescent="0.25">
      <c r="B34" s="540"/>
      <c r="C34" s="423" t="s">
        <v>368</v>
      </c>
      <c r="D34" s="431" t="s">
        <v>374</v>
      </c>
      <c r="E34" s="437"/>
    </row>
    <row r="35" spans="2:5" x14ac:dyDescent="0.25">
      <c r="B35" s="540"/>
      <c r="C35" s="423" t="s">
        <v>369</v>
      </c>
      <c r="D35" s="431" t="s">
        <v>374</v>
      </c>
      <c r="E35" s="437"/>
    </row>
    <row r="36" spans="2:5" x14ac:dyDescent="0.25">
      <c r="B36" s="540"/>
      <c r="C36" s="423"/>
      <c r="D36" s="431"/>
      <c r="E36" s="497"/>
    </row>
    <row r="37" spans="2:5" x14ac:dyDescent="0.25">
      <c r="B37" s="540" t="s">
        <v>370</v>
      </c>
      <c r="E37" s="497"/>
    </row>
    <row r="38" spans="2:5" x14ac:dyDescent="0.25">
      <c r="B38" s="564"/>
      <c r="C38" s="423" t="s">
        <v>371</v>
      </c>
      <c r="D38" s="431" t="s">
        <v>127</v>
      </c>
      <c r="E38" s="437"/>
    </row>
    <row r="39" spans="2:5" ht="15" x14ac:dyDescent="0.25">
      <c r="B39" s="565"/>
      <c r="E39" s="497"/>
    </row>
    <row r="40" spans="2:5" x14ac:dyDescent="0.25">
      <c r="B40" s="540" t="s">
        <v>372</v>
      </c>
      <c r="E40" s="497"/>
    </row>
    <row r="41" spans="2:5" x14ac:dyDescent="0.25">
      <c r="B41" s="564"/>
      <c r="C41" s="423" t="s">
        <v>373</v>
      </c>
      <c r="D41" s="431" t="s">
        <v>374</v>
      </c>
      <c r="E41" s="437"/>
    </row>
    <row r="42" spans="2:5" x14ac:dyDescent="0.25">
      <c r="B42" s="439"/>
      <c r="C42" s="543"/>
      <c r="D42" s="545"/>
      <c r="E42" s="497"/>
    </row>
    <row r="43" spans="2:5" x14ac:dyDescent="0.25">
      <c r="B43" s="540" t="s">
        <v>330</v>
      </c>
      <c r="C43" s="543"/>
      <c r="D43" s="431"/>
      <c r="E43" s="497"/>
    </row>
    <row r="44" spans="2:5" ht="25.5" x14ac:dyDescent="0.25">
      <c r="B44" s="544"/>
      <c r="C44" s="423" t="s">
        <v>360</v>
      </c>
      <c r="D44" s="431" t="s">
        <v>127</v>
      </c>
      <c r="E44" s="437"/>
    </row>
    <row r="45" spans="2:5" x14ac:dyDescent="0.25">
      <c r="B45" s="544"/>
      <c r="C45" s="423" t="s">
        <v>361</v>
      </c>
      <c r="D45" s="431" t="s">
        <v>374</v>
      </c>
      <c r="E45" s="437"/>
    </row>
    <row r="46" spans="2:5" x14ac:dyDescent="0.25">
      <c r="B46" s="544"/>
      <c r="C46" s="423"/>
      <c r="D46" s="545"/>
      <c r="E46" s="497"/>
    </row>
    <row r="47" spans="2:5" ht="12.75" customHeight="1" x14ac:dyDescent="0.25">
      <c r="B47" s="540" t="s">
        <v>333</v>
      </c>
      <c r="C47" s="543"/>
      <c r="D47" s="545"/>
      <c r="E47" s="497"/>
    </row>
    <row r="48" spans="2:5" x14ac:dyDescent="0.25">
      <c r="B48" s="544"/>
      <c r="C48" s="423" t="s">
        <v>362</v>
      </c>
      <c r="D48" s="431" t="s">
        <v>133</v>
      </c>
      <c r="E48" s="437"/>
    </row>
    <row r="49" spans="2:5" x14ac:dyDescent="0.25">
      <c r="B49" s="544"/>
      <c r="C49" s="423" t="s">
        <v>95</v>
      </c>
      <c r="D49" s="431" t="s">
        <v>296</v>
      </c>
      <c r="E49" s="437"/>
    </row>
    <row r="50" spans="2:5" x14ac:dyDescent="0.25">
      <c r="B50" s="544"/>
      <c r="C50" s="423"/>
      <c r="D50" s="545"/>
      <c r="E50" s="547"/>
    </row>
    <row r="51" spans="2:5" x14ac:dyDescent="0.25">
      <c r="B51" s="540" t="s">
        <v>332</v>
      </c>
      <c r="C51" s="543"/>
      <c r="D51" s="545"/>
      <c r="E51" s="547"/>
    </row>
    <row r="52" spans="2:5" x14ac:dyDescent="0.25">
      <c r="B52" s="439"/>
      <c r="C52" s="423" t="s">
        <v>363</v>
      </c>
      <c r="D52" s="431" t="s">
        <v>129</v>
      </c>
      <c r="E52" s="437"/>
    </row>
    <row r="53" spans="2:5" ht="25.5" x14ac:dyDescent="0.25">
      <c r="B53" s="433"/>
      <c r="C53" s="424" t="s">
        <v>134</v>
      </c>
      <c r="D53" s="432" t="s">
        <v>129</v>
      </c>
      <c r="E53" s="438"/>
    </row>
    <row r="54" spans="2:5" x14ac:dyDescent="0.25">
      <c r="C54" s="423"/>
    </row>
    <row r="55" spans="2:5" x14ac:dyDescent="0.25">
      <c r="B55" s="566" t="s">
        <v>327</v>
      </c>
      <c r="C55" s="519"/>
      <c r="D55" s="519"/>
      <c r="E55" s="568"/>
    </row>
    <row r="56" spans="2:5" x14ac:dyDescent="0.25">
      <c r="B56" s="517" t="s">
        <v>305</v>
      </c>
      <c r="C56" s="518"/>
      <c r="D56" s="429" t="s">
        <v>328</v>
      </c>
      <c r="E56" s="429" t="s">
        <v>325</v>
      </c>
    </row>
    <row r="57" spans="2:5" x14ac:dyDescent="0.25">
      <c r="B57" s="433" t="s">
        <v>337</v>
      </c>
      <c r="C57" s="434"/>
      <c r="D57" s="432" t="s">
        <v>302</v>
      </c>
      <c r="E57" s="428"/>
    </row>
    <row r="58" spans="2:5" x14ac:dyDescent="0.25"/>
    <row r="59" spans="2:5" hidden="1" x14ac:dyDescent="0.25"/>
    <row r="60" spans="2:5" hidden="1" x14ac:dyDescent="0.25"/>
    <row r="61" spans="2:5" hidden="1" x14ac:dyDescent="0.25"/>
    <row r="62" spans="2:5" hidden="1" x14ac:dyDescent="0.25"/>
    <row r="63" spans="2:5" hidden="1" x14ac:dyDescent="0.25"/>
    <row r="64" spans="2:5" hidden="1" x14ac:dyDescent="0.25"/>
  </sheetData>
  <mergeCells count="2">
    <mergeCell ref="B6:C6"/>
    <mergeCell ref="B5:E5"/>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3"/>
  <sheetViews>
    <sheetView showGridLines="0" topLeftCell="A56" zoomScaleNormal="100" workbookViewId="0">
      <selection activeCell="D74" sqref="D74"/>
    </sheetView>
  </sheetViews>
  <sheetFormatPr defaultColWidth="9.140625" defaultRowHeight="12.75" zeroHeight="1" x14ac:dyDescent="0.25"/>
  <cols>
    <col min="1" max="1" width="6" style="440" customWidth="1"/>
    <col min="2" max="2" width="47.140625" style="440" customWidth="1"/>
    <col min="3" max="3" width="10.7109375" style="458" bestFit="1" customWidth="1"/>
    <col min="4" max="4" width="11.5703125" style="440" bestFit="1" customWidth="1"/>
    <col min="5" max="5" width="10" style="440" bestFit="1" customWidth="1"/>
    <col min="6" max="6" width="9.7109375" style="440" customWidth="1"/>
    <col min="7" max="7" width="9.5703125" style="440" bestFit="1" customWidth="1"/>
    <col min="8" max="8" width="11.140625" style="440" customWidth="1"/>
    <col min="9" max="9" width="11.140625" style="459" customWidth="1"/>
    <col min="10" max="13" width="11.140625" style="440" customWidth="1"/>
    <col min="14" max="16384" width="9.140625" style="440"/>
  </cols>
  <sheetData>
    <row r="1" spans="1:13" ht="18.75" x14ac:dyDescent="0.25">
      <c r="A1" s="496" t="s">
        <v>338</v>
      </c>
    </row>
    <row r="2" spans="1:13" x14ac:dyDescent="0.25">
      <c r="B2" s="460"/>
      <c r="I2" s="440"/>
    </row>
    <row r="3" spans="1:13" ht="13.5" thickBot="1" x14ac:dyDescent="0.3">
      <c r="B3" s="448"/>
      <c r="C3" s="445"/>
      <c r="I3" s="440"/>
    </row>
    <row r="4" spans="1:13" ht="13.5" thickBot="1" x14ac:dyDescent="0.3">
      <c r="B4" s="507" t="s">
        <v>341</v>
      </c>
      <c r="C4" s="556"/>
      <c r="D4" s="557" t="s">
        <v>342</v>
      </c>
      <c r="I4" s="440"/>
    </row>
    <row r="5" spans="1:13" x14ac:dyDescent="0.25">
      <c r="B5" s="558" t="s">
        <v>340</v>
      </c>
      <c r="C5" s="559"/>
      <c r="D5" s="560">
        <f>E57</f>
        <v>0</v>
      </c>
      <c r="I5" s="440"/>
    </row>
    <row r="6" spans="1:13" ht="12.75" customHeight="1" x14ac:dyDescent="0.25">
      <c r="B6" s="583" t="s">
        <v>377</v>
      </c>
      <c r="C6" s="584"/>
      <c r="D6" s="555">
        <f>NPV(C68,E73:K73)</f>
        <v>0</v>
      </c>
      <c r="I6" s="440"/>
    </row>
    <row r="7" spans="1:13" ht="13.5" thickBot="1" x14ac:dyDescent="0.3">
      <c r="B7" s="499" t="s">
        <v>378</v>
      </c>
      <c r="C7" s="500"/>
      <c r="D7" s="501">
        <f>D5+D6</f>
        <v>0</v>
      </c>
      <c r="I7" s="440"/>
    </row>
    <row r="8" spans="1:13" ht="13.5" thickBot="1" x14ac:dyDescent="0.3">
      <c r="B8" s="463"/>
      <c r="C8" s="464"/>
      <c r="D8" s="498"/>
      <c r="I8" s="440"/>
    </row>
    <row r="9" spans="1:13" ht="13.5" thickTop="1" x14ac:dyDescent="0.25">
      <c r="B9" s="585" t="s">
        <v>305</v>
      </c>
      <c r="C9" s="586"/>
      <c r="D9" s="587"/>
      <c r="E9" s="539" t="s">
        <v>294</v>
      </c>
      <c r="F9" s="539" t="s">
        <v>295</v>
      </c>
      <c r="G9" s="539" t="s">
        <v>304</v>
      </c>
      <c r="I9" s="440"/>
    </row>
    <row r="10" spans="1:13" x14ac:dyDescent="0.25">
      <c r="B10" s="521" t="s">
        <v>346</v>
      </c>
      <c r="C10" s="522"/>
      <c r="D10" s="431"/>
      <c r="E10" s="523" t="s">
        <v>129</v>
      </c>
      <c r="F10" s="523" t="s">
        <v>329</v>
      </c>
      <c r="G10" s="523" t="s">
        <v>282</v>
      </c>
      <c r="H10" s="465"/>
      <c r="I10" s="440"/>
      <c r="J10" s="465"/>
    </row>
    <row r="11" spans="1:13" x14ac:dyDescent="0.25">
      <c r="B11" s="520" t="s">
        <v>365</v>
      </c>
      <c r="C11" s="522"/>
      <c r="D11" s="524" t="s">
        <v>127</v>
      </c>
      <c r="E11" s="548">
        <f>'Input Sheet'!E8</f>
        <v>0</v>
      </c>
      <c r="F11" s="525">
        <v>70</v>
      </c>
      <c r="G11" s="526">
        <f>E11*F11/10^5</f>
        <v>0</v>
      </c>
      <c r="H11" s="465"/>
      <c r="I11" s="465"/>
      <c r="J11" s="465"/>
      <c r="K11" s="465"/>
      <c r="L11" s="465"/>
      <c r="M11" s="465"/>
    </row>
    <row r="12" spans="1:13" x14ac:dyDescent="0.25">
      <c r="B12" s="520" t="s">
        <v>88</v>
      </c>
      <c r="C12" s="522"/>
      <c r="D12" s="524" t="s">
        <v>127</v>
      </c>
      <c r="E12" s="549">
        <f>'Input Sheet'!E9</f>
        <v>0</v>
      </c>
      <c r="F12" s="527">
        <v>2433</v>
      </c>
      <c r="G12" s="528">
        <f t="shared" ref="G12:G14" si="0">E12*F12/10^5</f>
        <v>0</v>
      </c>
      <c r="H12" s="465"/>
      <c r="I12" s="465"/>
      <c r="J12" s="465"/>
      <c r="K12" s="465"/>
      <c r="L12" s="465"/>
      <c r="M12" s="465"/>
    </row>
    <row r="13" spans="1:13" x14ac:dyDescent="0.25">
      <c r="B13" s="520" t="s">
        <v>345</v>
      </c>
      <c r="C13" s="522"/>
      <c r="D13" s="524" t="s">
        <v>127</v>
      </c>
      <c r="E13" s="549">
        <f>'Input Sheet'!E10</f>
        <v>0</v>
      </c>
      <c r="F13" s="527">
        <v>2846</v>
      </c>
      <c r="G13" s="528">
        <f t="shared" si="0"/>
        <v>0</v>
      </c>
      <c r="H13" s="465"/>
      <c r="I13" s="465"/>
      <c r="J13" s="465"/>
      <c r="K13" s="465"/>
      <c r="L13" s="465"/>
      <c r="M13" s="465"/>
    </row>
    <row r="14" spans="1:13" x14ac:dyDescent="0.25">
      <c r="B14" s="520" t="s">
        <v>89</v>
      </c>
      <c r="C14" s="522"/>
      <c r="D14" s="524" t="s">
        <v>127</v>
      </c>
      <c r="E14" s="549">
        <f>'Input Sheet'!E11</f>
        <v>0</v>
      </c>
      <c r="F14" s="527">
        <v>11139</v>
      </c>
      <c r="G14" s="528">
        <f t="shared" si="0"/>
        <v>0</v>
      </c>
      <c r="H14" s="465"/>
      <c r="I14" s="465"/>
      <c r="J14" s="465"/>
      <c r="K14" s="465"/>
      <c r="L14" s="465"/>
      <c r="M14" s="465"/>
    </row>
    <row r="15" spans="1:13" x14ac:dyDescent="0.25">
      <c r="B15" s="529"/>
      <c r="C15" s="522"/>
      <c r="D15" s="524"/>
      <c r="E15" s="549"/>
      <c r="F15" s="527"/>
      <c r="G15" s="528"/>
      <c r="H15" s="465"/>
      <c r="I15" s="440"/>
      <c r="J15" s="465"/>
    </row>
    <row r="16" spans="1:13" x14ac:dyDescent="0.25">
      <c r="B16" s="521" t="s">
        <v>331</v>
      </c>
      <c r="C16" s="530"/>
      <c r="D16" s="524"/>
      <c r="E16" s="549"/>
      <c r="F16" s="527"/>
      <c r="G16" s="528"/>
      <c r="H16" s="465"/>
      <c r="I16" s="440"/>
      <c r="J16" s="465"/>
    </row>
    <row r="17" spans="2:13" x14ac:dyDescent="0.25">
      <c r="B17" s="531" t="s">
        <v>347</v>
      </c>
      <c r="C17" s="530"/>
      <c r="D17" s="524" t="s">
        <v>133</v>
      </c>
      <c r="E17" s="549">
        <f>'Input Sheet'!E14</f>
        <v>0</v>
      </c>
      <c r="F17" s="527">
        <v>13493</v>
      </c>
      <c r="G17" s="528">
        <f t="shared" ref="G17:G19" si="1">E17*F17/10^5</f>
        <v>0</v>
      </c>
      <c r="H17" s="465"/>
      <c r="I17" s="465"/>
      <c r="J17" s="465"/>
      <c r="K17" s="465"/>
      <c r="L17" s="465"/>
      <c r="M17" s="465"/>
    </row>
    <row r="18" spans="2:13" x14ac:dyDescent="0.25">
      <c r="B18" s="531" t="s">
        <v>348</v>
      </c>
      <c r="C18" s="530"/>
      <c r="D18" s="524" t="s">
        <v>133</v>
      </c>
      <c r="E18" s="549">
        <f>'Input Sheet'!E15</f>
        <v>0</v>
      </c>
      <c r="F18" s="527">
        <v>2904</v>
      </c>
      <c r="G18" s="528">
        <f t="shared" si="1"/>
        <v>0</v>
      </c>
      <c r="H18" s="465"/>
      <c r="I18" s="465"/>
      <c r="J18" s="465"/>
      <c r="K18" s="465"/>
      <c r="L18" s="465"/>
      <c r="M18" s="465"/>
    </row>
    <row r="19" spans="2:13" x14ac:dyDescent="0.25">
      <c r="B19" s="531" t="s">
        <v>107</v>
      </c>
      <c r="C19" s="522"/>
      <c r="D19" s="524" t="s">
        <v>133</v>
      </c>
      <c r="E19" s="549">
        <f>'Input Sheet'!E16</f>
        <v>0</v>
      </c>
      <c r="F19" s="527"/>
      <c r="G19" s="528">
        <f t="shared" si="1"/>
        <v>0</v>
      </c>
      <c r="H19" s="465"/>
      <c r="I19" s="440"/>
      <c r="J19" s="465"/>
    </row>
    <row r="20" spans="2:13" ht="15" x14ac:dyDescent="0.25">
      <c r="B20" s="532"/>
      <c r="C20" s="522"/>
      <c r="D20" s="524"/>
      <c r="E20" s="549"/>
      <c r="F20" s="527"/>
      <c r="G20" s="528"/>
      <c r="H20" s="465"/>
      <c r="I20" s="440"/>
      <c r="J20" s="465"/>
    </row>
    <row r="21" spans="2:13" x14ac:dyDescent="0.25">
      <c r="B21" s="521" t="s">
        <v>349</v>
      </c>
      <c r="C21" s="522"/>
      <c r="D21" s="524"/>
      <c r="E21" s="549"/>
      <c r="F21" s="527"/>
      <c r="G21" s="528"/>
      <c r="H21" s="465"/>
      <c r="I21" s="440"/>
      <c r="J21" s="465"/>
    </row>
    <row r="22" spans="2:13" ht="25.5" x14ac:dyDescent="0.25">
      <c r="B22" s="520" t="s">
        <v>379</v>
      </c>
      <c r="C22" s="530"/>
      <c r="D22" s="524" t="s">
        <v>127</v>
      </c>
      <c r="E22" s="549">
        <f>'Input Sheet'!E19</f>
        <v>0</v>
      </c>
      <c r="F22" s="527">
        <v>16396</v>
      </c>
      <c r="G22" s="528">
        <f t="shared" ref="G22" si="2">E22*F22/10^5</f>
        <v>0</v>
      </c>
      <c r="H22" s="465"/>
      <c r="I22" s="465"/>
      <c r="J22" s="465"/>
      <c r="K22" s="465"/>
      <c r="L22" s="465"/>
      <c r="M22" s="465"/>
    </row>
    <row r="23" spans="2:13" x14ac:dyDescent="0.25">
      <c r="B23" s="520"/>
      <c r="C23" s="522"/>
      <c r="D23" s="524"/>
      <c r="E23" s="549"/>
      <c r="F23" s="527"/>
      <c r="G23" s="528"/>
      <c r="H23" s="465"/>
      <c r="I23" s="440"/>
      <c r="J23" s="465"/>
    </row>
    <row r="24" spans="2:13" x14ac:dyDescent="0.25">
      <c r="B24" s="521" t="s">
        <v>334</v>
      </c>
      <c r="C24" s="522"/>
      <c r="D24" s="524"/>
      <c r="E24" s="549"/>
      <c r="F24" s="527"/>
      <c r="G24" s="528"/>
      <c r="H24" s="465"/>
      <c r="I24" s="440"/>
      <c r="J24" s="465"/>
    </row>
    <row r="25" spans="2:13" x14ac:dyDescent="0.25">
      <c r="B25" s="520" t="s">
        <v>350</v>
      </c>
      <c r="C25" s="530"/>
      <c r="D25" s="524" t="s">
        <v>127</v>
      </c>
      <c r="E25" s="549">
        <f>'Input Sheet'!E22</f>
        <v>0</v>
      </c>
      <c r="F25" s="527">
        <v>16305</v>
      </c>
      <c r="G25" s="528">
        <f t="shared" ref="G25:G26" si="3">E25*F25/10^5</f>
        <v>0</v>
      </c>
      <c r="H25" s="465"/>
      <c r="I25" s="465"/>
      <c r="J25" s="465"/>
      <c r="K25" s="465"/>
      <c r="L25" s="465"/>
      <c r="M25" s="465"/>
    </row>
    <row r="26" spans="2:13" x14ac:dyDescent="0.25">
      <c r="B26" s="520" t="s">
        <v>351</v>
      </c>
      <c r="C26" s="522"/>
      <c r="D26" s="524" t="s">
        <v>127</v>
      </c>
      <c r="E26" s="549">
        <f>'Input Sheet'!E23</f>
        <v>0</v>
      </c>
      <c r="F26" s="527">
        <v>92</v>
      </c>
      <c r="G26" s="528">
        <f t="shared" si="3"/>
        <v>0</v>
      </c>
      <c r="H26" s="465"/>
      <c r="I26" s="465"/>
      <c r="J26" s="465"/>
      <c r="K26" s="465"/>
      <c r="L26" s="465"/>
      <c r="M26" s="465"/>
    </row>
    <row r="27" spans="2:13" ht="15" x14ac:dyDescent="0.25">
      <c r="B27" s="532"/>
      <c r="C27" s="522"/>
      <c r="D27" s="524"/>
      <c r="E27" s="549"/>
      <c r="F27" s="527"/>
      <c r="G27" s="528"/>
      <c r="H27" s="465"/>
      <c r="I27" s="440"/>
      <c r="J27" s="465"/>
    </row>
    <row r="28" spans="2:13" x14ac:dyDescent="0.25">
      <c r="B28" s="521" t="s">
        <v>352</v>
      </c>
      <c r="C28" s="530"/>
      <c r="D28" s="524"/>
      <c r="E28" s="549"/>
      <c r="F28" s="527"/>
      <c r="G28" s="528"/>
      <c r="H28" s="465"/>
      <c r="I28" s="508"/>
      <c r="J28" s="465"/>
    </row>
    <row r="29" spans="2:13" x14ac:dyDescent="0.25">
      <c r="B29" s="531" t="s">
        <v>353</v>
      </c>
      <c r="C29" s="533"/>
      <c r="D29" s="524" t="s">
        <v>354</v>
      </c>
      <c r="E29" s="549">
        <f>'Input Sheet'!E26</f>
        <v>0</v>
      </c>
      <c r="F29" s="527">
        <v>341</v>
      </c>
      <c r="G29" s="528">
        <f t="shared" ref="G29:G32" si="4">E29*F29/10^5</f>
        <v>0</v>
      </c>
      <c r="H29" s="465"/>
      <c r="I29" s="465"/>
      <c r="J29" s="465"/>
      <c r="K29" s="465"/>
      <c r="L29" s="465"/>
      <c r="M29" s="465"/>
    </row>
    <row r="30" spans="2:13" x14ac:dyDescent="0.25">
      <c r="B30" s="531" t="s">
        <v>355</v>
      </c>
      <c r="C30" s="530"/>
      <c r="D30" s="524" t="s">
        <v>354</v>
      </c>
      <c r="E30" s="549">
        <f>'Input Sheet'!E27</f>
        <v>0</v>
      </c>
      <c r="F30" s="527">
        <v>76</v>
      </c>
      <c r="G30" s="528">
        <f t="shared" si="4"/>
        <v>0</v>
      </c>
      <c r="H30" s="465"/>
      <c r="I30" s="465"/>
      <c r="J30" s="465"/>
      <c r="K30" s="465"/>
      <c r="L30" s="465"/>
      <c r="M30" s="465"/>
    </row>
    <row r="31" spans="2:13" x14ac:dyDescent="0.25">
      <c r="B31" s="531" t="s">
        <v>356</v>
      </c>
      <c r="C31" s="522"/>
      <c r="D31" s="524" t="s">
        <v>354</v>
      </c>
      <c r="E31" s="549">
        <f>'Input Sheet'!E28</f>
        <v>0</v>
      </c>
      <c r="F31" s="527">
        <v>48</v>
      </c>
      <c r="G31" s="528">
        <f t="shared" si="4"/>
        <v>0</v>
      </c>
      <c r="H31" s="465"/>
      <c r="I31" s="465"/>
      <c r="J31" s="465"/>
      <c r="K31" s="465"/>
      <c r="L31" s="465"/>
      <c r="M31" s="465"/>
    </row>
    <row r="32" spans="2:13" x14ac:dyDescent="0.25">
      <c r="B32" s="531" t="s">
        <v>357</v>
      </c>
      <c r="C32" s="522"/>
      <c r="D32" s="524" t="s">
        <v>354</v>
      </c>
      <c r="E32" s="549">
        <f>'Input Sheet'!E29</f>
        <v>0</v>
      </c>
      <c r="F32" s="527">
        <v>15</v>
      </c>
      <c r="G32" s="528">
        <f t="shared" si="4"/>
        <v>0</v>
      </c>
      <c r="H32" s="465"/>
      <c r="I32" s="465"/>
      <c r="J32" s="465"/>
      <c r="K32" s="465"/>
      <c r="L32" s="465"/>
      <c r="M32" s="465"/>
    </row>
    <row r="33" spans="2:13" ht="15" x14ac:dyDescent="0.25">
      <c r="B33" s="532"/>
      <c r="C33" s="522"/>
      <c r="D33" s="524"/>
      <c r="E33" s="549"/>
      <c r="F33" s="527"/>
      <c r="G33" s="528"/>
      <c r="H33" s="465"/>
      <c r="I33" s="508"/>
      <c r="J33" s="465"/>
    </row>
    <row r="34" spans="2:13" ht="25.5" x14ac:dyDescent="0.25">
      <c r="B34" s="561" t="s">
        <v>366</v>
      </c>
      <c r="C34" s="530"/>
      <c r="D34" s="524"/>
      <c r="E34" s="550"/>
      <c r="F34" s="527"/>
      <c r="G34" s="528"/>
      <c r="H34" s="465"/>
      <c r="I34" s="508"/>
      <c r="J34" s="465"/>
    </row>
    <row r="35" spans="2:13" x14ac:dyDescent="0.25">
      <c r="B35" s="531" t="s">
        <v>359</v>
      </c>
      <c r="C35" s="522"/>
      <c r="D35" s="524" t="s">
        <v>374</v>
      </c>
      <c r="E35" s="549">
        <f>'Input Sheet'!E32</f>
        <v>0</v>
      </c>
      <c r="F35" s="527">
        <v>159811</v>
      </c>
      <c r="G35" s="528">
        <f t="shared" ref="G35:G38" si="5">E35*F35/10^5</f>
        <v>0</v>
      </c>
      <c r="H35" s="465"/>
      <c r="I35" s="465"/>
      <c r="J35" s="465"/>
      <c r="K35" s="465"/>
      <c r="L35" s="465"/>
      <c r="M35" s="465"/>
    </row>
    <row r="36" spans="2:13" x14ac:dyDescent="0.25">
      <c r="B36" s="531" t="s">
        <v>367</v>
      </c>
      <c r="C36" s="522"/>
      <c r="D36" s="524" t="s">
        <v>374</v>
      </c>
      <c r="E36" s="549">
        <f>'Input Sheet'!E33</f>
        <v>0</v>
      </c>
      <c r="F36" s="527">
        <v>103043</v>
      </c>
      <c r="G36" s="528">
        <f t="shared" si="5"/>
        <v>0</v>
      </c>
      <c r="H36" s="465"/>
      <c r="I36" s="465"/>
      <c r="J36" s="465"/>
      <c r="K36" s="465"/>
      <c r="L36" s="465"/>
      <c r="M36" s="465"/>
    </row>
    <row r="37" spans="2:13" x14ac:dyDescent="0.25">
      <c r="B37" s="531" t="s">
        <v>368</v>
      </c>
      <c r="C37" s="522"/>
      <c r="D37" s="524" t="s">
        <v>374</v>
      </c>
      <c r="E37" s="549">
        <f>'Input Sheet'!E34</f>
        <v>0</v>
      </c>
      <c r="F37" s="527">
        <v>85502</v>
      </c>
      <c r="G37" s="528">
        <f t="shared" si="5"/>
        <v>0</v>
      </c>
      <c r="H37" s="465"/>
      <c r="I37" s="465"/>
      <c r="J37" s="465"/>
      <c r="K37" s="465"/>
      <c r="L37" s="465"/>
      <c r="M37" s="465"/>
    </row>
    <row r="38" spans="2:13" x14ac:dyDescent="0.25">
      <c r="B38" s="531" t="s">
        <v>369</v>
      </c>
      <c r="C38" s="530"/>
      <c r="D38" s="524" t="s">
        <v>374</v>
      </c>
      <c r="E38" s="549">
        <f>'Input Sheet'!E35</f>
        <v>0</v>
      </c>
      <c r="F38" s="527">
        <v>40371</v>
      </c>
      <c r="G38" s="528">
        <f t="shared" si="5"/>
        <v>0</v>
      </c>
      <c r="H38" s="465"/>
      <c r="I38" s="465"/>
      <c r="J38" s="465"/>
      <c r="K38" s="465"/>
      <c r="L38" s="465"/>
      <c r="M38" s="465"/>
    </row>
    <row r="39" spans="2:13" ht="15" x14ac:dyDescent="0.25">
      <c r="B39" s="532"/>
      <c r="C39" s="533"/>
      <c r="D39" s="524"/>
      <c r="E39" s="549"/>
      <c r="F39" s="527"/>
      <c r="G39" s="528"/>
      <c r="H39" s="465"/>
      <c r="I39" s="508"/>
      <c r="J39" s="465"/>
    </row>
    <row r="40" spans="2:13" x14ac:dyDescent="0.25">
      <c r="B40" s="561" t="s">
        <v>370</v>
      </c>
      <c r="C40" s="522"/>
      <c r="D40" s="524"/>
      <c r="E40" s="549"/>
      <c r="F40" s="527"/>
      <c r="G40" s="528"/>
    </row>
    <row r="41" spans="2:13" x14ac:dyDescent="0.25">
      <c r="B41" s="562" t="s">
        <v>371</v>
      </c>
      <c r="C41" s="522"/>
      <c r="D41" s="431" t="s">
        <v>127</v>
      </c>
      <c r="E41" s="549">
        <f>'Input Sheet'!E38</f>
        <v>0</v>
      </c>
      <c r="F41" s="527">
        <v>16396</v>
      </c>
      <c r="G41" s="528">
        <f t="shared" ref="G41" si="6">E41*F41/10^5</f>
        <v>0</v>
      </c>
      <c r="H41" s="465"/>
      <c r="I41" s="465"/>
      <c r="J41" s="465"/>
      <c r="K41" s="465"/>
      <c r="L41" s="465"/>
      <c r="M41" s="465"/>
    </row>
    <row r="42" spans="2:13" ht="15" x14ac:dyDescent="0.25">
      <c r="B42" s="563"/>
      <c r="C42" s="522"/>
      <c r="D42" s="426"/>
      <c r="E42" s="549"/>
      <c r="F42" s="527"/>
      <c r="G42" s="528"/>
    </row>
    <row r="43" spans="2:13" ht="15" x14ac:dyDescent="0.25">
      <c r="B43" s="561" t="s">
        <v>372</v>
      </c>
      <c r="C43" s="274"/>
      <c r="D43" s="426"/>
      <c r="E43" s="551"/>
      <c r="F43" s="527"/>
      <c r="G43" s="528"/>
    </row>
    <row r="44" spans="2:13" x14ac:dyDescent="0.25">
      <c r="B44" s="562" t="s">
        <v>373</v>
      </c>
      <c r="D44" s="431" t="s">
        <v>374</v>
      </c>
      <c r="E44" s="549">
        <f>'Input Sheet'!E41</f>
        <v>0</v>
      </c>
      <c r="F44" s="440">
        <v>388728</v>
      </c>
      <c r="G44" s="528">
        <f t="shared" ref="G44" si="7">E44*F44/10^5</f>
        <v>0</v>
      </c>
      <c r="H44" s="465"/>
      <c r="I44" s="465"/>
      <c r="J44" s="465"/>
      <c r="K44" s="465"/>
      <c r="L44" s="465"/>
      <c r="M44" s="465"/>
    </row>
    <row r="45" spans="2:13" ht="15" x14ac:dyDescent="0.25">
      <c r="B45" s="475"/>
      <c r="E45" s="551"/>
      <c r="F45" s="551"/>
      <c r="G45" s="551"/>
    </row>
    <row r="46" spans="2:13" x14ac:dyDescent="0.25">
      <c r="B46" s="521" t="s">
        <v>330</v>
      </c>
      <c r="C46" s="522"/>
      <c r="D46" s="524"/>
      <c r="E46" s="549"/>
      <c r="F46" s="527"/>
      <c r="G46" s="528"/>
    </row>
    <row r="47" spans="2:13" ht="25.5" x14ac:dyDescent="0.25">
      <c r="B47" s="531" t="s">
        <v>360</v>
      </c>
      <c r="C47" s="522"/>
      <c r="D47" s="534" t="s">
        <v>127</v>
      </c>
      <c r="E47" s="549">
        <f>'Input Sheet'!E44</f>
        <v>0</v>
      </c>
      <c r="F47" s="527">
        <v>3322</v>
      </c>
      <c r="G47" s="528">
        <f t="shared" ref="G47:G48" si="8">E47*F47/10^5</f>
        <v>0</v>
      </c>
      <c r="H47" s="465"/>
      <c r="I47" s="465"/>
      <c r="J47" s="465"/>
      <c r="K47" s="465"/>
      <c r="L47" s="465"/>
      <c r="M47" s="465"/>
    </row>
    <row r="48" spans="2:13" x14ac:dyDescent="0.25">
      <c r="B48" s="531" t="s">
        <v>361</v>
      </c>
      <c r="C48" s="522"/>
      <c r="D48" s="524" t="s">
        <v>374</v>
      </c>
      <c r="E48" s="549">
        <f>'Input Sheet'!E45</f>
        <v>0</v>
      </c>
      <c r="F48" s="527">
        <v>388728</v>
      </c>
      <c r="G48" s="528">
        <f t="shared" si="8"/>
        <v>0</v>
      </c>
      <c r="H48" s="465"/>
      <c r="I48" s="465"/>
      <c r="J48" s="465"/>
      <c r="K48" s="465"/>
      <c r="L48" s="465"/>
      <c r="M48" s="465"/>
    </row>
    <row r="49" spans="2:13" ht="15" x14ac:dyDescent="0.25">
      <c r="B49" s="532"/>
      <c r="C49" s="274"/>
      <c r="D49" s="535"/>
      <c r="E49" s="551"/>
      <c r="F49" s="527"/>
      <c r="G49" s="528"/>
    </row>
    <row r="50" spans="2:13" ht="15" x14ac:dyDescent="0.25">
      <c r="B50" s="521" t="s">
        <v>333</v>
      </c>
      <c r="C50" s="274"/>
      <c r="D50" s="535"/>
      <c r="E50" s="551"/>
      <c r="F50" s="527"/>
      <c r="G50" s="528"/>
    </row>
    <row r="51" spans="2:13" ht="15" x14ac:dyDescent="0.25">
      <c r="B51" s="531" t="s">
        <v>362</v>
      </c>
      <c r="C51" s="274"/>
      <c r="D51" s="524" t="s">
        <v>133</v>
      </c>
      <c r="E51" s="549">
        <f>'Input Sheet'!E48</f>
        <v>0</v>
      </c>
      <c r="F51" s="527">
        <v>16396</v>
      </c>
      <c r="G51" s="528">
        <f t="shared" ref="G51:G52" si="9">E51*F51/10^5</f>
        <v>0</v>
      </c>
      <c r="H51" s="465"/>
      <c r="I51" s="465"/>
      <c r="J51" s="465"/>
      <c r="K51" s="465"/>
      <c r="L51" s="465"/>
      <c r="M51" s="465"/>
    </row>
    <row r="52" spans="2:13" ht="15" x14ac:dyDescent="0.25">
      <c r="B52" s="531" t="s">
        <v>95</v>
      </c>
      <c r="C52" s="274"/>
      <c r="D52" s="524" t="s">
        <v>296</v>
      </c>
      <c r="E52" s="549">
        <f>'Input Sheet'!E49</f>
        <v>0</v>
      </c>
      <c r="F52" s="527">
        <v>2</v>
      </c>
      <c r="G52" s="528">
        <f t="shared" si="9"/>
        <v>0</v>
      </c>
      <c r="H52" s="465"/>
      <c r="I52" s="465"/>
      <c r="J52" s="465"/>
      <c r="K52" s="465"/>
      <c r="L52" s="465"/>
      <c r="M52" s="465"/>
    </row>
    <row r="53" spans="2:13" ht="15" x14ac:dyDescent="0.25">
      <c r="B53" s="532"/>
      <c r="C53" s="274"/>
      <c r="D53" s="535"/>
      <c r="E53" s="551"/>
      <c r="F53" s="527"/>
      <c r="G53" s="528"/>
    </row>
    <row r="54" spans="2:13" ht="15" x14ac:dyDescent="0.25">
      <c r="B54" s="521" t="s">
        <v>332</v>
      </c>
      <c r="C54" s="274"/>
      <c r="D54" s="535"/>
      <c r="E54" s="551"/>
      <c r="F54" s="527"/>
      <c r="G54" s="528"/>
    </row>
    <row r="55" spans="2:13" ht="15" x14ac:dyDescent="0.25">
      <c r="B55" s="531" t="s">
        <v>363</v>
      </c>
      <c r="C55" s="274"/>
      <c r="D55" s="524" t="s">
        <v>129</v>
      </c>
      <c r="E55" s="549">
        <f>'Input Sheet'!E52</f>
        <v>0</v>
      </c>
      <c r="F55" s="527">
        <v>1</v>
      </c>
      <c r="G55" s="528">
        <f t="shared" ref="G55:G56" si="10">E55*F55/10^5</f>
        <v>0</v>
      </c>
      <c r="H55" s="465"/>
      <c r="I55" s="465"/>
      <c r="J55" s="465"/>
      <c r="K55" s="465"/>
      <c r="L55" s="465"/>
      <c r="M55" s="465"/>
    </row>
    <row r="56" spans="2:13" ht="25.5" x14ac:dyDescent="0.25">
      <c r="B56" s="536" t="s">
        <v>134</v>
      </c>
      <c r="C56" s="538"/>
      <c r="D56" s="432" t="s">
        <v>129</v>
      </c>
      <c r="E56" s="549">
        <f>'Input Sheet'!E53</f>
        <v>0</v>
      </c>
      <c r="F56" s="537">
        <v>1</v>
      </c>
      <c r="G56" s="528">
        <f t="shared" si="10"/>
        <v>0</v>
      </c>
      <c r="H56" s="465"/>
      <c r="I56" s="465"/>
      <c r="J56" s="465"/>
      <c r="K56" s="465"/>
      <c r="L56" s="465"/>
      <c r="M56" s="465"/>
    </row>
    <row r="57" spans="2:13" x14ac:dyDescent="0.25">
      <c r="B57" s="486" t="s">
        <v>303</v>
      </c>
      <c r="C57" s="487"/>
      <c r="D57" s="474" t="s">
        <v>282</v>
      </c>
      <c r="E57" s="511">
        <f>SUM(G11:G56)</f>
        <v>0</v>
      </c>
      <c r="F57" s="512"/>
      <c r="G57" s="513"/>
      <c r="I57" s="440"/>
    </row>
    <row r="58" spans="2:13" x14ac:dyDescent="0.25">
      <c r="B58" s="462"/>
      <c r="C58" s="461"/>
      <c r="D58" s="473"/>
      <c r="E58" s="478"/>
      <c r="F58" s="478"/>
      <c r="G58" s="478"/>
      <c r="I58" s="440"/>
    </row>
    <row r="59" spans="2:13" x14ac:dyDescent="0.25">
      <c r="B59" s="484" t="s">
        <v>327</v>
      </c>
      <c r="C59" s="479"/>
      <c r="D59" s="442" t="s">
        <v>302</v>
      </c>
      <c r="E59" s="567">
        <f>'Input Sheet'!E57</f>
        <v>0</v>
      </c>
      <c r="F59" s="480"/>
      <c r="G59" s="481"/>
      <c r="I59" s="440"/>
    </row>
    <row r="60" spans="2:13" x14ac:dyDescent="0.25">
      <c r="B60" s="475" t="s">
        <v>375</v>
      </c>
      <c r="C60" s="466"/>
      <c r="D60" s="441" t="s">
        <v>329</v>
      </c>
      <c r="E60" s="493">
        <f>SUM(F11:F14)</f>
        <v>16488</v>
      </c>
      <c r="F60" s="476"/>
      <c r="G60" s="482"/>
      <c r="I60" s="440"/>
    </row>
    <row r="61" spans="2:13" x14ac:dyDescent="0.25">
      <c r="B61" s="509" t="s">
        <v>297</v>
      </c>
      <c r="C61" s="510"/>
      <c r="D61" s="441" t="s">
        <v>335</v>
      </c>
      <c r="E61" s="494">
        <v>0.1</v>
      </c>
      <c r="F61" s="445"/>
      <c r="G61" s="482"/>
      <c r="I61" s="440"/>
    </row>
    <row r="62" spans="2:13" x14ac:dyDescent="0.25">
      <c r="B62" s="486" t="s">
        <v>336</v>
      </c>
      <c r="C62" s="488"/>
      <c r="D62" s="489" t="s">
        <v>282</v>
      </c>
      <c r="E62" s="514">
        <f>(E59*E60)/10^5</f>
        <v>0</v>
      </c>
      <c r="F62" s="515"/>
      <c r="G62" s="516"/>
      <c r="I62" s="440"/>
    </row>
    <row r="63" spans="2:13" x14ac:dyDescent="0.25">
      <c r="B63" s="483"/>
      <c r="C63" s="477"/>
      <c r="D63" s="442"/>
      <c r="E63" s="491"/>
      <c r="F63" s="490"/>
      <c r="G63" s="492"/>
      <c r="I63" s="440"/>
    </row>
    <row r="64" spans="2:13" x14ac:dyDescent="0.25">
      <c r="B64" s="472" t="s">
        <v>303</v>
      </c>
      <c r="C64" s="443">
        <f>E57</f>
        <v>0</v>
      </c>
      <c r="D64" s="445"/>
      <c r="E64" s="457"/>
      <c r="F64" s="457"/>
      <c r="G64" s="457"/>
    </row>
    <row r="65" spans="2:11" x14ac:dyDescent="0.25">
      <c r="B65" s="444" t="s">
        <v>380</v>
      </c>
      <c r="C65" s="485">
        <v>0.9</v>
      </c>
      <c r="D65" s="445"/>
      <c r="E65" s="467"/>
      <c r="F65" s="445"/>
    </row>
    <row r="66" spans="2:11" x14ac:dyDescent="0.25">
      <c r="B66" s="444" t="s">
        <v>299</v>
      </c>
      <c r="C66" s="446">
        <f>C64*(1-C65)</f>
        <v>0</v>
      </c>
      <c r="D66" s="445"/>
      <c r="E66" s="468"/>
      <c r="F66" s="445"/>
    </row>
    <row r="67" spans="2:11" x14ac:dyDescent="0.25">
      <c r="B67" s="444" t="s">
        <v>310</v>
      </c>
      <c r="C67" s="469">
        <v>0.26</v>
      </c>
      <c r="D67" s="445"/>
      <c r="E67" s="468"/>
      <c r="F67" s="445"/>
    </row>
    <row r="68" spans="2:11" x14ac:dyDescent="0.25">
      <c r="B68" s="447" t="s">
        <v>301</v>
      </c>
      <c r="C68" s="470">
        <v>0.09</v>
      </c>
      <c r="D68" s="445"/>
      <c r="E68" s="445"/>
      <c r="F68" s="445"/>
    </row>
    <row r="69" spans="2:11" x14ac:dyDescent="0.25">
      <c r="B69" s="448"/>
      <c r="C69" s="449"/>
      <c r="D69" s="445"/>
      <c r="E69" s="445"/>
      <c r="F69" s="445"/>
    </row>
    <row r="70" spans="2:11" x14ac:dyDescent="0.25">
      <c r="B70" s="450"/>
      <c r="C70" s="451"/>
      <c r="D70" s="451"/>
      <c r="E70" s="451">
        <v>1</v>
      </c>
      <c r="F70" s="451">
        <v>2</v>
      </c>
      <c r="G70" s="451">
        <v>3</v>
      </c>
      <c r="H70" s="451">
        <v>4</v>
      </c>
      <c r="I70" s="451">
        <v>5</v>
      </c>
      <c r="J70" s="451">
        <v>6</v>
      </c>
      <c r="K70" s="451">
        <v>7</v>
      </c>
    </row>
    <row r="71" spans="2:11" x14ac:dyDescent="0.25">
      <c r="B71" s="452" t="s">
        <v>309</v>
      </c>
      <c r="C71" s="471"/>
      <c r="D71" s="471"/>
      <c r="E71" s="471">
        <f t="shared" ref="E71:K71" si="11">1/(1+$C$68)^(E70-$E$70)</f>
        <v>1</v>
      </c>
      <c r="F71" s="471">
        <f t="shared" si="11"/>
        <v>0.9174311926605504</v>
      </c>
      <c r="G71" s="471">
        <f t="shared" si="11"/>
        <v>0.84167999326655996</v>
      </c>
      <c r="H71" s="471">
        <f t="shared" si="11"/>
        <v>0.77218348006106419</v>
      </c>
      <c r="I71" s="471">
        <f t="shared" si="11"/>
        <v>0.7084252110651964</v>
      </c>
      <c r="J71" s="471">
        <f t="shared" si="11"/>
        <v>0.64993138629834524</v>
      </c>
      <c r="K71" s="471">
        <f t="shared" si="11"/>
        <v>0.5962673268792158</v>
      </c>
    </row>
    <row r="72" spans="2:11" x14ac:dyDescent="0.25">
      <c r="B72" s="444" t="s">
        <v>339</v>
      </c>
      <c r="C72" s="453"/>
      <c r="D72" s="453"/>
      <c r="E72" s="453">
        <f t="shared" ref="E72:K72" si="12">$C$67*$C$66</f>
        <v>0</v>
      </c>
      <c r="F72" s="453">
        <f t="shared" si="12"/>
        <v>0</v>
      </c>
      <c r="G72" s="453">
        <f t="shared" si="12"/>
        <v>0</v>
      </c>
      <c r="H72" s="453">
        <f t="shared" si="12"/>
        <v>0</v>
      </c>
      <c r="I72" s="453">
        <f t="shared" si="12"/>
        <v>0</v>
      </c>
      <c r="J72" s="453">
        <f t="shared" si="12"/>
        <v>0</v>
      </c>
      <c r="K72" s="453">
        <f t="shared" si="12"/>
        <v>0</v>
      </c>
    </row>
    <row r="73" spans="2:11" x14ac:dyDescent="0.25">
      <c r="B73" s="444" t="s">
        <v>300</v>
      </c>
      <c r="C73" s="454"/>
      <c r="D73" s="454"/>
      <c r="E73" s="454">
        <f>E62</f>
        <v>0</v>
      </c>
      <c r="F73" s="455">
        <f>E73*(1+$E$61)</f>
        <v>0</v>
      </c>
      <c r="G73" s="455">
        <f t="shared" ref="G73:K73" si="13">F73*(1+$E$61)</f>
        <v>0</v>
      </c>
      <c r="H73" s="455">
        <f t="shared" si="13"/>
        <v>0</v>
      </c>
      <c r="I73" s="455">
        <f t="shared" si="13"/>
        <v>0</v>
      </c>
      <c r="J73" s="455">
        <f t="shared" si="13"/>
        <v>0</v>
      </c>
      <c r="K73" s="455">
        <f t="shared" si="13"/>
        <v>0</v>
      </c>
    </row>
    <row r="74" spans="2:11" x14ac:dyDescent="0.25">
      <c r="B74" s="553" t="s">
        <v>47</v>
      </c>
      <c r="C74" s="554"/>
      <c r="D74" s="554"/>
      <c r="E74" s="554">
        <f>SUM(E72:E73)</f>
        <v>0</v>
      </c>
      <c r="F74" s="554">
        <f>SUM(F72:F73)</f>
        <v>0</v>
      </c>
      <c r="G74" s="554">
        <f t="shared" ref="G74:K74" si="14">SUM(G72:G73)</f>
        <v>0</v>
      </c>
      <c r="H74" s="554">
        <f t="shared" si="14"/>
        <v>0</v>
      </c>
      <c r="I74" s="554">
        <f t="shared" si="14"/>
        <v>0</v>
      </c>
      <c r="J74" s="554">
        <f t="shared" si="14"/>
        <v>0</v>
      </c>
      <c r="K74" s="554">
        <f t="shared" si="14"/>
        <v>0</v>
      </c>
    </row>
    <row r="75" spans="2:11" x14ac:dyDescent="0.25">
      <c r="B75" s="552" t="s">
        <v>364</v>
      </c>
      <c r="C75" s="502"/>
      <c r="D75" s="502"/>
      <c r="E75" s="502">
        <f>SUMPRODUCT(E73:K73,E71:K71)/SUM(E71:K71)</f>
        <v>0</v>
      </c>
      <c r="F75" s="503"/>
      <c r="G75" s="503"/>
      <c r="H75" s="503"/>
      <c r="I75" s="503"/>
      <c r="J75" s="503"/>
      <c r="K75" s="503"/>
    </row>
    <row r="76" spans="2:11" x14ac:dyDescent="0.25">
      <c r="B76" s="506" t="s">
        <v>343</v>
      </c>
      <c r="C76" s="504"/>
      <c r="D76" s="504"/>
      <c r="E76" s="504">
        <f>E75+E72</f>
        <v>0</v>
      </c>
      <c r="F76" s="505"/>
      <c r="G76" s="505"/>
      <c r="H76" s="505"/>
      <c r="I76" s="505"/>
      <c r="J76" s="505"/>
      <c r="K76" s="505"/>
    </row>
    <row r="77" spans="2:11" x14ac:dyDescent="0.25">
      <c r="C77" s="448"/>
      <c r="D77" s="445"/>
      <c r="E77" s="445"/>
      <c r="F77" s="445"/>
      <c r="G77" s="445"/>
      <c r="H77" s="445"/>
      <c r="I77" s="445"/>
    </row>
    <row r="78" spans="2:11" x14ac:dyDescent="0.25">
      <c r="C78" s="448"/>
      <c r="D78" s="445"/>
      <c r="E78" s="445"/>
      <c r="F78" s="456"/>
      <c r="G78" s="456"/>
      <c r="H78" s="456"/>
      <c r="I78" s="445"/>
    </row>
    <row r="79" spans="2:11" hidden="1" x14ac:dyDescent="0.25"/>
    <row r="80" spans="2:11"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x14ac:dyDescent="0.25"/>
    <row r="132" x14ac:dyDescent="0.25"/>
    <row r="133" x14ac:dyDescent="0.25"/>
  </sheetData>
  <sheetProtection algorithmName="SHA-512" hashValue="NkdtLvJvdSvyF1u0k66tffsTX+qeo9SgkAoolx4e8PfG8mOvobjJWpVVvs129BTyRDVEndikkohEgxx9CpwayQ==" saltValue="5RN02wGCJTCkGgdU2FJMTA==" spinCount="100000" sheet="1" objects="1" scenarios="1"/>
  <mergeCells count="2">
    <mergeCell ref="B6:C6"/>
    <mergeCell ref="B9:D9"/>
  </mergeCells>
  <pageMargins left="0.7" right="0.7" top="0.75" bottom="0.75" header="0.3" footer="0.3"/>
  <pageSetup paperSize="9" orientation="portrait" verticalDpi="90"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0"/>
  <sheetViews>
    <sheetView topLeftCell="A7" workbookViewId="0">
      <selection activeCell="F24" sqref="F24"/>
    </sheetView>
  </sheetViews>
  <sheetFormatPr defaultRowHeight="15.75" x14ac:dyDescent="0.25"/>
  <cols>
    <col min="1" max="1" width="9.140625" style="185"/>
    <col min="2" max="2" width="52.28515625" style="185" customWidth="1"/>
    <col min="3" max="3" width="4.140625" style="185" customWidth="1"/>
    <col min="4" max="7" width="15.7109375" style="185" customWidth="1"/>
    <col min="8" max="16384" width="9.140625" style="185"/>
  </cols>
  <sheetData>
    <row r="1" spans="1:7" x14ac:dyDescent="0.25">
      <c r="A1" s="306" t="s">
        <v>209</v>
      </c>
    </row>
    <row r="2" spans="1:7" x14ac:dyDescent="0.25">
      <c r="G2" s="191" t="s">
        <v>210</v>
      </c>
    </row>
    <row r="3" spans="1:7" x14ac:dyDescent="0.25">
      <c r="B3" s="307" t="s">
        <v>211</v>
      </c>
      <c r="C3" s="308"/>
      <c r="D3" s="309" t="s">
        <v>96</v>
      </c>
      <c r="E3" s="309" t="s">
        <v>87</v>
      </c>
      <c r="F3" s="309" t="s">
        <v>97</v>
      </c>
      <c r="G3" s="310" t="s">
        <v>98</v>
      </c>
    </row>
    <row r="4" spans="1:7" x14ac:dyDescent="0.25">
      <c r="B4" s="311" t="s">
        <v>212</v>
      </c>
      <c r="C4" s="308"/>
      <c r="D4" s="312"/>
      <c r="E4" s="312">
        <v>8000000</v>
      </c>
      <c r="F4" s="312">
        <v>464500000</v>
      </c>
      <c r="G4" s="311"/>
    </row>
    <row r="5" spans="1:7" ht="16.5" thickBot="1" x14ac:dyDescent="0.3">
      <c r="B5" s="311" t="s">
        <v>213</v>
      </c>
      <c r="C5" s="308"/>
      <c r="D5" s="313">
        <v>10000000</v>
      </c>
      <c r="E5" s="313">
        <v>5000000</v>
      </c>
      <c r="F5" s="313"/>
      <c r="G5" s="314"/>
    </row>
    <row r="6" spans="1:7" ht="16.5" thickTop="1" x14ac:dyDescent="0.25">
      <c r="B6" s="315" t="s">
        <v>214</v>
      </c>
      <c r="C6" s="308"/>
      <c r="D6" s="316">
        <v>0</v>
      </c>
      <c r="E6" s="316">
        <v>0</v>
      </c>
      <c r="F6" s="316">
        <v>0</v>
      </c>
      <c r="G6" s="316">
        <v>0</v>
      </c>
    </row>
    <row r="7" spans="1:7" x14ac:dyDescent="0.25">
      <c r="B7" s="315"/>
      <c r="C7" s="308"/>
      <c r="D7" s="315"/>
      <c r="E7" s="315"/>
      <c r="F7" s="317"/>
      <c r="G7" s="315"/>
    </row>
    <row r="8" spans="1:7" ht="31.5" x14ac:dyDescent="0.25">
      <c r="B8" s="318" t="s">
        <v>215</v>
      </c>
      <c r="C8" s="308"/>
      <c r="D8" s="312">
        <v>20000000</v>
      </c>
      <c r="E8" s="312">
        <v>8000000</v>
      </c>
      <c r="F8" s="312"/>
      <c r="G8" s="312">
        <v>12000000</v>
      </c>
    </row>
    <row r="9" spans="1:7" x14ac:dyDescent="0.25">
      <c r="B9" s="318" t="s">
        <v>216</v>
      </c>
      <c r="C9" s="308"/>
      <c r="D9" s="312">
        <v>8000000</v>
      </c>
      <c r="E9" s="312"/>
      <c r="F9" s="312">
        <v>9460000</v>
      </c>
      <c r="G9" s="312">
        <v>4000000</v>
      </c>
    </row>
    <row r="10" spans="1:7" x14ac:dyDescent="0.25">
      <c r="B10" s="318" t="s">
        <v>198</v>
      </c>
      <c r="C10" s="308"/>
      <c r="D10" s="312"/>
      <c r="E10" s="319">
        <v>10000000</v>
      </c>
      <c r="F10" s="312"/>
      <c r="G10" s="312">
        <v>10000000</v>
      </c>
    </row>
    <row r="11" spans="1:7" x14ac:dyDescent="0.25">
      <c r="B11" s="320" t="s">
        <v>217</v>
      </c>
      <c r="C11" s="308"/>
      <c r="D11" s="317">
        <f>SUM(D8:D10)</f>
        <v>28000000</v>
      </c>
      <c r="E11" s="317">
        <f>SUM(E8:E10)</f>
        <v>18000000</v>
      </c>
      <c r="F11" s="317">
        <f>SUM(F8:F10)</f>
        <v>9460000</v>
      </c>
      <c r="G11" s="317">
        <f>G8+G10</f>
        <v>22000000</v>
      </c>
    </row>
    <row r="12" spans="1:7" x14ac:dyDescent="0.25">
      <c r="B12" s="311"/>
      <c r="C12" s="308"/>
      <c r="D12" s="311"/>
      <c r="E12" s="311"/>
      <c r="F12" s="311"/>
      <c r="G12" s="311"/>
    </row>
    <row r="13" spans="1:7" x14ac:dyDescent="0.25">
      <c r="B13" s="315" t="s">
        <v>218</v>
      </c>
      <c r="C13" s="308"/>
      <c r="D13" s="311"/>
      <c r="E13" s="311"/>
      <c r="F13" s="311"/>
      <c r="G13" s="311"/>
    </row>
    <row r="15" spans="1:7" x14ac:dyDescent="0.25">
      <c r="B15" s="185" t="s">
        <v>219</v>
      </c>
    </row>
    <row r="16" spans="1:7" x14ac:dyDescent="0.25">
      <c r="B16" s="191" t="s">
        <v>220</v>
      </c>
    </row>
    <row r="17" spans="2:7" x14ac:dyDescent="0.25">
      <c r="B17" s="191" t="s">
        <v>221</v>
      </c>
    </row>
    <row r="18" spans="2:7" x14ac:dyDescent="0.25">
      <c r="B18" s="191"/>
    </row>
    <row r="19" spans="2:7" x14ac:dyDescent="0.25">
      <c r="B19" s="311" t="s">
        <v>222</v>
      </c>
      <c r="C19" s="308"/>
      <c r="D19" s="312">
        <v>80000000</v>
      </c>
      <c r="E19" s="312">
        <v>80000000</v>
      </c>
      <c r="F19" s="312">
        <v>5000000</v>
      </c>
      <c r="G19" s="312">
        <v>22500000</v>
      </c>
    </row>
    <row r="20" spans="2:7" x14ac:dyDescent="0.25">
      <c r="B20" s="311" t="s">
        <v>223</v>
      </c>
      <c r="C20" s="308"/>
      <c r="D20" s="312">
        <v>40427725</v>
      </c>
      <c r="E20" s="312">
        <f>1.5*7606166</f>
        <v>11409249</v>
      </c>
      <c r="F20" s="312">
        <v>8311832</v>
      </c>
      <c r="G20" s="312">
        <v>9645966</v>
      </c>
    </row>
  </sheetData>
  <pageMargins left="0.7" right="0.7" top="0.75" bottom="0.75" header="0.3" footer="0.3"/>
  <pageSetup orientation="portrait"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FW255"/>
  <sheetViews>
    <sheetView defaultGridColor="0" colorId="22" zoomScale="85" zoomScaleNormal="85" zoomScalePageLayoutView="85" workbookViewId="0">
      <pane xSplit="7" ySplit="8" topLeftCell="H9" activePane="bottomRight" state="frozen"/>
      <selection activeCell="A8" sqref="A8"/>
      <selection pane="topRight" activeCell="A8" sqref="A8"/>
      <selection pane="bottomLeft" activeCell="A8" sqref="A8"/>
      <selection pane="bottomRight" activeCell="H7" sqref="H7"/>
    </sheetView>
  </sheetViews>
  <sheetFormatPr defaultColWidth="0" defaultRowHeight="12.75" zeroHeight="1" x14ac:dyDescent="0.25"/>
  <cols>
    <col min="1" max="1" width="1.28515625" style="44" customWidth="1"/>
    <col min="2" max="3" width="1.28515625" style="78" customWidth="1"/>
    <col min="4" max="4" width="1.28515625" style="79" customWidth="1"/>
    <col min="5" max="5" width="43" style="45" customWidth="1"/>
    <col min="6" max="6" width="13.85546875" style="45" bestFit="1" customWidth="1"/>
    <col min="7" max="7" width="6.28515625" style="45" customWidth="1"/>
    <col min="8" max="8" width="11.7109375" style="45" customWidth="1"/>
    <col min="9" max="9" width="12.42578125" style="45" bestFit="1" customWidth="1"/>
    <col min="10" max="33" width="11.7109375" style="45" customWidth="1"/>
    <col min="34" max="35" width="12.42578125" style="45" bestFit="1" customWidth="1"/>
    <col min="36" max="36" width="9.85546875" style="45" bestFit="1" customWidth="1"/>
    <col min="37" max="37" width="10.140625" style="45" bestFit="1" customWidth="1"/>
    <col min="38" max="38" width="9.85546875" style="45" bestFit="1" customWidth="1"/>
    <col min="39" max="39" width="10.140625" style="45" bestFit="1" customWidth="1"/>
    <col min="40" max="40" width="9.85546875" style="45" bestFit="1" customWidth="1"/>
    <col min="41" max="41" width="10.140625" style="45" bestFit="1" customWidth="1"/>
    <col min="42" max="42" width="9.7109375" style="45" bestFit="1" customWidth="1"/>
    <col min="43" max="43" width="10" style="45" bestFit="1" customWidth="1"/>
    <col min="44" max="44" width="9.85546875" style="45" bestFit="1" customWidth="1"/>
    <col min="45" max="45" width="10" style="45" bestFit="1" customWidth="1"/>
    <col min="46" max="46" width="9.85546875" style="45" bestFit="1" customWidth="1"/>
    <col min="47" max="47" width="10.140625" style="45" bestFit="1" customWidth="1"/>
    <col min="48" max="48" width="9.85546875" style="45" bestFit="1" customWidth="1"/>
    <col min="49" max="49" width="10.140625" style="45" bestFit="1" customWidth="1"/>
    <col min="50" max="50" width="9.85546875" style="45" bestFit="1" customWidth="1"/>
    <col min="51" max="51" width="10.140625" style="45" bestFit="1" customWidth="1"/>
    <col min="52" max="52" width="9.85546875" style="45" bestFit="1" customWidth="1"/>
    <col min="53" max="53" width="10.140625" style="45" hidden="1" customWidth="1"/>
    <col min="54" max="54" width="9.85546875" style="45" hidden="1" customWidth="1"/>
    <col min="55" max="55" width="10.140625" style="45" hidden="1" customWidth="1"/>
    <col min="56" max="56" width="9.85546875" style="45" hidden="1" customWidth="1"/>
    <col min="57" max="57" width="10.140625" style="45" hidden="1" customWidth="1"/>
    <col min="58" max="58" width="9.7109375" style="45" hidden="1" customWidth="1"/>
    <col min="59" max="116" width="10" style="45" hidden="1" customWidth="1"/>
    <col min="117" max="118" width="9.85546875" style="45" hidden="1" customWidth="1"/>
    <col min="119" max="120" width="10" style="45" hidden="1" customWidth="1"/>
    <col min="121" max="122" width="9.85546875" style="45" hidden="1" customWidth="1"/>
    <col min="123" max="124" width="10" style="45" hidden="1" customWidth="1"/>
    <col min="125" max="126" width="9.85546875" style="45" hidden="1" customWidth="1"/>
    <col min="127" max="128" width="10" style="45" hidden="1" customWidth="1"/>
    <col min="129" max="130" width="9.85546875" style="45" hidden="1" customWidth="1"/>
    <col min="131" max="132" width="10" style="45" hidden="1" customWidth="1"/>
    <col min="133" max="134" width="9.85546875" style="45" hidden="1" customWidth="1"/>
    <col min="135" max="136" width="10" style="45" hidden="1" customWidth="1"/>
    <col min="137" max="138" width="9.85546875" style="45" hidden="1" customWidth="1"/>
    <col min="139" max="140" width="10" style="45" hidden="1" customWidth="1"/>
    <col min="141" max="142" width="9.85546875" style="45" hidden="1" customWidth="1"/>
    <col min="143" max="144" width="10" style="45" hidden="1" customWidth="1"/>
    <col min="145" max="146" width="9.85546875" style="45" hidden="1" customWidth="1"/>
    <col min="147" max="148" width="10" style="45" hidden="1" customWidth="1"/>
    <col min="149" max="150" width="9.85546875" style="45" hidden="1" customWidth="1"/>
    <col min="151" max="152" width="10" style="45" hidden="1" customWidth="1"/>
    <col min="153" max="154" width="9.85546875" style="45" hidden="1" customWidth="1"/>
    <col min="155" max="156" width="10" style="45" hidden="1" customWidth="1"/>
    <col min="157" max="158" width="9.85546875" style="45" hidden="1" customWidth="1"/>
    <col min="159" max="16384" width="9.140625" style="45" hidden="1"/>
  </cols>
  <sheetData>
    <row r="1" spans="1:158" s="193" customFormat="1" ht="26.25" x14ac:dyDescent="0.25">
      <c r="A1" s="106" t="str">
        <f ca="1" xml:space="preserve"> RIGHT(CELL("filename", $A$1), LEN(CELL("filename", $A$1)) - SEARCH("]", CELL("filename", $A$1)))</f>
        <v>EESL Returns</v>
      </c>
      <c r="B1" s="107"/>
      <c r="C1" s="107"/>
      <c r="D1" s="108"/>
      <c r="E1" s="109"/>
      <c r="F1" s="192"/>
    </row>
    <row r="2" spans="1:158" s="17" customFormat="1" x14ac:dyDescent="0.25">
      <c r="A2" s="14"/>
      <c r="B2" s="15"/>
      <c r="C2" s="15"/>
      <c r="D2" s="16"/>
      <c r="E2" s="17" t="s">
        <v>2</v>
      </c>
      <c r="F2" s="18"/>
      <c r="H2" s="19" t="e">
        <f>#REF!</f>
        <v>#REF!</v>
      </c>
      <c r="I2" s="19" t="e">
        <f>#REF!</f>
        <v>#REF!</v>
      </c>
      <c r="J2" s="19" t="e">
        <f>#REF!</f>
        <v>#REF!</v>
      </c>
      <c r="K2" s="19" t="e">
        <f>#REF!</f>
        <v>#REF!</v>
      </c>
      <c r="L2" s="19" t="e">
        <f>#REF!</f>
        <v>#REF!</v>
      </c>
      <c r="M2" s="19" t="e">
        <f>#REF!</f>
        <v>#REF!</v>
      </c>
      <c r="N2" s="19" t="e">
        <f>#REF!</f>
        <v>#REF!</v>
      </c>
      <c r="O2" s="19" t="e">
        <f>#REF!</f>
        <v>#REF!</v>
      </c>
      <c r="P2" s="19" t="e">
        <f>#REF!</f>
        <v>#REF!</v>
      </c>
      <c r="Q2" s="19" t="e">
        <f>#REF!</f>
        <v>#REF!</v>
      </c>
      <c r="R2" s="19" t="e">
        <f>#REF!</f>
        <v>#REF!</v>
      </c>
      <c r="S2" s="19" t="e">
        <f>#REF!</f>
        <v>#REF!</v>
      </c>
      <c r="T2" s="19" t="e">
        <f>#REF!</f>
        <v>#REF!</v>
      </c>
      <c r="U2" s="19" t="e">
        <f>#REF!</f>
        <v>#REF!</v>
      </c>
      <c r="V2" s="19" t="e">
        <f>#REF!</f>
        <v>#REF!</v>
      </c>
      <c r="W2" s="19" t="e">
        <f>#REF!</f>
        <v>#REF!</v>
      </c>
      <c r="X2" s="19" t="e">
        <f>#REF!</f>
        <v>#REF!</v>
      </c>
      <c r="Y2" s="19" t="e">
        <f>#REF!</f>
        <v>#REF!</v>
      </c>
      <c r="Z2" s="19" t="e">
        <f>#REF!</f>
        <v>#REF!</v>
      </c>
      <c r="AA2" s="19" t="e">
        <f>#REF!</f>
        <v>#REF!</v>
      </c>
      <c r="AB2" s="19" t="e">
        <f>#REF!</f>
        <v>#REF!</v>
      </c>
      <c r="AC2" s="19" t="e">
        <f>#REF!</f>
        <v>#REF!</v>
      </c>
      <c r="AD2" s="19" t="e">
        <f>#REF!</f>
        <v>#REF!</v>
      </c>
      <c r="AE2" s="19" t="e">
        <f>#REF!</f>
        <v>#REF!</v>
      </c>
      <c r="AF2" s="19" t="e">
        <f>#REF!</f>
        <v>#REF!</v>
      </c>
      <c r="AG2" s="19" t="e">
        <f>#REF!</f>
        <v>#REF!</v>
      </c>
      <c r="AH2" s="19" t="e">
        <f>#REF!</f>
        <v>#REF!</v>
      </c>
      <c r="AI2" s="19" t="e">
        <f>#REF!</f>
        <v>#REF!</v>
      </c>
      <c r="AJ2" s="19" t="e">
        <f>#REF!</f>
        <v>#REF!</v>
      </c>
      <c r="AK2" s="19" t="e">
        <f>#REF!</f>
        <v>#REF!</v>
      </c>
      <c r="AL2" s="19" t="e">
        <f>#REF!</f>
        <v>#REF!</v>
      </c>
      <c r="AM2" s="19" t="e">
        <f>#REF!</f>
        <v>#REF!</v>
      </c>
      <c r="AN2" s="19" t="e">
        <f>#REF!</f>
        <v>#REF!</v>
      </c>
      <c r="AO2" s="19" t="e">
        <f>#REF!</f>
        <v>#REF!</v>
      </c>
      <c r="AP2" s="19" t="e">
        <f>#REF!</f>
        <v>#REF!</v>
      </c>
      <c r="AQ2" s="19" t="e">
        <f>#REF!</f>
        <v>#REF!</v>
      </c>
      <c r="AR2" s="19" t="e">
        <f>#REF!</f>
        <v>#REF!</v>
      </c>
      <c r="AS2" s="19" t="e">
        <f>#REF!</f>
        <v>#REF!</v>
      </c>
      <c r="AT2" s="19" t="e">
        <f>#REF!</f>
        <v>#REF!</v>
      </c>
      <c r="AU2" s="19" t="e">
        <f>#REF!</f>
        <v>#REF!</v>
      </c>
      <c r="AV2" s="19" t="e">
        <f>#REF!</f>
        <v>#REF!</v>
      </c>
      <c r="AW2" s="19" t="e">
        <f>#REF!</f>
        <v>#REF!</v>
      </c>
      <c r="AX2" s="19" t="e">
        <f>#REF!</f>
        <v>#REF!</v>
      </c>
      <c r="AY2" s="19" t="e">
        <f>#REF!</f>
        <v>#REF!</v>
      </c>
      <c r="AZ2" s="19" t="e">
        <f>#REF!</f>
        <v>#REF!</v>
      </c>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c r="EP2" s="30"/>
      <c r="EQ2" s="30"/>
      <c r="ER2" s="30"/>
      <c r="ES2" s="30"/>
      <c r="ET2" s="30"/>
      <c r="EU2" s="30"/>
      <c r="EV2" s="30"/>
      <c r="EW2" s="30"/>
      <c r="EX2" s="30"/>
      <c r="EY2" s="30"/>
      <c r="EZ2" s="30"/>
      <c r="FA2" s="30" t="e">
        <f>#REF!</f>
        <v>#REF!</v>
      </c>
      <c r="FB2" s="30" t="e">
        <f>#REF!</f>
        <v>#REF!</v>
      </c>
    </row>
    <row r="3" spans="1:158" s="7" customFormat="1" x14ac:dyDescent="0.25">
      <c r="A3" s="20"/>
      <c r="B3" s="21"/>
      <c r="C3" s="21"/>
      <c r="D3" s="22"/>
      <c r="E3" s="7" t="s">
        <v>7</v>
      </c>
      <c r="F3" s="8"/>
      <c r="H3" s="9" t="e">
        <f>#REF!</f>
        <v>#REF!</v>
      </c>
      <c r="I3" s="9" t="e">
        <f>#REF!</f>
        <v>#REF!</v>
      </c>
      <c r="J3" s="9" t="e">
        <f>#REF!</f>
        <v>#REF!</v>
      </c>
      <c r="K3" s="9" t="e">
        <f>#REF!</f>
        <v>#REF!</v>
      </c>
      <c r="L3" s="9" t="e">
        <f>#REF!</f>
        <v>#REF!</v>
      </c>
      <c r="M3" s="9" t="e">
        <f>#REF!</f>
        <v>#REF!</v>
      </c>
      <c r="N3" s="9" t="e">
        <f>#REF!</f>
        <v>#REF!</v>
      </c>
      <c r="O3" s="9" t="e">
        <f>#REF!</f>
        <v>#REF!</v>
      </c>
      <c r="P3" s="9" t="e">
        <f>#REF!</f>
        <v>#REF!</v>
      </c>
      <c r="Q3" s="9" t="e">
        <f>#REF!</f>
        <v>#REF!</v>
      </c>
      <c r="R3" s="9" t="e">
        <f>#REF!</f>
        <v>#REF!</v>
      </c>
      <c r="S3" s="9" t="e">
        <f>#REF!</f>
        <v>#REF!</v>
      </c>
      <c r="T3" s="9" t="e">
        <f>#REF!</f>
        <v>#REF!</v>
      </c>
      <c r="U3" s="9" t="e">
        <f>#REF!</f>
        <v>#REF!</v>
      </c>
      <c r="V3" s="9" t="e">
        <f>#REF!</f>
        <v>#REF!</v>
      </c>
      <c r="W3" s="9" t="e">
        <f>#REF!</f>
        <v>#REF!</v>
      </c>
      <c r="X3" s="9" t="e">
        <f>#REF!</f>
        <v>#REF!</v>
      </c>
      <c r="Y3" s="9" t="e">
        <f>#REF!</f>
        <v>#REF!</v>
      </c>
      <c r="Z3" s="9" t="e">
        <f>#REF!</f>
        <v>#REF!</v>
      </c>
      <c r="AA3" s="9" t="e">
        <f>#REF!</f>
        <v>#REF!</v>
      </c>
      <c r="AB3" s="9" t="e">
        <f>#REF!</f>
        <v>#REF!</v>
      </c>
      <c r="AC3" s="9" t="e">
        <f>#REF!</f>
        <v>#REF!</v>
      </c>
      <c r="AD3" s="9" t="e">
        <f>#REF!</f>
        <v>#REF!</v>
      </c>
      <c r="AE3" s="9" t="e">
        <f>#REF!</f>
        <v>#REF!</v>
      </c>
      <c r="AF3" s="9" t="e">
        <f>#REF!</f>
        <v>#REF!</v>
      </c>
      <c r="AG3" s="9" t="e">
        <f>#REF!</f>
        <v>#REF!</v>
      </c>
      <c r="AH3" s="9" t="e">
        <f>#REF!</f>
        <v>#REF!</v>
      </c>
      <c r="AI3" s="9" t="e">
        <f>#REF!</f>
        <v>#REF!</v>
      </c>
      <c r="AJ3" s="9" t="e">
        <f>#REF!</f>
        <v>#REF!</v>
      </c>
      <c r="AK3" s="9" t="e">
        <f>#REF!</f>
        <v>#REF!</v>
      </c>
      <c r="AL3" s="9" t="e">
        <f>#REF!</f>
        <v>#REF!</v>
      </c>
      <c r="AM3" s="9" t="e">
        <f>#REF!</f>
        <v>#REF!</v>
      </c>
      <c r="AN3" s="9" t="e">
        <f>#REF!</f>
        <v>#REF!</v>
      </c>
      <c r="AO3" s="9" t="e">
        <f>#REF!</f>
        <v>#REF!</v>
      </c>
      <c r="AP3" s="9" t="e">
        <f>#REF!</f>
        <v>#REF!</v>
      </c>
      <c r="AQ3" s="9" t="e">
        <f>#REF!</f>
        <v>#REF!</v>
      </c>
      <c r="AR3" s="9" t="e">
        <f>#REF!</f>
        <v>#REF!</v>
      </c>
      <c r="AS3" s="9" t="e">
        <f>#REF!</f>
        <v>#REF!</v>
      </c>
      <c r="AT3" s="9" t="e">
        <f>#REF!</f>
        <v>#REF!</v>
      </c>
      <c r="AU3" s="9" t="e">
        <f>#REF!</f>
        <v>#REF!</v>
      </c>
      <c r="AV3" s="9" t="e">
        <f>#REF!</f>
        <v>#REF!</v>
      </c>
      <c r="AW3" s="9" t="e">
        <f>#REF!</f>
        <v>#REF!</v>
      </c>
      <c r="AX3" s="9" t="e">
        <f>#REF!</f>
        <v>#REF!</v>
      </c>
      <c r="AY3" s="9" t="e">
        <f>#REF!</f>
        <v>#REF!</v>
      </c>
      <c r="AZ3" s="9" t="e">
        <f>#REF!</f>
        <v>#REF!</v>
      </c>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31"/>
      <c r="DM3" s="31"/>
      <c r="DN3" s="31"/>
      <c r="DO3" s="31"/>
      <c r="DP3" s="31"/>
      <c r="DQ3" s="31"/>
      <c r="DR3" s="31"/>
      <c r="DS3" s="31"/>
      <c r="DT3" s="31"/>
      <c r="DU3" s="31"/>
      <c r="DV3" s="31"/>
      <c r="DW3" s="31"/>
      <c r="DX3" s="31"/>
      <c r="DY3" s="31"/>
      <c r="DZ3" s="31"/>
      <c r="EA3" s="31"/>
      <c r="EB3" s="31"/>
      <c r="EC3" s="31"/>
      <c r="ED3" s="31"/>
      <c r="EE3" s="31"/>
      <c r="EF3" s="31"/>
      <c r="EG3" s="31"/>
      <c r="EH3" s="31"/>
      <c r="EI3" s="31"/>
      <c r="EJ3" s="31"/>
      <c r="EK3" s="31"/>
      <c r="EL3" s="31"/>
      <c r="EM3" s="31"/>
      <c r="EN3" s="31"/>
      <c r="EO3" s="31"/>
      <c r="EP3" s="31"/>
      <c r="EQ3" s="31"/>
      <c r="ER3" s="31"/>
      <c r="ES3" s="31"/>
      <c r="ET3" s="31"/>
      <c r="EU3" s="31"/>
      <c r="EV3" s="31"/>
      <c r="EW3" s="31"/>
      <c r="EX3" s="31"/>
      <c r="EY3" s="31"/>
      <c r="EZ3" s="31"/>
      <c r="FA3" s="31" t="e">
        <f>#REF!</f>
        <v>#REF!</v>
      </c>
      <c r="FB3" s="31" t="e">
        <f>#REF!</f>
        <v>#REF!</v>
      </c>
    </row>
    <row r="4" spans="1:158" s="7" customFormat="1" x14ac:dyDescent="0.25">
      <c r="A4" s="20"/>
      <c r="B4" s="21"/>
      <c r="C4" s="21"/>
      <c r="D4" s="22"/>
      <c r="E4" s="7" t="s">
        <v>1</v>
      </c>
      <c r="F4" s="10"/>
      <c r="H4" s="23" t="e">
        <f>#REF!</f>
        <v>#REF!</v>
      </c>
      <c r="I4" s="23" t="e">
        <f>#REF!</f>
        <v>#REF!</v>
      </c>
      <c r="J4" s="23" t="e">
        <f>#REF!</f>
        <v>#REF!</v>
      </c>
      <c r="K4" s="23" t="e">
        <f>#REF!</f>
        <v>#REF!</v>
      </c>
      <c r="L4" s="23" t="e">
        <f>#REF!</f>
        <v>#REF!</v>
      </c>
      <c r="M4" s="23" t="e">
        <f>#REF!</f>
        <v>#REF!</v>
      </c>
      <c r="N4" s="23" t="e">
        <f>#REF!</f>
        <v>#REF!</v>
      </c>
      <c r="O4" s="23" t="e">
        <f>#REF!</f>
        <v>#REF!</v>
      </c>
      <c r="P4" s="23" t="e">
        <f>#REF!</f>
        <v>#REF!</v>
      </c>
      <c r="Q4" s="23" t="e">
        <f>#REF!</f>
        <v>#REF!</v>
      </c>
      <c r="R4" s="23" t="e">
        <f>#REF!</f>
        <v>#REF!</v>
      </c>
      <c r="S4" s="23" t="e">
        <f>#REF!</f>
        <v>#REF!</v>
      </c>
      <c r="T4" s="23" t="e">
        <f>#REF!</f>
        <v>#REF!</v>
      </c>
      <c r="U4" s="23" t="e">
        <f>#REF!</f>
        <v>#REF!</v>
      </c>
      <c r="V4" s="23" t="e">
        <f>#REF!</f>
        <v>#REF!</v>
      </c>
      <c r="W4" s="23" t="e">
        <f>#REF!</f>
        <v>#REF!</v>
      </c>
      <c r="X4" s="23" t="e">
        <f>#REF!</f>
        <v>#REF!</v>
      </c>
      <c r="Y4" s="23" t="e">
        <f>#REF!</f>
        <v>#REF!</v>
      </c>
      <c r="Z4" s="23" t="e">
        <f>#REF!</f>
        <v>#REF!</v>
      </c>
      <c r="AA4" s="23" t="e">
        <f>#REF!</f>
        <v>#REF!</v>
      </c>
      <c r="AB4" s="23" t="e">
        <f>#REF!</f>
        <v>#REF!</v>
      </c>
      <c r="AC4" s="23" t="e">
        <f>#REF!</f>
        <v>#REF!</v>
      </c>
      <c r="AD4" s="23" t="e">
        <f>#REF!</f>
        <v>#REF!</v>
      </c>
      <c r="AE4" s="23" t="e">
        <f>#REF!</f>
        <v>#REF!</v>
      </c>
      <c r="AF4" s="23" t="e">
        <f>#REF!</f>
        <v>#REF!</v>
      </c>
      <c r="AG4" s="23" t="e">
        <f>#REF!</f>
        <v>#REF!</v>
      </c>
      <c r="AH4" s="23" t="e">
        <f>#REF!</f>
        <v>#REF!</v>
      </c>
      <c r="AI4" s="23" t="e">
        <f>#REF!</f>
        <v>#REF!</v>
      </c>
      <c r="AJ4" s="23" t="e">
        <f>#REF!</f>
        <v>#REF!</v>
      </c>
      <c r="AK4" s="23" t="e">
        <f>#REF!</f>
        <v>#REF!</v>
      </c>
      <c r="AL4" s="23" t="e">
        <f>#REF!</f>
        <v>#REF!</v>
      </c>
      <c r="AM4" s="23" t="e">
        <f>#REF!</f>
        <v>#REF!</v>
      </c>
      <c r="AN4" s="23" t="e">
        <f>#REF!</f>
        <v>#REF!</v>
      </c>
      <c r="AO4" s="23" t="e">
        <f>#REF!</f>
        <v>#REF!</v>
      </c>
      <c r="AP4" s="23" t="e">
        <f>#REF!</f>
        <v>#REF!</v>
      </c>
      <c r="AQ4" s="23" t="e">
        <f>#REF!</f>
        <v>#REF!</v>
      </c>
      <c r="AR4" s="23" t="e">
        <f>#REF!</f>
        <v>#REF!</v>
      </c>
      <c r="AS4" s="23" t="e">
        <f>#REF!</f>
        <v>#REF!</v>
      </c>
      <c r="AT4" s="23" t="e">
        <f>#REF!</f>
        <v>#REF!</v>
      </c>
      <c r="AU4" s="23" t="e">
        <f>#REF!</f>
        <v>#REF!</v>
      </c>
      <c r="AV4" s="23" t="e">
        <f>#REF!</f>
        <v>#REF!</v>
      </c>
      <c r="AW4" s="23" t="e">
        <f>#REF!</f>
        <v>#REF!</v>
      </c>
      <c r="AX4" s="23" t="e">
        <f>#REF!</f>
        <v>#REF!</v>
      </c>
      <c r="AY4" s="23" t="e">
        <f>#REF!</f>
        <v>#REF!</v>
      </c>
      <c r="AZ4" s="23" t="e">
        <f>#REF!</f>
        <v>#REF!</v>
      </c>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Q4" s="23"/>
      <c r="ER4" s="23"/>
      <c r="ES4" s="23"/>
      <c r="ET4" s="23"/>
      <c r="EU4" s="23"/>
      <c r="EV4" s="23"/>
      <c r="EW4" s="23"/>
      <c r="EX4" s="23"/>
      <c r="EY4" s="23"/>
      <c r="EZ4" s="23"/>
      <c r="FA4" s="23" t="e">
        <f>#REF!</f>
        <v>#REF!</v>
      </c>
      <c r="FB4" s="23" t="e">
        <f>#REF!</f>
        <v>#REF!</v>
      </c>
    </row>
    <row r="5" spans="1:158" s="34" customFormat="1" x14ac:dyDescent="0.25">
      <c r="A5" s="32"/>
      <c r="B5" s="33"/>
      <c r="C5" s="33"/>
      <c r="D5" s="18"/>
      <c r="E5" s="34" t="s">
        <v>42</v>
      </c>
      <c r="F5" s="35"/>
      <c r="H5" s="36" t="e">
        <f>#REF!</f>
        <v>#REF!</v>
      </c>
      <c r="I5" s="36" t="e">
        <f>#REF!</f>
        <v>#REF!</v>
      </c>
      <c r="J5" s="36" t="e">
        <f>#REF!</f>
        <v>#REF!</v>
      </c>
      <c r="K5" s="36" t="e">
        <f>#REF!</f>
        <v>#REF!</v>
      </c>
      <c r="L5" s="36" t="e">
        <f>#REF!</f>
        <v>#REF!</v>
      </c>
      <c r="M5" s="36" t="e">
        <f>#REF!</f>
        <v>#REF!</v>
      </c>
      <c r="N5" s="36" t="e">
        <f>#REF!</f>
        <v>#REF!</v>
      </c>
      <c r="O5" s="36" t="e">
        <f>#REF!</f>
        <v>#REF!</v>
      </c>
      <c r="P5" s="36" t="e">
        <f>#REF!</f>
        <v>#REF!</v>
      </c>
      <c r="Q5" s="36" t="e">
        <f>#REF!</f>
        <v>#REF!</v>
      </c>
      <c r="R5" s="36" t="e">
        <f>#REF!</f>
        <v>#REF!</v>
      </c>
      <c r="S5" s="36" t="e">
        <f>#REF!</f>
        <v>#REF!</v>
      </c>
      <c r="T5" s="36" t="e">
        <f>#REF!</f>
        <v>#REF!</v>
      </c>
      <c r="U5" s="36" t="e">
        <f>#REF!</f>
        <v>#REF!</v>
      </c>
      <c r="V5" s="36" t="e">
        <f>#REF!</f>
        <v>#REF!</v>
      </c>
      <c r="W5" s="36" t="e">
        <f>#REF!</f>
        <v>#REF!</v>
      </c>
      <c r="X5" s="36" t="e">
        <f>#REF!</f>
        <v>#REF!</v>
      </c>
      <c r="Y5" s="36" t="e">
        <f>#REF!</f>
        <v>#REF!</v>
      </c>
      <c r="Z5" s="36" t="e">
        <f>#REF!</f>
        <v>#REF!</v>
      </c>
      <c r="AA5" s="36" t="e">
        <f>#REF!</f>
        <v>#REF!</v>
      </c>
      <c r="AB5" s="36" t="e">
        <f>#REF!</f>
        <v>#REF!</v>
      </c>
      <c r="AC5" s="36" t="e">
        <f>#REF!</f>
        <v>#REF!</v>
      </c>
      <c r="AD5" s="36" t="e">
        <f>#REF!</f>
        <v>#REF!</v>
      </c>
      <c r="AE5" s="36" t="e">
        <f>#REF!</f>
        <v>#REF!</v>
      </c>
      <c r="AF5" s="36" t="e">
        <f>#REF!</f>
        <v>#REF!</v>
      </c>
      <c r="AG5" s="36" t="e">
        <f>#REF!</f>
        <v>#REF!</v>
      </c>
      <c r="AH5" s="36" t="e">
        <f>#REF!</f>
        <v>#REF!</v>
      </c>
      <c r="AI5" s="36" t="e">
        <f>#REF!</f>
        <v>#REF!</v>
      </c>
      <c r="AJ5" s="36" t="e">
        <f>#REF!</f>
        <v>#REF!</v>
      </c>
      <c r="AK5" s="36" t="e">
        <f>#REF!</f>
        <v>#REF!</v>
      </c>
      <c r="AL5" s="36" t="e">
        <f>#REF!</f>
        <v>#REF!</v>
      </c>
      <c r="AM5" s="36" t="e">
        <f>#REF!</f>
        <v>#REF!</v>
      </c>
      <c r="AN5" s="36" t="e">
        <f>#REF!</f>
        <v>#REF!</v>
      </c>
      <c r="AO5" s="36" t="e">
        <f>#REF!</f>
        <v>#REF!</v>
      </c>
      <c r="AP5" s="36" t="e">
        <f>#REF!</f>
        <v>#REF!</v>
      </c>
      <c r="AQ5" s="36" t="e">
        <f>#REF!</f>
        <v>#REF!</v>
      </c>
      <c r="AR5" s="36" t="e">
        <f>#REF!</f>
        <v>#REF!</v>
      </c>
      <c r="AS5" s="36" t="e">
        <f>#REF!</f>
        <v>#REF!</v>
      </c>
      <c r="AT5" s="36" t="e">
        <f>#REF!</f>
        <v>#REF!</v>
      </c>
      <c r="AU5" s="36" t="e">
        <f>#REF!</f>
        <v>#REF!</v>
      </c>
      <c r="AV5" s="36" t="e">
        <f>#REF!</f>
        <v>#REF!</v>
      </c>
      <c r="AW5" s="36" t="e">
        <f>#REF!</f>
        <v>#REF!</v>
      </c>
      <c r="AX5" s="36" t="e">
        <f>#REF!</f>
        <v>#REF!</v>
      </c>
      <c r="AY5" s="36" t="e">
        <f>#REF!</f>
        <v>#REF!</v>
      </c>
      <c r="AZ5" s="36" t="e">
        <f>#REF!</f>
        <v>#REF!</v>
      </c>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c r="CN5" s="36"/>
      <c r="CO5" s="36"/>
      <c r="CP5" s="36"/>
      <c r="CQ5" s="36"/>
      <c r="CR5" s="36"/>
      <c r="CS5" s="36"/>
      <c r="CT5" s="36"/>
      <c r="CU5" s="36"/>
      <c r="CV5" s="36"/>
      <c r="CW5" s="36"/>
      <c r="CX5" s="36"/>
      <c r="CY5" s="36"/>
      <c r="CZ5" s="36"/>
      <c r="DA5" s="36"/>
      <c r="DB5" s="36"/>
      <c r="DC5" s="36"/>
      <c r="DD5" s="36"/>
      <c r="DE5" s="36"/>
      <c r="DF5" s="36"/>
      <c r="DG5" s="36"/>
      <c r="DH5" s="36"/>
      <c r="DI5" s="36"/>
      <c r="DJ5" s="36"/>
      <c r="DK5" s="36"/>
      <c r="DL5" s="36"/>
      <c r="DM5" s="36"/>
      <c r="DN5" s="36"/>
      <c r="DO5" s="36"/>
      <c r="DP5" s="36"/>
      <c r="DQ5" s="36"/>
      <c r="DR5" s="36"/>
      <c r="DS5" s="36"/>
      <c r="DT5" s="36"/>
      <c r="DU5" s="36"/>
      <c r="DV5" s="36"/>
      <c r="DW5" s="36"/>
      <c r="DX5" s="36"/>
      <c r="DY5" s="36"/>
      <c r="DZ5" s="36"/>
      <c r="EA5" s="36"/>
      <c r="EB5" s="36"/>
      <c r="EC5" s="36"/>
      <c r="ED5" s="36"/>
      <c r="EE5" s="36"/>
      <c r="EF5" s="36"/>
      <c r="EG5" s="36"/>
      <c r="EH5" s="36"/>
      <c r="EI5" s="36"/>
      <c r="EJ5" s="36"/>
      <c r="EK5" s="36"/>
      <c r="EL5" s="36"/>
      <c r="EM5" s="36"/>
      <c r="EN5" s="36"/>
      <c r="EO5" s="36"/>
      <c r="EP5" s="36"/>
      <c r="EQ5" s="36"/>
      <c r="ER5" s="36"/>
      <c r="ES5" s="36"/>
      <c r="ET5" s="36"/>
      <c r="EU5" s="36"/>
      <c r="EV5" s="36"/>
      <c r="EW5" s="36"/>
      <c r="EX5" s="36"/>
      <c r="EY5" s="36"/>
      <c r="EZ5" s="36"/>
      <c r="FA5" s="36" t="e">
        <f>#REF!</f>
        <v>#REF!</v>
      </c>
      <c r="FB5" s="36" t="e">
        <f>#REF!</f>
        <v>#REF!</v>
      </c>
    </row>
    <row r="6" spans="1:158" s="12" customFormat="1" x14ac:dyDescent="0.25">
      <c r="A6" s="24"/>
      <c r="B6" s="11"/>
      <c r="C6" s="11"/>
      <c r="D6" s="8"/>
      <c r="E6" s="12" t="s">
        <v>20</v>
      </c>
      <c r="F6" s="11"/>
      <c r="H6" s="13" t="e">
        <f>#REF!</f>
        <v>#REF!</v>
      </c>
      <c r="I6" s="13" t="e">
        <f>#REF!</f>
        <v>#REF!</v>
      </c>
      <c r="J6" s="13" t="e">
        <f>#REF!</f>
        <v>#REF!</v>
      </c>
      <c r="K6" s="13" t="e">
        <f>#REF!</f>
        <v>#REF!</v>
      </c>
      <c r="L6" s="13" t="e">
        <f>#REF!</f>
        <v>#REF!</v>
      </c>
      <c r="M6" s="13" t="e">
        <f>#REF!</f>
        <v>#REF!</v>
      </c>
      <c r="N6" s="13" t="e">
        <f>#REF!</f>
        <v>#REF!</v>
      </c>
      <c r="O6" s="13" t="e">
        <f>#REF!</f>
        <v>#REF!</v>
      </c>
      <c r="P6" s="13" t="e">
        <f>#REF!</f>
        <v>#REF!</v>
      </c>
      <c r="Q6" s="13" t="e">
        <f>#REF!</f>
        <v>#REF!</v>
      </c>
      <c r="R6" s="13" t="e">
        <f>#REF!</f>
        <v>#REF!</v>
      </c>
      <c r="S6" s="13" t="e">
        <f>#REF!</f>
        <v>#REF!</v>
      </c>
      <c r="T6" s="13" t="e">
        <f>#REF!</f>
        <v>#REF!</v>
      </c>
      <c r="U6" s="13" t="e">
        <f>#REF!</f>
        <v>#REF!</v>
      </c>
      <c r="V6" s="13" t="e">
        <f>#REF!</f>
        <v>#REF!</v>
      </c>
      <c r="W6" s="13" t="e">
        <f>#REF!</f>
        <v>#REF!</v>
      </c>
      <c r="X6" s="13" t="e">
        <f>#REF!</f>
        <v>#REF!</v>
      </c>
      <c r="Y6" s="13" t="e">
        <f>#REF!</f>
        <v>#REF!</v>
      </c>
      <c r="Z6" s="13" t="e">
        <f>#REF!</f>
        <v>#REF!</v>
      </c>
      <c r="AA6" s="13" t="e">
        <f>#REF!</f>
        <v>#REF!</v>
      </c>
      <c r="AB6" s="13" t="e">
        <f>#REF!</f>
        <v>#REF!</v>
      </c>
      <c r="AC6" s="13" t="e">
        <f>#REF!</f>
        <v>#REF!</v>
      </c>
      <c r="AD6" s="13" t="e">
        <f>#REF!</f>
        <v>#REF!</v>
      </c>
      <c r="AE6" s="13" t="e">
        <f>#REF!</f>
        <v>#REF!</v>
      </c>
      <c r="AF6" s="13" t="e">
        <f>#REF!</f>
        <v>#REF!</v>
      </c>
      <c r="AG6" s="13" t="e">
        <f>#REF!</f>
        <v>#REF!</v>
      </c>
      <c r="AH6" s="13" t="e">
        <f>#REF!</f>
        <v>#REF!</v>
      </c>
      <c r="AI6" s="13" t="e">
        <f>#REF!</f>
        <v>#REF!</v>
      </c>
      <c r="AJ6" s="13" t="e">
        <f>#REF!</f>
        <v>#REF!</v>
      </c>
      <c r="AK6" s="13" t="e">
        <f>#REF!</f>
        <v>#REF!</v>
      </c>
      <c r="AL6" s="13" t="e">
        <f>#REF!</f>
        <v>#REF!</v>
      </c>
      <c r="AM6" s="13" t="e">
        <f>#REF!</f>
        <v>#REF!</v>
      </c>
      <c r="AN6" s="13" t="e">
        <f>#REF!</f>
        <v>#REF!</v>
      </c>
      <c r="AO6" s="13" t="e">
        <f>#REF!</f>
        <v>#REF!</v>
      </c>
      <c r="AP6" s="13" t="e">
        <f>#REF!</f>
        <v>#REF!</v>
      </c>
      <c r="AQ6" s="13" t="e">
        <f>#REF!</f>
        <v>#REF!</v>
      </c>
      <c r="AR6" s="13" t="e">
        <f>#REF!</f>
        <v>#REF!</v>
      </c>
      <c r="AS6" s="13" t="e">
        <f>#REF!</f>
        <v>#REF!</v>
      </c>
      <c r="AT6" s="13" t="e">
        <f>#REF!</f>
        <v>#REF!</v>
      </c>
      <c r="AU6" s="13" t="e">
        <f>#REF!</f>
        <v>#REF!</v>
      </c>
      <c r="AV6" s="13" t="e">
        <f>#REF!</f>
        <v>#REF!</v>
      </c>
      <c r="AW6" s="13" t="e">
        <f>#REF!</f>
        <v>#REF!</v>
      </c>
      <c r="AX6" s="13" t="e">
        <f>#REF!</f>
        <v>#REF!</v>
      </c>
      <c r="AY6" s="13" t="e">
        <f>#REF!</f>
        <v>#REF!</v>
      </c>
      <c r="AZ6" s="13" t="e">
        <f>#REF!</f>
        <v>#REF!</v>
      </c>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t="e">
        <f>#REF!</f>
        <v>#REF!</v>
      </c>
      <c r="FB6" s="13" t="e">
        <f>#REF!</f>
        <v>#REF!</v>
      </c>
    </row>
    <row r="7" spans="1:158" s="40" customFormat="1" x14ac:dyDescent="0.25">
      <c r="A7" s="37"/>
      <c r="B7" s="11"/>
      <c r="C7" s="38"/>
      <c r="D7" s="39"/>
      <c r="E7" s="40" t="s">
        <v>21</v>
      </c>
      <c r="F7" s="38"/>
      <c r="H7" s="40" t="e">
        <f>#REF!</f>
        <v>#REF!</v>
      </c>
      <c r="I7" s="40" t="e">
        <f>#REF!</f>
        <v>#REF!</v>
      </c>
      <c r="J7" s="40" t="e">
        <f>#REF!</f>
        <v>#REF!</v>
      </c>
      <c r="K7" s="40" t="e">
        <f>#REF!</f>
        <v>#REF!</v>
      </c>
      <c r="L7" s="40" t="e">
        <f>#REF!</f>
        <v>#REF!</v>
      </c>
      <c r="M7" s="40" t="e">
        <f>#REF!</f>
        <v>#REF!</v>
      </c>
      <c r="N7" s="40" t="e">
        <f>#REF!</f>
        <v>#REF!</v>
      </c>
      <c r="O7" s="40" t="e">
        <f>#REF!</f>
        <v>#REF!</v>
      </c>
      <c r="P7" s="40" t="e">
        <f>#REF!</f>
        <v>#REF!</v>
      </c>
      <c r="Q7" s="40" t="e">
        <f>#REF!</f>
        <v>#REF!</v>
      </c>
      <c r="R7" s="40" t="e">
        <f>#REF!</f>
        <v>#REF!</v>
      </c>
      <c r="S7" s="40" t="e">
        <f>#REF!</f>
        <v>#REF!</v>
      </c>
      <c r="T7" s="40" t="e">
        <f>#REF!</f>
        <v>#REF!</v>
      </c>
      <c r="U7" s="40" t="e">
        <f>#REF!</f>
        <v>#REF!</v>
      </c>
      <c r="V7" s="40" t="e">
        <f>#REF!</f>
        <v>#REF!</v>
      </c>
      <c r="W7" s="40" t="e">
        <f>#REF!</f>
        <v>#REF!</v>
      </c>
      <c r="X7" s="40" t="e">
        <f>#REF!</f>
        <v>#REF!</v>
      </c>
      <c r="Y7" s="40" t="e">
        <f>#REF!</f>
        <v>#REF!</v>
      </c>
      <c r="Z7" s="40" t="e">
        <f>#REF!</f>
        <v>#REF!</v>
      </c>
      <c r="AA7" s="40" t="e">
        <f>#REF!</f>
        <v>#REF!</v>
      </c>
      <c r="AB7" s="40" t="e">
        <f>#REF!</f>
        <v>#REF!</v>
      </c>
      <c r="AC7" s="40" t="e">
        <f>#REF!</f>
        <v>#REF!</v>
      </c>
      <c r="AD7" s="40" t="e">
        <f>#REF!</f>
        <v>#REF!</v>
      </c>
      <c r="AE7" s="40" t="e">
        <f>#REF!</f>
        <v>#REF!</v>
      </c>
      <c r="AF7" s="40" t="e">
        <f>#REF!</f>
        <v>#REF!</v>
      </c>
      <c r="AG7" s="40" t="e">
        <f>#REF!</f>
        <v>#REF!</v>
      </c>
      <c r="AH7" s="40" t="e">
        <f>#REF!</f>
        <v>#REF!</v>
      </c>
      <c r="AI7" s="40" t="e">
        <f>#REF!</f>
        <v>#REF!</v>
      </c>
      <c r="AJ7" s="40" t="e">
        <f>#REF!</f>
        <v>#REF!</v>
      </c>
      <c r="AK7" s="40" t="e">
        <f>#REF!</f>
        <v>#REF!</v>
      </c>
      <c r="AL7" s="40" t="e">
        <f>#REF!</f>
        <v>#REF!</v>
      </c>
      <c r="AM7" s="40" t="e">
        <f>#REF!</f>
        <v>#REF!</v>
      </c>
      <c r="AN7" s="40" t="e">
        <f>#REF!</f>
        <v>#REF!</v>
      </c>
      <c r="AO7" s="40" t="e">
        <f>#REF!</f>
        <v>#REF!</v>
      </c>
      <c r="AP7" s="40" t="e">
        <f>#REF!</f>
        <v>#REF!</v>
      </c>
      <c r="AQ7" s="40" t="e">
        <f>#REF!</f>
        <v>#REF!</v>
      </c>
      <c r="AR7" s="40" t="e">
        <f>#REF!</f>
        <v>#REF!</v>
      </c>
      <c r="AS7" s="40" t="e">
        <f>#REF!</f>
        <v>#REF!</v>
      </c>
      <c r="AT7" s="40" t="e">
        <f>#REF!</f>
        <v>#REF!</v>
      </c>
      <c r="AU7" s="40" t="e">
        <f>#REF!</f>
        <v>#REF!</v>
      </c>
      <c r="AV7" s="40" t="e">
        <f>#REF!</f>
        <v>#REF!</v>
      </c>
      <c r="AW7" s="40" t="e">
        <f>#REF!</f>
        <v>#REF!</v>
      </c>
      <c r="AX7" s="40" t="e">
        <f>#REF!</f>
        <v>#REF!</v>
      </c>
      <c r="AY7" s="40" t="e">
        <f>#REF!</f>
        <v>#REF!</v>
      </c>
      <c r="AZ7" s="40" t="e">
        <f>#REF!</f>
        <v>#REF!</v>
      </c>
      <c r="FA7" s="40" t="e">
        <f>#REF!</f>
        <v>#REF!</v>
      </c>
      <c r="FB7" s="40" t="e">
        <f>#REF!</f>
        <v>#REF!</v>
      </c>
    </row>
    <row r="8" spans="1:158" s="28" customFormat="1" x14ac:dyDescent="0.25">
      <c r="A8" s="25"/>
      <c r="B8" s="34" t="s">
        <v>162</v>
      </c>
      <c r="C8" s="26"/>
      <c r="D8" s="27"/>
      <c r="F8" s="26"/>
    </row>
    <row r="9" spans="1:158" s="43" customFormat="1" x14ac:dyDescent="0.25">
      <c r="A9" s="76"/>
      <c r="B9" s="68"/>
      <c r="C9" s="68"/>
      <c r="D9" s="77"/>
      <c r="F9" s="88"/>
      <c r="G9" s="68"/>
    </row>
    <row r="10" spans="1:158" s="43" customFormat="1" x14ac:dyDescent="0.25">
      <c r="A10" s="76"/>
      <c r="B10" s="68"/>
      <c r="C10" s="68"/>
      <c r="D10" s="77"/>
      <c r="E10" s="74" t="s">
        <v>26</v>
      </c>
      <c r="F10" s="288" t="e">
        <f>#REF!</f>
        <v>#REF!</v>
      </c>
      <c r="G10" s="68"/>
    </row>
    <row r="11" spans="1:158" s="43" customFormat="1" x14ac:dyDescent="0.25">
      <c r="A11" s="76"/>
      <c r="B11" s="68"/>
      <c r="C11" s="68"/>
      <c r="D11" s="77"/>
      <c r="E11" s="74" t="s">
        <v>191</v>
      </c>
      <c r="F11" s="289" t="e">
        <f>#REF!</f>
        <v>#REF!</v>
      </c>
      <c r="G11" s="68"/>
    </row>
    <row r="12" spans="1:158" s="43" customFormat="1" x14ac:dyDescent="0.25">
      <c r="A12" s="76"/>
      <c r="B12" s="68"/>
      <c r="C12" s="68"/>
      <c r="D12" s="77"/>
      <c r="E12" s="74" t="s">
        <v>172</v>
      </c>
      <c r="F12" s="289" t="e">
        <f>#REF!</f>
        <v>#REF!</v>
      </c>
      <c r="G12" s="68"/>
    </row>
    <row r="13" spans="1:158" s="43" customFormat="1" x14ac:dyDescent="0.25">
      <c r="A13" s="76"/>
      <c r="B13" s="68"/>
      <c r="C13" s="68"/>
      <c r="D13" s="77"/>
      <c r="F13" s="88"/>
      <c r="G13" s="68"/>
    </row>
    <row r="14" spans="1:158" s="74" customFormat="1" x14ac:dyDescent="0.25">
      <c r="A14" s="71"/>
      <c r="B14" s="72"/>
      <c r="C14" s="72"/>
      <c r="D14" s="73"/>
      <c r="E14" s="68" t="s">
        <v>170</v>
      </c>
      <c r="F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c r="EY14" s="75"/>
      <c r="EZ14" s="75"/>
      <c r="FA14" s="75" t="e">
        <f>#REF!</f>
        <v>#REF!</v>
      </c>
    </row>
    <row r="15" spans="1:158" s="74" customFormat="1" x14ac:dyDescent="0.25">
      <c r="A15" s="223"/>
      <c r="B15" s="72"/>
      <c r="C15" s="72"/>
      <c r="D15" s="73"/>
      <c r="E15" s="102" t="s">
        <v>171</v>
      </c>
      <c r="F15" s="269">
        <v>0.8</v>
      </c>
      <c r="I15" s="298"/>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268"/>
      <c r="AM15" s="268"/>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c r="EY15" s="75"/>
      <c r="EZ15" s="75"/>
      <c r="FA15" s="75"/>
    </row>
    <row r="16" spans="1:158" s="74" customFormat="1" x14ac:dyDescent="0.25">
      <c r="A16" s="223"/>
      <c r="B16" s="72"/>
      <c r="C16" s="72"/>
      <c r="D16" s="73"/>
      <c r="E16" s="102" t="s">
        <v>0</v>
      </c>
      <c r="F16" s="268">
        <f>1-F15</f>
        <v>0.19999999999999996</v>
      </c>
      <c r="I16" s="270"/>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268"/>
      <c r="AM16" s="268"/>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row>
    <row r="17" spans="1:179" s="74" customFormat="1" x14ac:dyDescent="0.25">
      <c r="A17" s="223"/>
      <c r="B17" s="72"/>
      <c r="C17" s="72"/>
      <c r="D17" s="73"/>
      <c r="F17" s="165"/>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c r="EY17" s="75"/>
      <c r="EZ17" s="75"/>
      <c r="FA17" s="75"/>
    </row>
    <row r="18" spans="1:179" s="74" customFormat="1" x14ac:dyDescent="0.25">
      <c r="A18" s="223"/>
      <c r="B18" s="72"/>
      <c r="C18" s="72"/>
      <c r="D18" s="73"/>
      <c r="E18" s="67" t="s">
        <v>173</v>
      </c>
      <c r="F18" s="290" t="e">
        <f>SUM(H18:AZ18)</f>
        <v>#REF!</v>
      </c>
      <c r="G18" s="291"/>
      <c r="H18" s="292" t="e">
        <f>IF(#REF!&lt;0,#REF!,0)</f>
        <v>#REF!</v>
      </c>
      <c r="I18" s="292" t="e">
        <f>IF(#REF!&lt;0,#REF!,0)</f>
        <v>#REF!</v>
      </c>
      <c r="J18" s="292" t="e">
        <f>IF(#REF!&lt;0,#REF!,0)</f>
        <v>#REF!</v>
      </c>
      <c r="K18" s="292" t="e">
        <f>IF(#REF!&lt;0,#REF!,0)</f>
        <v>#REF!</v>
      </c>
      <c r="L18" s="292" t="e">
        <f>IF(#REF!&lt;0,#REF!,0)</f>
        <v>#REF!</v>
      </c>
      <c r="M18" s="292" t="e">
        <f>IF(#REF!&lt;0,#REF!,0)</f>
        <v>#REF!</v>
      </c>
      <c r="N18" s="292" t="e">
        <f>IF(#REF!&lt;0,#REF!,0)</f>
        <v>#REF!</v>
      </c>
      <c r="O18" s="292" t="e">
        <f>IF(#REF!&lt;0,#REF!,0)</f>
        <v>#REF!</v>
      </c>
      <c r="P18" s="292" t="e">
        <f>IF(#REF!&lt;0,#REF!,0)</f>
        <v>#REF!</v>
      </c>
      <c r="Q18" s="292" t="e">
        <f>IF(#REF!&lt;0,#REF!,0)</f>
        <v>#REF!</v>
      </c>
      <c r="R18" s="292" t="e">
        <f>IF(#REF!&lt;0,#REF!,0)</f>
        <v>#REF!</v>
      </c>
      <c r="S18" s="292" t="e">
        <f>IF(#REF!&lt;0,#REF!,0)</f>
        <v>#REF!</v>
      </c>
      <c r="T18" s="292" t="e">
        <f>IF(#REF!&lt;0,#REF!,0)</f>
        <v>#REF!</v>
      </c>
      <c r="U18" s="292" t="e">
        <f>IF(#REF!&lt;0,#REF!,0)</f>
        <v>#REF!</v>
      </c>
      <c r="V18" s="292" t="e">
        <f>IF(#REF!&lt;0,#REF!,0)</f>
        <v>#REF!</v>
      </c>
      <c r="W18" s="292" t="e">
        <f>IF(#REF!&lt;0,#REF!,0)</f>
        <v>#REF!</v>
      </c>
      <c r="X18" s="292" t="e">
        <f>IF(#REF!&lt;0,#REF!,0)</f>
        <v>#REF!</v>
      </c>
      <c r="Y18" s="292" t="e">
        <f>IF(#REF!&lt;0,#REF!,0)</f>
        <v>#REF!</v>
      </c>
      <c r="Z18" s="292" t="e">
        <f>IF(#REF!&lt;0,#REF!,0)</f>
        <v>#REF!</v>
      </c>
      <c r="AA18" s="292" t="e">
        <f>IF(#REF!&lt;0,#REF!,0)</f>
        <v>#REF!</v>
      </c>
      <c r="AB18" s="292" t="e">
        <f>IF(#REF!&lt;0,#REF!,0)</f>
        <v>#REF!</v>
      </c>
      <c r="AC18" s="292" t="e">
        <f>IF(#REF!&lt;0,#REF!,0)</f>
        <v>#REF!</v>
      </c>
      <c r="AD18" s="292" t="e">
        <f>IF(#REF!&lt;0,#REF!,0)</f>
        <v>#REF!</v>
      </c>
      <c r="AE18" s="292" t="e">
        <f>IF(#REF!&lt;0,#REF!,0)</f>
        <v>#REF!</v>
      </c>
      <c r="AF18" s="292" t="e">
        <f>IF(#REF!&lt;0,#REF!,0)</f>
        <v>#REF!</v>
      </c>
      <c r="AG18" s="292" t="e">
        <f>IF(#REF!&lt;0,#REF!,0)</f>
        <v>#REF!</v>
      </c>
      <c r="AH18" s="292" t="e">
        <f>IF(#REF!&lt;0,#REF!,0)</f>
        <v>#REF!</v>
      </c>
      <c r="AI18" s="292" t="e">
        <f>IF(#REF!&lt;0,#REF!,0)</f>
        <v>#REF!</v>
      </c>
      <c r="AJ18" s="292" t="e">
        <f>IF(#REF!&lt;0,#REF!,0)</f>
        <v>#REF!</v>
      </c>
      <c r="AK18" s="292" t="e">
        <f>IF(#REF!&lt;0,#REF!,0)</f>
        <v>#REF!</v>
      </c>
      <c r="AL18" s="292" t="e">
        <f>IF(#REF!&lt;0,#REF!,0)</f>
        <v>#REF!</v>
      </c>
      <c r="AM18" s="292" t="e">
        <f>IF(#REF!&lt;0,#REF!,0)</f>
        <v>#REF!</v>
      </c>
      <c r="AN18" s="292" t="e">
        <f>IF(#REF!&lt;0,#REF!,0)</f>
        <v>#REF!</v>
      </c>
      <c r="AO18" s="292" t="e">
        <f>IF(#REF!&lt;0,#REF!,0)</f>
        <v>#REF!</v>
      </c>
      <c r="AP18" s="292" t="e">
        <f>IF(#REF!&lt;0,#REF!,0)</f>
        <v>#REF!</v>
      </c>
      <c r="AQ18" s="292" t="e">
        <f>IF(#REF!&lt;0,#REF!,0)</f>
        <v>#REF!</v>
      </c>
      <c r="AR18" s="292" t="e">
        <f>IF(#REF!&lt;0,#REF!,0)</f>
        <v>#REF!</v>
      </c>
      <c r="AS18" s="292" t="e">
        <f>IF(#REF!&lt;0,#REF!,0)</f>
        <v>#REF!</v>
      </c>
      <c r="AT18" s="292" t="e">
        <f>IF(#REF!&lt;0,#REF!,0)</f>
        <v>#REF!</v>
      </c>
      <c r="AU18" s="292" t="e">
        <f>IF(#REF!&lt;0,#REF!,0)</f>
        <v>#REF!</v>
      </c>
      <c r="AV18" s="292" t="e">
        <f>IF(#REF!&lt;0,#REF!,0)</f>
        <v>#REF!</v>
      </c>
      <c r="AW18" s="292" t="e">
        <f>IF(#REF!&lt;0,#REF!,0)</f>
        <v>#REF!</v>
      </c>
      <c r="AX18" s="292" t="e">
        <f>IF(#REF!&lt;0,#REF!,0)</f>
        <v>#REF!</v>
      </c>
      <c r="AY18" s="292" t="e">
        <f>IF(#REF!&lt;0,#REF!,0)</f>
        <v>#REF!</v>
      </c>
      <c r="AZ18" s="292" t="e">
        <f>IF(#REF!&lt;0,#REF!,0)</f>
        <v>#REF!</v>
      </c>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c r="EY18" s="75"/>
      <c r="EZ18" s="75"/>
      <c r="FA18" s="75"/>
    </row>
    <row r="19" spans="1:179" s="74" customFormat="1" x14ac:dyDescent="0.25">
      <c r="A19" s="223"/>
      <c r="B19" s="72"/>
      <c r="C19" s="72"/>
      <c r="D19" s="73"/>
      <c r="E19" s="43" t="s">
        <v>190</v>
      </c>
      <c r="F19" s="165">
        <f>SUM(H19:AZ19)</f>
        <v>0</v>
      </c>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c r="EY19" s="75"/>
      <c r="EZ19" s="75"/>
      <c r="FA19" s="75"/>
    </row>
    <row r="20" spans="1:179" x14ac:dyDescent="0.25">
      <c r="E20" s="92" t="s">
        <v>169</v>
      </c>
      <c r="F20" s="299" t="e">
        <f>SUM(H20:AZ20)</f>
        <v>#REF!</v>
      </c>
      <c r="G20" s="92"/>
      <c r="H20" s="93" t="e">
        <f>#REF!</f>
        <v>#REF!</v>
      </c>
      <c r="I20" s="293" t="e">
        <f>#REF!</f>
        <v>#REF!</v>
      </c>
      <c r="J20" s="93" t="e">
        <f>#REF!</f>
        <v>#REF!</v>
      </c>
      <c r="K20" s="93" t="e">
        <f>#REF!</f>
        <v>#REF!</v>
      </c>
      <c r="L20" s="93" t="e">
        <f>#REF!</f>
        <v>#REF!</v>
      </c>
      <c r="M20" s="93" t="e">
        <f>#REF!</f>
        <v>#REF!</v>
      </c>
      <c r="N20" s="93" t="e">
        <f>#REF!</f>
        <v>#REF!</v>
      </c>
      <c r="O20" s="93" t="e">
        <f>#REF!</f>
        <v>#REF!</v>
      </c>
      <c r="P20" s="93" t="e">
        <f>#REF!</f>
        <v>#REF!</v>
      </c>
      <c r="Q20" s="93" t="e">
        <f>#REF!</f>
        <v>#REF!</v>
      </c>
      <c r="R20" s="93" t="e">
        <f>#REF!</f>
        <v>#REF!</v>
      </c>
      <c r="S20" s="93" t="e">
        <f>#REF!</f>
        <v>#REF!</v>
      </c>
      <c r="T20" s="93" t="e">
        <f>#REF!</f>
        <v>#REF!</v>
      </c>
      <c r="U20" s="93" t="e">
        <f>#REF!</f>
        <v>#REF!</v>
      </c>
      <c r="V20" s="93" t="e">
        <f>#REF!</f>
        <v>#REF!</v>
      </c>
      <c r="W20" s="93" t="e">
        <f>#REF!</f>
        <v>#REF!</v>
      </c>
      <c r="X20" s="93" t="e">
        <f>#REF!</f>
        <v>#REF!</v>
      </c>
      <c r="Y20" s="93" t="e">
        <f>#REF!</f>
        <v>#REF!</v>
      </c>
      <c r="Z20" s="93" t="e">
        <f>#REF!</f>
        <v>#REF!</v>
      </c>
      <c r="AA20" s="93" t="e">
        <f>#REF!</f>
        <v>#REF!</v>
      </c>
      <c r="AB20" s="93" t="e">
        <f>#REF!</f>
        <v>#REF!</v>
      </c>
      <c r="AC20" s="93" t="e">
        <f>#REF!</f>
        <v>#REF!</v>
      </c>
      <c r="AD20" s="93" t="e">
        <f>#REF!</f>
        <v>#REF!</v>
      </c>
      <c r="AE20" s="93" t="e">
        <f>#REF!</f>
        <v>#REF!</v>
      </c>
      <c r="AF20" s="93" t="e">
        <f>#REF!</f>
        <v>#REF!</v>
      </c>
      <c r="AG20" s="93" t="e">
        <f>#REF!</f>
        <v>#REF!</v>
      </c>
      <c r="AH20" s="93" t="e">
        <f>#REF!</f>
        <v>#REF!</v>
      </c>
      <c r="AI20" s="93" t="e">
        <f>#REF!</f>
        <v>#REF!</v>
      </c>
      <c r="AJ20" s="93" t="e">
        <f>#REF!</f>
        <v>#REF!</v>
      </c>
      <c r="AK20" s="93" t="e">
        <f>#REF!</f>
        <v>#REF!</v>
      </c>
      <c r="AL20" s="93" t="e">
        <f>#REF!</f>
        <v>#REF!</v>
      </c>
      <c r="AM20" s="93" t="e">
        <f>#REF!</f>
        <v>#REF!</v>
      </c>
      <c r="AN20" s="93" t="e">
        <f>#REF!</f>
        <v>#REF!</v>
      </c>
      <c r="AO20" s="93" t="e">
        <f>#REF!</f>
        <v>#REF!</v>
      </c>
      <c r="AP20" s="93" t="e">
        <f>#REF!</f>
        <v>#REF!</v>
      </c>
      <c r="AQ20" s="93" t="e">
        <f>#REF!</f>
        <v>#REF!</v>
      </c>
      <c r="AR20" s="93" t="e">
        <f>#REF!</f>
        <v>#REF!</v>
      </c>
      <c r="AS20" s="93" t="e">
        <f>#REF!</f>
        <v>#REF!</v>
      </c>
      <c r="AT20" s="93" t="e">
        <f>#REF!</f>
        <v>#REF!</v>
      </c>
      <c r="AU20" s="93" t="e">
        <f>#REF!</f>
        <v>#REF!</v>
      </c>
      <c r="AV20" s="93" t="e">
        <f>#REF!</f>
        <v>#REF!</v>
      </c>
      <c r="AW20" s="93" t="e">
        <f>#REF!</f>
        <v>#REF!</v>
      </c>
      <c r="AX20" s="93" t="e">
        <f>#REF!</f>
        <v>#REF!</v>
      </c>
      <c r="AY20" s="93" t="e">
        <f>#REF!</f>
        <v>#REF!</v>
      </c>
      <c r="AZ20" s="93" t="e">
        <f>#REF!</f>
        <v>#REF!</v>
      </c>
      <c r="BA20" s="82"/>
      <c r="BB20" s="82"/>
      <c r="BC20" s="82"/>
      <c r="BD20" s="82"/>
      <c r="BE20" s="82"/>
      <c r="BF20" s="82"/>
      <c r="BG20" s="82"/>
      <c r="BH20" s="82"/>
      <c r="BI20" s="82"/>
      <c r="BJ20" s="82"/>
      <c r="BK20" s="82"/>
      <c r="BL20" s="82"/>
      <c r="BM20" s="82"/>
      <c r="BN20" s="82"/>
      <c r="BO20" s="82"/>
      <c r="BP20" s="82"/>
      <c r="BQ20" s="82"/>
      <c r="BR20" s="82"/>
      <c r="BS20" s="82"/>
      <c r="BT20" s="82"/>
      <c r="BU20" s="82"/>
      <c r="BV20" s="82"/>
      <c r="BW20" s="82"/>
      <c r="BX20" s="82"/>
      <c r="BY20" s="82"/>
      <c r="BZ20" s="82"/>
      <c r="CA20" s="82"/>
      <c r="CB20" s="82"/>
      <c r="CC20" s="82"/>
      <c r="CD20" s="82"/>
      <c r="CE20" s="82"/>
      <c r="CF20" s="82"/>
      <c r="CG20" s="82"/>
      <c r="CH20" s="82"/>
      <c r="CI20" s="82"/>
      <c r="CJ20" s="82"/>
      <c r="CK20" s="82"/>
      <c r="CL20" s="82"/>
      <c r="CM20" s="82"/>
      <c r="CN20" s="82"/>
      <c r="CO20" s="82"/>
      <c r="CP20" s="82"/>
      <c r="CQ20" s="82"/>
      <c r="CR20" s="82"/>
      <c r="CS20" s="82"/>
      <c r="CT20" s="82"/>
      <c r="CU20" s="82"/>
      <c r="CV20" s="82"/>
      <c r="CW20" s="82"/>
      <c r="CX20" s="82"/>
      <c r="CY20" s="82"/>
      <c r="CZ20" s="82"/>
      <c r="DA20" s="82"/>
      <c r="DB20" s="82"/>
      <c r="DC20" s="82"/>
      <c r="DD20" s="82"/>
      <c r="DE20" s="82"/>
      <c r="DF20" s="82"/>
      <c r="DG20" s="82"/>
      <c r="DH20" s="82"/>
      <c r="DI20" s="82"/>
      <c r="DJ20" s="82"/>
      <c r="DK20" s="82"/>
      <c r="DL20" s="82"/>
      <c r="DM20" s="82"/>
      <c r="DN20" s="82"/>
      <c r="DO20" s="82"/>
      <c r="DP20" s="82"/>
      <c r="DQ20" s="82"/>
      <c r="DR20" s="82"/>
      <c r="DS20" s="82"/>
      <c r="DT20" s="82"/>
      <c r="DU20" s="82"/>
      <c r="DV20" s="82"/>
      <c r="DW20" s="82"/>
      <c r="DX20" s="82"/>
      <c r="DY20" s="82"/>
      <c r="DZ20" s="82"/>
      <c r="EA20" s="82"/>
      <c r="EB20" s="82"/>
      <c r="EC20" s="82"/>
      <c r="ED20" s="82"/>
      <c r="EE20" s="82"/>
      <c r="EF20" s="82"/>
      <c r="EG20" s="82"/>
      <c r="EH20" s="82"/>
      <c r="EI20" s="82"/>
      <c r="EJ20" s="82"/>
      <c r="EK20" s="82"/>
      <c r="EL20" s="82"/>
      <c r="EM20" s="82"/>
      <c r="EN20" s="82"/>
      <c r="EO20" s="82"/>
      <c r="EP20" s="82"/>
      <c r="EQ20" s="82"/>
      <c r="ER20" s="82"/>
      <c r="ES20" s="82"/>
      <c r="ET20" s="82"/>
      <c r="EU20" s="82"/>
      <c r="EV20" s="82"/>
      <c r="EW20" s="82"/>
      <c r="EX20" s="82"/>
      <c r="EY20" s="82"/>
      <c r="EZ20" s="82"/>
      <c r="FA20" s="82"/>
      <c r="FB20" s="82"/>
      <c r="FC20" s="82"/>
      <c r="FD20" s="82"/>
      <c r="FE20" s="82"/>
      <c r="FF20" s="82"/>
      <c r="FG20" s="82"/>
      <c r="FH20" s="82"/>
      <c r="FI20" s="82"/>
      <c r="FJ20" s="82"/>
      <c r="FK20" s="82"/>
      <c r="FL20" s="82"/>
      <c r="FM20" s="82"/>
      <c r="FN20" s="82"/>
      <c r="FO20" s="82"/>
      <c r="FP20" s="82"/>
      <c r="FQ20" s="82"/>
      <c r="FR20" s="82"/>
      <c r="FS20" s="82"/>
      <c r="FT20" s="82"/>
      <c r="FU20" s="82"/>
      <c r="FV20" s="82"/>
      <c r="FW20" s="82"/>
    </row>
    <row r="21" spans="1:179" x14ac:dyDescent="0.25">
      <c r="H21" s="90"/>
      <c r="I21" s="199"/>
      <c r="J21" s="90"/>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c r="BC21" s="82"/>
      <c r="BD21" s="82"/>
      <c r="BE21" s="82"/>
      <c r="BF21" s="82"/>
      <c r="BG21" s="82"/>
      <c r="BH21" s="82"/>
      <c r="BI21" s="82"/>
      <c r="BJ21" s="82"/>
      <c r="BK21" s="82"/>
      <c r="BL21" s="82"/>
      <c r="BM21" s="82"/>
      <c r="BN21" s="82"/>
      <c r="BO21" s="82"/>
      <c r="BP21" s="82"/>
      <c r="BQ21" s="82"/>
      <c r="BR21" s="82"/>
      <c r="BS21" s="82"/>
      <c r="BT21" s="82"/>
      <c r="BU21" s="82"/>
      <c r="BV21" s="82"/>
      <c r="BW21" s="82"/>
      <c r="BX21" s="82"/>
      <c r="BY21" s="82"/>
      <c r="BZ21" s="82"/>
      <c r="CA21" s="82"/>
      <c r="CB21" s="82"/>
      <c r="CC21" s="82"/>
      <c r="CD21" s="82"/>
      <c r="CE21" s="82"/>
      <c r="CF21" s="82"/>
      <c r="CG21" s="82"/>
      <c r="CH21" s="82"/>
      <c r="CI21" s="82"/>
      <c r="CJ21" s="82"/>
      <c r="CK21" s="82"/>
      <c r="CL21" s="82"/>
      <c r="CM21" s="82"/>
      <c r="CN21" s="82"/>
      <c r="CO21" s="82"/>
      <c r="CP21" s="82"/>
      <c r="CQ21" s="82"/>
      <c r="CR21" s="82"/>
      <c r="CS21" s="82"/>
      <c r="CT21" s="82"/>
      <c r="CU21" s="82"/>
      <c r="CV21" s="82"/>
      <c r="CW21" s="82"/>
      <c r="CX21" s="82"/>
      <c r="CY21" s="82"/>
      <c r="CZ21" s="82"/>
      <c r="DA21" s="82"/>
      <c r="DB21" s="82"/>
      <c r="DC21" s="82"/>
      <c r="DD21" s="82"/>
      <c r="DE21" s="82"/>
      <c r="DF21" s="82"/>
      <c r="DG21" s="82"/>
      <c r="DH21" s="82"/>
      <c r="DI21" s="82"/>
      <c r="DJ21" s="82"/>
      <c r="DK21" s="82"/>
      <c r="DL21" s="82"/>
      <c r="DM21" s="82"/>
      <c r="DN21" s="82"/>
      <c r="DO21" s="82"/>
      <c r="DP21" s="82"/>
      <c r="DQ21" s="82"/>
      <c r="DR21" s="82"/>
      <c r="DS21" s="82"/>
      <c r="DT21" s="82"/>
      <c r="DU21" s="82"/>
      <c r="DV21" s="82"/>
      <c r="DW21" s="82"/>
      <c r="DX21" s="82"/>
      <c r="DY21" s="82"/>
      <c r="DZ21" s="82"/>
      <c r="EA21" s="82"/>
      <c r="EB21" s="82"/>
      <c r="EC21" s="82"/>
      <c r="ED21" s="82"/>
      <c r="EE21" s="82"/>
      <c r="EF21" s="82"/>
      <c r="EG21" s="82"/>
      <c r="EH21" s="82"/>
      <c r="EI21" s="82"/>
      <c r="EJ21" s="82"/>
      <c r="EK21" s="82"/>
      <c r="EL21" s="82"/>
      <c r="EM21" s="82"/>
      <c r="EN21" s="82"/>
      <c r="EO21" s="82"/>
      <c r="EP21" s="82"/>
      <c r="EQ21" s="82"/>
      <c r="ER21" s="82"/>
      <c r="ES21" s="82"/>
      <c r="ET21" s="82"/>
      <c r="EU21" s="82"/>
      <c r="EV21" s="82"/>
      <c r="EW21" s="82"/>
      <c r="EX21" s="82"/>
      <c r="EY21" s="82"/>
      <c r="EZ21" s="82"/>
      <c r="FA21" s="82"/>
      <c r="FB21" s="82"/>
      <c r="FC21" s="82"/>
      <c r="FD21" s="82"/>
      <c r="FE21" s="82"/>
      <c r="FF21" s="82"/>
      <c r="FG21" s="82"/>
      <c r="FH21" s="82"/>
      <c r="FI21" s="82"/>
      <c r="FJ21" s="82"/>
      <c r="FK21" s="82"/>
      <c r="FL21" s="82"/>
      <c r="FM21" s="82"/>
      <c r="FN21" s="82"/>
      <c r="FO21" s="82"/>
      <c r="FP21" s="82"/>
      <c r="FQ21" s="82"/>
      <c r="FR21" s="82"/>
      <c r="FS21" s="82"/>
      <c r="FT21" s="82"/>
      <c r="FU21" s="82"/>
      <c r="FV21" s="82"/>
      <c r="FW21" s="82"/>
    </row>
    <row r="22" spans="1:179" x14ac:dyDescent="0.25">
      <c r="E22" s="45" t="s">
        <v>177</v>
      </c>
      <c r="F22" s="251" t="e">
        <f>F18*$F$16</f>
        <v>#REF!</v>
      </c>
      <c r="H22" s="82"/>
      <c r="I22" s="267"/>
      <c r="J22" s="90"/>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c r="BC22" s="82"/>
      <c r="BD22" s="82"/>
      <c r="BE22" s="82"/>
      <c r="BF22" s="82"/>
      <c r="BG22" s="82"/>
      <c r="BH22" s="82"/>
      <c r="BI22" s="82"/>
      <c r="BJ22" s="82"/>
      <c r="BK22" s="82"/>
      <c r="BL22" s="82"/>
      <c r="BM22" s="82"/>
      <c r="BN22" s="82"/>
      <c r="BO22" s="82"/>
      <c r="BP22" s="82"/>
      <c r="BQ22" s="82"/>
      <c r="BR22" s="82"/>
      <c r="BS22" s="82"/>
      <c r="BT22" s="82"/>
      <c r="BU22" s="82"/>
      <c r="BV22" s="82"/>
      <c r="BW22" s="82"/>
      <c r="BX22" s="82"/>
      <c r="BY22" s="82"/>
      <c r="BZ22" s="82"/>
      <c r="CA22" s="82"/>
      <c r="CB22" s="82"/>
      <c r="CC22" s="82"/>
      <c r="CD22" s="82"/>
      <c r="CE22" s="82"/>
      <c r="CF22" s="82"/>
      <c r="CG22" s="82"/>
      <c r="CH22" s="82"/>
      <c r="CI22" s="82"/>
      <c r="CJ22" s="82"/>
      <c r="CK22" s="82"/>
      <c r="CL22" s="82"/>
      <c r="CM22" s="82"/>
      <c r="CN22" s="82"/>
      <c r="CO22" s="82"/>
      <c r="CP22" s="82"/>
      <c r="CQ22" s="82"/>
      <c r="CR22" s="82"/>
      <c r="CS22" s="82"/>
      <c r="CT22" s="82"/>
      <c r="CU22" s="82"/>
      <c r="CV22" s="82"/>
      <c r="CW22" s="82"/>
      <c r="CX22" s="82"/>
      <c r="CY22" s="82"/>
      <c r="CZ22" s="82"/>
      <c r="DA22" s="82"/>
      <c r="DB22" s="82"/>
      <c r="DC22" s="82"/>
      <c r="DD22" s="82"/>
      <c r="DE22" s="82"/>
      <c r="DF22" s="82"/>
      <c r="DG22" s="82"/>
      <c r="DH22" s="82"/>
      <c r="DI22" s="82"/>
      <c r="DJ22" s="82"/>
      <c r="DK22" s="82"/>
      <c r="DL22" s="82"/>
      <c r="DM22" s="82"/>
      <c r="DN22" s="82"/>
      <c r="DO22" s="82"/>
      <c r="DP22" s="82"/>
      <c r="DQ22" s="82"/>
      <c r="DR22" s="82"/>
      <c r="DS22" s="82"/>
      <c r="DT22" s="82"/>
      <c r="DU22" s="82"/>
      <c r="DV22" s="82"/>
      <c r="DW22" s="82"/>
      <c r="DX22" s="82"/>
      <c r="DY22" s="82"/>
      <c r="DZ22" s="82"/>
      <c r="EA22" s="82"/>
      <c r="EB22" s="82"/>
      <c r="EC22" s="82"/>
      <c r="ED22" s="82"/>
      <c r="EE22" s="82"/>
      <c r="EF22" s="82"/>
      <c r="EG22" s="82"/>
      <c r="EH22" s="82"/>
      <c r="EI22" s="82"/>
      <c r="EJ22" s="82"/>
      <c r="EK22" s="82"/>
      <c r="EL22" s="82"/>
      <c r="EM22" s="82"/>
      <c r="EN22" s="82"/>
      <c r="EO22" s="82"/>
      <c r="EP22" s="82"/>
      <c r="EQ22" s="82"/>
      <c r="ER22" s="82"/>
      <c r="ES22" s="82"/>
      <c r="ET22" s="82"/>
      <c r="EU22" s="82"/>
      <c r="EV22" s="82"/>
      <c r="EW22" s="82"/>
      <c r="EX22" s="82"/>
      <c r="EY22" s="82"/>
      <c r="EZ22" s="82"/>
      <c r="FA22" s="82"/>
      <c r="FB22" s="82"/>
      <c r="FC22" s="82"/>
      <c r="FD22" s="82"/>
      <c r="FE22" s="82"/>
      <c r="FF22" s="82"/>
      <c r="FG22" s="82"/>
      <c r="FH22" s="82"/>
      <c r="FI22" s="82"/>
      <c r="FJ22" s="82"/>
      <c r="FK22" s="82"/>
      <c r="FL22" s="82"/>
      <c r="FM22" s="82"/>
      <c r="FN22" s="82"/>
      <c r="FO22" s="82"/>
      <c r="FP22" s="82"/>
      <c r="FQ22" s="82"/>
      <c r="FR22" s="82"/>
      <c r="FS22" s="82"/>
      <c r="FT22" s="82"/>
      <c r="FU22" s="82"/>
      <c r="FV22" s="82"/>
      <c r="FW22" s="82"/>
    </row>
    <row r="23" spans="1:179" x14ac:dyDescent="0.25">
      <c r="I23" s="294"/>
      <c r="J23" s="43"/>
      <c r="S23" s="82"/>
      <c r="T23" s="82"/>
      <c r="U23" s="82"/>
      <c r="V23" s="82"/>
      <c r="W23" s="82"/>
      <c r="X23" s="82"/>
      <c r="Y23" s="82"/>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c r="BC23" s="82"/>
      <c r="BD23" s="82"/>
      <c r="BE23" s="82"/>
      <c r="BF23" s="82"/>
      <c r="BG23" s="82"/>
      <c r="BH23" s="82"/>
      <c r="BI23" s="82"/>
      <c r="BJ23" s="82"/>
      <c r="BK23" s="82"/>
      <c r="BL23" s="82"/>
      <c r="BM23" s="82"/>
      <c r="BN23" s="82"/>
      <c r="BO23" s="82"/>
      <c r="BP23" s="82"/>
      <c r="BQ23" s="82"/>
      <c r="BR23" s="82"/>
      <c r="BS23" s="82"/>
      <c r="BT23" s="82"/>
      <c r="BU23" s="82"/>
      <c r="BV23" s="82"/>
      <c r="BW23" s="82"/>
      <c r="BX23" s="82"/>
      <c r="BY23" s="82"/>
      <c r="BZ23" s="82"/>
      <c r="CA23" s="82"/>
      <c r="CB23" s="82"/>
      <c r="CC23" s="82"/>
      <c r="CD23" s="82"/>
      <c r="CE23" s="82"/>
      <c r="CF23" s="82"/>
      <c r="CG23" s="82"/>
      <c r="CH23" s="82"/>
      <c r="CI23" s="82"/>
      <c r="CJ23" s="82"/>
      <c r="CK23" s="82"/>
      <c r="CL23" s="82"/>
      <c r="CM23" s="82"/>
      <c r="CN23" s="82"/>
      <c r="CO23" s="82"/>
      <c r="CP23" s="82"/>
      <c r="CQ23" s="82"/>
      <c r="CR23" s="82"/>
      <c r="CS23" s="82"/>
      <c r="CT23" s="82"/>
      <c r="CU23" s="82"/>
      <c r="CV23" s="82"/>
      <c r="CW23" s="82"/>
      <c r="CX23" s="82"/>
      <c r="CY23" s="82"/>
      <c r="CZ23" s="82"/>
      <c r="DA23" s="82"/>
      <c r="DB23" s="82"/>
      <c r="DC23" s="82"/>
      <c r="DD23" s="82"/>
      <c r="DE23" s="82"/>
      <c r="DF23" s="82"/>
      <c r="DG23" s="82"/>
      <c r="DH23" s="82"/>
      <c r="DI23" s="82"/>
      <c r="DJ23" s="82"/>
      <c r="DK23" s="82"/>
      <c r="DL23" s="82"/>
      <c r="DM23" s="82"/>
      <c r="DN23" s="82"/>
      <c r="DO23" s="82"/>
      <c r="DP23" s="82"/>
      <c r="DQ23" s="82"/>
      <c r="DR23" s="82"/>
      <c r="DS23" s="82"/>
      <c r="DT23" s="82"/>
      <c r="DU23" s="82"/>
      <c r="DV23" s="82"/>
      <c r="DW23" s="82"/>
      <c r="DX23" s="82"/>
      <c r="DY23" s="82"/>
      <c r="DZ23" s="82"/>
      <c r="EA23" s="82"/>
      <c r="EB23" s="82"/>
      <c r="EC23" s="82"/>
      <c r="ED23" s="82"/>
      <c r="EE23" s="82"/>
      <c r="EF23" s="82"/>
      <c r="EG23" s="82"/>
      <c r="EH23" s="82"/>
      <c r="EI23" s="82"/>
      <c r="EJ23" s="82"/>
      <c r="EK23" s="82"/>
      <c r="EL23" s="82"/>
      <c r="EM23" s="82"/>
      <c r="EN23" s="82"/>
      <c r="EO23" s="82"/>
      <c r="EP23" s="82"/>
      <c r="EQ23" s="82"/>
      <c r="ER23" s="82"/>
      <c r="ES23" s="82"/>
      <c r="ET23" s="82"/>
      <c r="EU23" s="82"/>
      <c r="EV23" s="82"/>
      <c r="EW23" s="82"/>
      <c r="EX23" s="82"/>
      <c r="EY23" s="82"/>
      <c r="EZ23" s="82"/>
      <c r="FA23" s="82"/>
      <c r="FB23" s="82"/>
      <c r="FC23" s="82"/>
      <c r="FD23" s="82"/>
      <c r="FE23" s="82"/>
      <c r="FF23" s="82"/>
      <c r="FG23" s="82"/>
      <c r="FH23" s="82"/>
      <c r="FI23" s="82"/>
      <c r="FJ23" s="82"/>
      <c r="FK23" s="82"/>
      <c r="FL23" s="82"/>
      <c r="FM23" s="82"/>
      <c r="FN23" s="82"/>
      <c r="FO23" s="82"/>
      <c r="FP23" s="82"/>
      <c r="FQ23" s="82"/>
      <c r="FR23" s="82"/>
      <c r="FS23" s="82"/>
      <c r="FT23" s="82"/>
      <c r="FU23" s="82"/>
      <c r="FV23" s="82"/>
      <c r="FW23" s="82"/>
    </row>
    <row r="24" spans="1:179" x14ac:dyDescent="0.25">
      <c r="E24" s="45" t="s">
        <v>11</v>
      </c>
      <c r="I24" s="294" t="e">
        <f>H27</f>
        <v>#REF!</v>
      </c>
      <c r="J24" s="43" t="e">
        <f t="shared" ref="J24:AZ24" si="0">I27</f>
        <v>#REF!</v>
      </c>
      <c r="K24" s="45" t="e">
        <f t="shared" si="0"/>
        <v>#REF!</v>
      </c>
      <c r="L24" s="45" t="e">
        <f t="shared" si="0"/>
        <v>#REF!</v>
      </c>
      <c r="M24" s="45" t="e">
        <f t="shared" si="0"/>
        <v>#REF!</v>
      </c>
      <c r="N24" s="45" t="e">
        <f t="shared" si="0"/>
        <v>#REF!</v>
      </c>
      <c r="O24" s="45" t="e">
        <f t="shared" si="0"/>
        <v>#REF!</v>
      </c>
      <c r="P24" s="45" t="e">
        <f t="shared" si="0"/>
        <v>#REF!</v>
      </c>
      <c r="Q24" s="45" t="e">
        <f t="shared" si="0"/>
        <v>#REF!</v>
      </c>
      <c r="R24" s="45" t="e">
        <f t="shared" si="0"/>
        <v>#REF!</v>
      </c>
      <c r="S24" s="82" t="e">
        <f t="shared" si="0"/>
        <v>#REF!</v>
      </c>
      <c r="T24" s="82" t="e">
        <f t="shared" si="0"/>
        <v>#REF!</v>
      </c>
      <c r="U24" s="82" t="e">
        <f t="shared" si="0"/>
        <v>#REF!</v>
      </c>
      <c r="V24" s="82" t="e">
        <f t="shared" si="0"/>
        <v>#REF!</v>
      </c>
      <c r="W24" s="82" t="e">
        <f t="shared" si="0"/>
        <v>#REF!</v>
      </c>
      <c r="X24" s="82" t="e">
        <f t="shared" si="0"/>
        <v>#REF!</v>
      </c>
      <c r="Y24" s="82" t="e">
        <f t="shared" si="0"/>
        <v>#REF!</v>
      </c>
      <c r="Z24" s="82" t="e">
        <f t="shared" si="0"/>
        <v>#REF!</v>
      </c>
      <c r="AA24" s="82" t="e">
        <f t="shared" si="0"/>
        <v>#REF!</v>
      </c>
      <c r="AB24" s="82" t="e">
        <f t="shared" si="0"/>
        <v>#REF!</v>
      </c>
      <c r="AC24" s="82" t="e">
        <f t="shared" si="0"/>
        <v>#REF!</v>
      </c>
      <c r="AD24" s="82" t="e">
        <f t="shared" si="0"/>
        <v>#REF!</v>
      </c>
      <c r="AE24" s="82" t="e">
        <f t="shared" si="0"/>
        <v>#REF!</v>
      </c>
      <c r="AF24" s="82" t="e">
        <f t="shared" si="0"/>
        <v>#REF!</v>
      </c>
      <c r="AG24" s="82" t="e">
        <f t="shared" si="0"/>
        <v>#REF!</v>
      </c>
      <c r="AH24" s="82" t="e">
        <f t="shared" si="0"/>
        <v>#REF!</v>
      </c>
      <c r="AI24" s="82" t="e">
        <f t="shared" si="0"/>
        <v>#REF!</v>
      </c>
      <c r="AJ24" s="82" t="e">
        <f t="shared" si="0"/>
        <v>#REF!</v>
      </c>
      <c r="AK24" s="82" t="e">
        <f t="shared" si="0"/>
        <v>#REF!</v>
      </c>
      <c r="AL24" s="82" t="e">
        <f t="shared" si="0"/>
        <v>#REF!</v>
      </c>
      <c r="AM24" s="82" t="e">
        <f t="shared" si="0"/>
        <v>#REF!</v>
      </c>
      <c r="AN24" s="82" t="e">
        <f t="shared" si="0"/>
        <v>#REF!</v>
      </c>
      <c r="AO24" s="82" t="e">
        <f t="shared" si="0"/>
        <v>#REF!</v>
      </c>
      <c r="AP24" s="82" t="e">
        <f t="shared" si="0"/>
        <v>#REF!</v>
      </c>
      <c r="AQ24" s="82" t="e">
        <f t="shared" si="0"/>
        <v>#REF!</v>
      </c>
      <c r="AR24" s="82" t="e">
        <f t="shared" si="0"/>
        <v>#REF!</v>
      </c>
      <c r="AS24" s="82" t="e">
        <f t="shared" si="0"/>
        <v>#REF!</v>
      </c>
      <c r="AT24" s="82" t="e">
        <f t="shared" si="0"/>
        <v>#REF!</v>
      </c>
      <c r="AU24" s="82" t="e">
        <f t="shared" si="0"/>
        <v>#REF!</v>
      </c>
      <c r="AV24" s="82" t="e">
        <f t="shared" si="0"/>
        <v>#REF!</v>
      </c>
      <c r="AW24" s="82" t="e">
        <f t="shared" si="0"/>
        <v>#REF!</v>
      </c>
      <c r="AX24" s="82" t="e">
        <f t="shared" si="0"/>
        <v>#REF!</v>
      </c>
      <c r="AY24" s="82" t="e">
        <f t="shared" si="0"/>
        <v>#REF!</v>
      </c>
      <c r="AZ24" s="82" t="e">
        <f t="shared" si="0"/>
        <v>#REF!</v>
      </c>
      <c r="BA24" s="82"/>
      <c r="BB24" s="82"/>
      <c r="BC24" s="82"/>
      <c r="BD24" s="82"/>
      <c r="BE24" s="82"/>
      <c r="BF24" s="82"/>
      <c r="BG24" s="82"/>
      <c r="BH24" s="82"/>
      <c r="BI24" s="82"/>
      <c r="BJ24" s="82"/>
      <c r="BK24" s="82"/>
      <c r="BL24" s="82"/>
      <c r="BM24" s="82"/>
      <c r="BN24" s="82"/>
      <c r="BO24" s="82"/>
      <c r="BP24" s="82"/>
      <c r="BQ24" s="82"/>
      <c r="BR24" s="82"/>
      <c r="BS24" s="82"/>
      <c r="BT24" s="82"/>
      <c r="BU24" s="82"/>
      <c r="BV24" s="82"/>
      <c r="BW24" s="82"/>
      <c r="BX24" s="82"/>
      <c r="BY24" s="82"/>
      <c r="BZ24" s="82"/>
      <c r="CA24" s="82"/>
      <c r="CB24" s="82"/>
      <c r="CC24" s="82"/>
      <c r="CD24" s="82"/>
      <c r="CE24" s="82"/>
      <c r="CF24" s="82"/>
      <c r="CG24" s="82"/>
      <c r="CH24" s="82"/>
      <c r="CI24" s="82"/>
      <c r="CJ24" s="82"/>
      <c r="CK24" s="82"/>
      <c r="CL24" s="82"/>
      <c r="CM24" s="82"/>
      <c r="CN24" s="82"/>
      <c r="CO24" s="82"/>
      <c r="CP24" s="82"/>
      <c r="CQ24" s="82"/>
      <c r="CR24" s="82"/>
      <c r="CS24" s="82"/>
      <c r="CT24" s="82"/>
      <c r="CU24" s="82"/>
      <c r="CV24" s="82"/>
      <c r="CW24" s="82"/>
      <c r="CX24" s="82"/>
      <c r="CY24" s="82"/>
      <c r="CZ24" s="82"/>
      <c r="DA24" s="82"/>
      <c r="DB24" s="82"/>
      <c r="DC24" s="82"/>
      <c r="DD24" s="82"/>
      <c r="DE24" s="82"/>
      <c r="DF24" s="82"/>
      <c r="DG24" s="82"/>
      <c r="DH24" s="82"/>
      <c r="DI24" s="82"/>
      <c r="DJ24" s="82"/>
      <c r="DK24" s="82"/>
      <c r="DL24" s="82"/>
      <c r="DM24" s="82"/>
      <c r="DN24" s="82"/>
      <c r="DO24" s="82"/>
      <c r="DP24" s="82"/>
      <c r="DQ24" s="82"/>
      <c r="DR24" s="82"/>
      <c r="DS24" s="82"/>
      <c r="DT24" s="82"/>
      <c r="DU24" s="82"/>
      <c r="DV24" s="82"/>
      <c r="DW24" s="82"/>
      <c r="DX24" s="82"/>
      <c r="DY24" s="82"/>
      <c r="DZ24" s="82"/>
      <c r="EA24" s="82"/>
      <c r="EB24" s="82"/>
      <c r="EC24" s="82"/>
      <c r="ED24" s="82"/>
      <c r="EE24" s="82"/>
      <c r="EF24" s="82"/>
      <c r="EG24" s="82"/>
      <c r="EH24" s="82"/>
      <c r="EI24" s="82"/>
      <c r="EJ24" s="82"/>
      <c r="EK24" s="82"/>
      <c r="EL24" s="82"/>
      <c r="EM24" s="82"/>
      <c r="EN24" s="82"/>
      <c r="EO24" s="82"/>
      <c r="EP24" s="82"/>
      <c r="EQ24" s="82"/>
      <c r="ER24" s="82"/>
      <c r="ES24" s="82"/>
      <c r="ET24" s="82"/>
      <c r="EU24" s="82"/>
      <c r="EV24" s="82"/>
      <c r="EW24" s="82"/>
      <c r="EX24" s="82"/>
      <c r="EY24" s="82"/>
      <c r="EZ24" s="82"/>
      <c r="FA24" s="82"/>
      <c r="FB24" s="82"/>
      <c r="FC24" s="82"/>
      <c r="FD24" s="82"/>
      <c r="FE24" s="82"/>
      <c r="FF24" s="82"/>
      <c r="FG24" s="82"/>
      <c r="FH24" s="82"/>
      <c r="FI24" s="82"/>
      <c r="FJ24" s="82"/>
      <c r="FK24" s="82"/>
      <c r="FL24" s="82"/>
      <c r="FM24" s="82"/>
      <c r="FN24" s="82"/>
      <c r="FO24" s="82"/>
      <c r="FP24" s="82"/>
      <c r="FQ24" s="82"/>
      <c r="FR24" s="82"/>
      <c r="FS24" s="82"/>
      <c r="FT24" s="82"/>
      <c r="FU24" s="82"/>
      <c r="FV24" s="82"/>
      <c r="FW24" s="82"/>
    </row>
    <row r="25" spans="1:179" x14ac:dyDescent="0.25">
      <c r="E25" s="45" t="s">
        <v>175</v>
      </c>
      <c r="H25" s="45" t="e">
        <f t="shared" ref="H25:AZ25" si="1">IF(H18&lt;0,H18*$F$16,0)</f>
        <v>#REF!</v>
      </c>
      <c r="I25" s="295" t="e">
        <f t="shared" si="1"/>
        <v>#REF!</v>
      </c>
      <c r="J25" s="43" t="e">
        <f t="shared" si="1"/>
        <v>#REF!</v>
      </c>
      <c r="K25" s="45" t="e">
        <f t="shared" si="1"/>
        <v>#REF!</v>
      </c>
      <c r="L25" s="45" t="e">
        <f t="shared" si="1"/>
        <v>#REF!</v>
      </c>
      <c r="M25" s="45" t="e">
        <f t="shared" si="1"/>
        <v>#REF!</v>
      </c>
      <c r="N25" s="45" t="e">
        <f t="shared" si="1"/>
        <v>#REF!</v>
      </c>
      <c r="O25" s="45" t="e">
        <f t="shared" si="1"/>
        <v>#REF!</v>
      </c>
      <c r="P25" s="45" t="e">
        <f t="shared" si="1"/>
        <v>#REF!</v>
      </c>
      <c r="Q25" s="45" t="e">
        <f t="shared" si="1"/>
        <v>#REF!</v>
      </c>
      <c r="R25" s="45" t="e">
        <f t="shared" si="1"/>
        <v>#REF!</v>
      </c>
      <c r="S25" s="82" t="e">
        <f t="shared" si="1"/>
        <v>#REF!</v>
      </c>
      <c r="T25" s="82" t="e">
        <f t="shared" si="1"/>
        <v>#REF!</v>
      </c>
      <c r="U25" s="82" t="e">
        <f t="shared" si="1"/>
        <v>#REF!</v>
      </c>
      <c r="V25" s="82" t="e">
        <f t="shared" si="1"/>
        <v>#REF!</v>
      </c>
      <c r="W25" s="82" t="e">
        <f t="shared" si="1"/>
        <v>#REF!</v>
      </c>
      <c r="X25" s="82" t="e">
        <f t="shared" si="1"/>
        <v>#REF!</v>
      </c>
      <c r="Y25" s="82" t="e">
        <f t="shared" si="1"/>
        <v>#REF!</v>
      </c>
      <c r="Z25" s="82" t="e">
        <f t="shared" si="1"/>
        <v>#REF!</v>
      </c>
      <c r="AA25" s="82" t="e">
        <f t="shared" si="1"/>
        <v>#REF!</v>
      </c>
      <c r="AB25" s="82" t="e">
        <f t="shared" si="1"/>
        <v>#REF!</v>
      </c>
      <c r="AC25" s="82" t="e">
        <f t="shared" si="1"/>
        <v>#REF!</v>
      </c>
      <c r="AD25" s="82" t="e">
        <f t="shared" si="1"/>
        <v>#REF!</v>
      </c>
      <c r="AE25" s="82" t="e">
        <f t="shared" si="1"/>
        <v>#REF!</v>
      </c>
      <c r="AF25" s="82" t="e">
        <f t="shared" si="1"/>
        <v>#REF!</v>
      </c>
      <c r="AG25" s="82" t="e">
        <f t="shared" si="1"/>
        <v>#REF!</v>
      </c>
      <c r="AH25" s="82" t="e">
        <f t="shared" si="1"/>
        <v>#REF!</v>
      </c>
      <c r="AI25" s="82" t="e">
        <f t="shared" si="1"/>
        <v>#REF!</v>
      </c>
      <c r="AJ25" s="82" t="e">
        <f t="shared" si="1"/>
        <v>#REF!</v>
      </c>
      <c r="AK25" s="82" t="e">
        <f t="shared" si="1"/>
        <v>#REF!</v>
      </c>
      <c r="AL25" s="82" t="e">
        <f t="shared" si="1"/>
        <v>#REF!</v>
      </c>
      <c r="AM25" s="82" t="e">
        <f t="shared" si="1"/>
        <v>#REF!</v>
      </c>
      <c r="AN25" s="82" t="e">
        <f t="shared" si="1"/>
        <v>#REF!</v>
      </c>
      <c r="AO25" s="82" t="e">
        <f t="shared" si="1"/>
        <v>#REF!</v>
      </c>
      <c r="AP25" s="82" t="e">
        <f t="shared" si="1"/>
        <v>#REF!</v>
      </c>
      <c r="AQ25" s="82" t="e">
        <f t="shared" si="1"/>
        <v>#REF!</v>
      </c>
      <c r="AR25" s="82" t="e">
        <f t="shared" si="1"/>
        <v>#REF!</v>
      </c>
      <c r="AS25" s="82" t="e">
        <f t="shared" si="1"/>
        <v>#REF!</v>
      </c>
      <c r="AT25" s="82" t="e">
        <f t="shared" si="1"/>
        <v>#REF!</v>
      </c>
      <c r="AU25" s="82" t="e">
        <f t="shared" si="1"/>
        <v>#REF!</v>
      </c>
      <c r="AV25" s="82" t="e">
        <f t="shared" si="1"/>
        <v>#REF!</v>
      </c>
      <c r="AW25" s="82" t="e">
        <f t="shared" si="1"/>
        <v>#REF!</v>
      </c>
      <c r="AX25" s="82" t="e">
        <f t="shared" si="1"/>
        <v>#REF!</v>
      </c>
      <c r="AY25" s="82" t="e">
        <f t="shared" si="1"/>
        <v>#REF!</v>
      </c>
      <c r="AZ25" s="82" t="e">
        <f t="shared" si="1"/>
        <v>#REF!</v>
      </c>
      <c r="BA25" s="82"/>
      <c r="BB25" s="82"/>
      <c r="BC25" s="82"/>
      <c r="BD25" s="82"/>
      <c r="BE25" s="82"/>
      <c r="BF25" s="82"/>
      <c r="BG25" s="82"/>
      <c r="BH25" s="82"/>
      <c r="BI25" s="82"/>
      <c r="BJ25" s="82"/>
      <c r="BK25" s="82"/>
      <c r="BL25" s="82"/>
      <c r="BM25" s="82"/>
      <c r="BN25" s="82"/>
      <c r="BO25" s="82"/>
      <c r="BP25" s="82"/>
      <c r="BQ25" s="82"/>
      <c r="BR25" s="82"/>
      <c r="BS25" s="82"/>
      <c r="BT25" s="82"/>
      <c r="BU25" s="82"/>
      <c r="BV25" s="82"/>
      <c r="BW25" s="82"/>
      <c r="BX25" s="82"/>
      <c r="BY25" s="82"/>
      <c r="BZ25" s="82"/>
      <c r="CA25" s="82"/>
      <c r="CB25" s="82"/>
      <c r="CC25" s="82"/>
      <c r="CD25" s="82"/>
      <c r="CE25" s="82"/>
      <c r="CF25" s="82"/>
      <c r="CG25" s="82"/>
      <c r="CH25" s="82"/>
      <c r="CI25" s="82"/>
      <c r="CJ25" s="82"/>
      <c r="CK25" s="82"/>
      <c r="CL25" s="82"/>
      <c r="CM25" s="82"/>
      <c r="CN25" s="82"/>
      <c r="CO25" s="82"/>
      <c r="CP25" s="82"/>
      <c r="CQ25" s="82"/>
      <c r="CR25" s="82"/>
      <c r="CS25" s="82"/>
      <c r="CT25" s="82"/>
      <c r="CU25" s="82"/>
      <c r="CV25" s="82"/>
      <c r="CW25" s="82"/>
      <c r="CX25" s="82"/>
      <c r="CY25" s="82"/>
      <c r="CZ25" s="82"/>
      <c r="DA25" s="82"/>
      <c r="DB25" s="82"/>
      <c r="DC25" s="82"/>
      <c r="DD25" s="82"/>
      <c r="DE25" s="82"/>
      <c r="DF25" s="82"/>
      <c r="DG25" s="82"/>
      <c r="DH25" s="82"/>
      <c r="DI25" s="82"/>
      <c r="DJ25" s="82"/>
      <c r="DK25" s="82"/>
      <c r="DL25" s="82"/>
      <c r="DM25" s="82"/>
      <c r="DN25" s="82"/>
      <c r="DO25" s="82"/>
      <c r="DP25" s="82"/>
      <c r="DQ25" s="82"/>
      <c r="DR25" s="82"/>
      <c r="DS25" s="82"/>
      <c r="DT25" s="82"/>
      <c r="DU25" s="82"/>
      <c r="DV25" s="82"/>
      <c r="DW25" s="82"/>
      <c r="DX25" s="82"/>
      <c r="DY25" s="82"/>
      <c r="DZ25" s="82"/>
      <c r="EA25" s="82"/>
      <c r="EB25" s="82"/>
      <c r="EC25" s="82"/>
      <c r="ED25" s="82"/>
      <c r="EE25" s="82"/>
      <c r="EF25" s="82"/>
      <c r="EG25" s="82"/>
      <c r="EH25" s="82"/>
      <c r="EI25" s="82"/>
      <c r="EJ25" s="82"/>
      <c r="EK25" s="82"/>
      <c r="EL25" s="82"/>
      <c r="EM25" s="82"/>
      <c r="EN25" s="82"/>
      <c r="EO25" s="82"/>
      <c r="EP25" s="82"/>
      <c r="EQ25" s="82"/>
      <c r="ER25" s="82"/>
      <c r="ES25" s="82"/>
      <c r="ET25" s="82"/>
      <c r="EU25" s="82"/>
      <c r="EV25" s="82"/>
      <c r="EW25" s="82"/>
      <c r="EX25" s="82"/>
      <c r="EY25" s="82"/>
      <c r="EZ25" s="82"/>
      <c r="FA25" s="82"/>
      <c r="FB25" s="82"/>
      <c r="FC25" s="82"/>
      <c r="FD25" s="82"/>
      <c r="FE25" s="82"/>
      <c r="FF25" s="82"/>
      <c r="FG25" s="82"/>
      <c r="FH25" s="82"/>
      <c r="FI25" s="82"/>
      <c r="FJ25" s="82"/>
      <c r="FK25" s="82"/>
      <c r="FL25" s="82"/>
      <c r="FM25" s="82"/>
      <c r="FN25" s="82"/>
      <c r="FO25" s="82"/>
      <c r="FP25" s="82"/>
      <c r="FQ25" s="82"/>
      <c r="FR25" s="82"/>
      <c r="FS25" s="82"/>
      <c r="FT25" s="82"/>
      <c r="FU25" s="82"/>
      <c r="FV25" s="82"/>
      <c r="FW25" s="82"/>
    </row>
    <row r="26" spans="1:179" x14ac:dyDescent="0.25">
      <c r="E26" s="45" t="s">
        <v>176</v>
      </c>
      <c r="F26" s="45" t="e">
        <f>SUM(H26:AZ26)</f>
        <v>#REF!</v>
      </c>
      <c r="H26" s="29" t="e">
        <f t="shared" ref="H26:AZ26" si="2">IF(H6&gt;0,-$F$22/$F$10,0)</f>
        <v>#REF!</v>
      </c>
      <c r="I26" s="296" t="e">
        <f t="shared" si="2"/>
        <v>#REF!</v>
      </c>
      <c r="J26" s="29" t="e">
        <f t="shared" si="2"/>
        <v>#REF!</v>
      </c>
      <c r="K26" s="251" t="e">
        <f t="shared" si="2"/>
        <v>#REF!</v>
      </c>
      <c r="L26" s="251" t="e">
        <f t="shared" si="2"/>
        <v>#REF!</v>
      </c>
      <c r="M26" s="251" t="e">
        <f t="shared" si="2"/>
        <v>#REF!</v>
      </c>
      <c r="N26" s="251" t="e">
        <f t="shared" si="2"/>
        <v>#REF!</v>
      </c>
      <c r="O26" s="251" t="e">
        <f t="shared" si="2"/>
        <v>#REF!</v>
      </c>
      <c r="P26" s="251" t="e">
        <f t="shared" si="2"/>
        <v>#REF!</v>
      </c>
      <c r="Q26" s="251" t="e">
        <f t="shared" si="2"/>
        <v>#REF!</v>
      </c>
      <c r="R26" s="251" t="e">
        <f t="shared" si="2"/>
        <v>#REF!</v>
      </c>
      <c r="S26" s="271" t="e">
        <f t="shared" si="2"/>
        <v>#REF!</v>
      </c>
      <c r="T26" s="271" t="e">
        <f t="shared" si="2"/>
        <v>#REF!</v>
      </c>
      <c r="U26" s="271" t="e">
        <f t="shared" si="2"/>
        <v>#REF!</v>
      </c>
      <c r="V26" s="271" t="e">
        <f t="shared" si="2"/>
        <v>#REF!</v>
      </c>
      <c r="W26" s="271" t="e">
        <f t="shared" si="2"/>
        <v>#REF!</v>
      </c>
      <c r="X26" s="271" t="e">
        <f t="shared" si="2"/>
        <v>#REF!</v>
      </c>
      <c r="Y26" s="271" t="e">
        <f t="shared" si="2"/>
        <v>#REF!</v>
      </c>
      <c r="Z26" s="271" t="e">
        <f t="shared" si="2"/>
        <v>#REF!</v>
      </c>
      <c r="AA26" s="271" t="e">
        <f t="shared" si="2"/>
        <v>#REF!</v>
      </c>
      <c r="AB26" s="271" t="e">
        <f t="shared" si="2"/>
        <v>#REF!</v>
      </c>
      <c r="AC26" s="271" t="e">
        <f t="shared" si="2"/>
        <v>#REF!</v>
      </c>
      <c r="AD26" s="271" t="e">
        <f t="shared" si="2"/>
        <v>#REF!</v>
      </c>
      <c r="AE26" s="271" t="e">
        <f t="shared" si="2"/>
        <v>#REF!</v>
      </c>
      <c r="AF26" s="271" t="e">
        <f t="shared" si="2"/>
        <v>#REF!</v>
      </c>
      <c r="AG26" s="271" t="e">
        <f t="shared" si="2"/>
        <v>#REF!</v>
      </c>
      <c r="AH26" s="271" t="e">
        <f t="shared" si="2"/>
        <v>#REF!</v>
      </c>
      <c r="AI26" s="271" t="e">
        <f t="shared" si="2"/>
        <v>#REF!</v>
      </c>
      <c r="AJ26" s="271" t="e">
        <f t="shared" si="2"/>
        <v>#REF!</v>
      </c>
      <c r="AK26" s="271" t="e">
        <f t="shared" si="2"/>
        <v>#REF!</v>
      </c>
      <c r="AL26" s="271" t="e">
        <f t="shared" si="2"/>
        <v>#REF!</v>
      </c>
      <c r="AM26" s="271" t="e">
        <f t="shared" si="2"/>
        <v>#REF!</v>
      </c>
      <c r="AN26" s="271" t="e">
        <f t="shared" si="2"/>
        <v>#REF!</v>
      </c>
      <c r="AO26" s="271" t="e">
        <f t="shared" si="2"/>
        <v>#REF!</v>
      </c>
      <c r="AP26" s="271" t="e">
        <f t="shared" si="2"/>
        <v>#REF!</v>
      </c>
      <c r="AQ26" s="271" t="e">
        <f t="shared" si="2"/>
        <v>#REF!</v>
      </c>
      <c r="AR26" s="271" t="e">
        <f t="shared" si="2"/>
        <v>#REF!</v>
      </c>
      <c r="AS26" s="271" t="e">
        <f t="shared" si="2"/>
        <v>#REF!</v>
      </c>
      <c r="AT26" s="271" t="e">
        <f t="shared" si="2"/>
        <v>#REF!</v>
      </c>
      <c r="AU26" s="271" t="e">
        <f t="shared" si="2"/>
        <v>#REF!</v>
      </c>
      <c r="AV26" s="271" t="e">
        <f t="shared" si="2"/>
        <v>#REF!</v>
      </c>
      <c r="AW26" s="271" t="e">
        <f t="shared" si="2"/>
        <v>#REF!</v>
      </c>
      <c r="AX26" s="271" t="e">
        <f t="shared" si="2"/>
        <v>#REF!</v>
      </c>
      <c r="AY26" s="271" t="e">
        <f t="shared" si="2"/>
        <v>#REF!</v>
      </c>
      <c r="AZ26" s="271" t="e">
        <f t="shared" si="2"/>
        <v>#REF!</v>
      </c>
      <c r="BA26" s="82"/>
      <c r="BB26" s="82"/>
      <c r="BC26" s="82"/>
      <c r="BD26" s="82"/>
      <c r="BE26" s="82"/>
      <c r="BF26" s="82"/>
      <c r="BG26" s="82"/>
      <c r="BH26" s="82"/>
      <c r="BI26" s="82"/>
      <c r="BJ26" s="82"/>
      <c r="BK26" s="82"/>
      <c r="BL26" s="82"/>
      <c r="BM26" s="82"/>
      <c r="BN26" s="82"/>
      <c r="BO26" s="82"/>
      <c r="BP26" s="82"/>
      <c r="BQ26" s="82"/>
      <c r="BR26" s="82"/>
      <c r="BS26" s="82"/>
      <c r="BT26" s="82"/>
      <c r="BU26" s="82"/>
      <c r="BV26" s="82"/>
      <c r="BW26" s="82"/>
      <c r="BX26" s="82"/>
      <c r="BY26" s="82"/>
      <c r="BZ26" s="82"/>
      <c r="CA26" s="82"/>
      <c r="CB26" s="82"/>
      <c r="CC26" s="82"/>
      <c r="CD26" s="82"/>
      <c r="CE26" s="82"/>
      <c r="CF26" s="82"/>
      <c r="CG26" s="82"/>
      <c r="CH26" s="82"/>
      <c r="CI26" s="82"/>
      <c r="CJ26" s="82"/>
      <c r="CK26" s="82"/>
      <c r="CL26" s="82"/>
      <c r="CM26" s="82"/>
      <c r="CN26" s="82"/>
      <c r="CO26" s="82"/>
      <c r="CP26" s="82"/>
      <c r="CQ26" s="82"/>
      <c r="CR26" s="82"/>
      <c r="CS26" s="82"/>
      <c r="CT26" s="82"/>
      <c r="CU26" s="82"/>
      <c r="CV26" s="82"/>
      <c r="CW26" s="82"/>
      <c r="CX26" s="82"/>
      <c r="CY26" s="82"/>
      <c r="CZ26" s="82"/>
      <c r="DA26" s="82"/>
      <c r="DB26" s="82"/>
      <c r="DC26" s="82"/>
      <c r="DD26" s="82"/>
      <c r="DE26" s="82"/>
      <c r="DF26" s="82"/>
      <c r="DG26" s="82"/>
      <c r="DH26" s="82"/>
      <c r="DI26" s="82"/>
      <c r="DJ26" s="82"/>
      <c r="DK26" s="82"/>
      <c r="DL26" s="82"/>
      <c r="DM26" s="82"/>
      <c r="DN26" s="82"/>
      <c r="DO26" s="82"/>
      <c r="DP26" s="82"/>
      <c r="DQ26" s="82"/>
      <c r="DR26" s="82"/>
      <c r="DS26" s="82"/>
      <c r="DT26" s="82"/>
      <c r="DU26" s="82"/>
      <c r="DV26" s="82"/>
      <c r="DW26" s="82"/>
      <c r="DX26" s="82"/>
      <c r="DY26" s="82"/>
      <c r="DZ26" s="82"/>
      <c r="EA26" s="82"/>
      <c r="EB26" s="82"/>
      <c r="EC26" s="82"/>
      <c r="ED26" s="82"/>
      <c r="EE26" s="82"/>
      <c r="EF26" s="82"/>
      <c r="EG26" s="82"/>
      <c r="EH26" s="82"/>
      <c r="EI26" s="82"/>
      <c r="EJ26" s="82"/>
      <c r="EK26" s="82"/>
      <c r="EL26" s="82"/>
      <c r="EM26" s="82"/>
      <c r="EN26" s="82"/>
      <c r="EO26" s="82"/>
      <c r="EP26" s="82"/>
      <c r="EQ26" s="82"/>
      <c r="ER26" s="82"/>
      <c r="ES26" s="82"/>
      <c r="ET26" s="82"/>
      <c r="EU26" s="82"/>
      <c r="EV26" s="82"/>
      <c r="EW26" s="82"/>
      <c r="EX26" s="82"/>
      <c r="EY26" s="82"/>
      <c r="EZ26" s="82"/>
      <c r="FA26" s="82"/>
      <c r="FB26" s="82"/>
      <c r="FC26" s="82"/>
      <c r="FD26" s="82"/>
      <c r="FE26" s="82"/>
      <c r="FF26" s="82"/>
      <c r="FG26" s="82"/>
      <c r="FH26" s="82"/>
      <c r="FI26" s="82"/>
      <c r="FJ26" s="82"/>
      <c r="FK26" s="82"/>
      <c r="FL26" s="82"/>
      <c r="FM26" s="82"/>
      <c r="FN26" s="82"/>
      <c r="FO26" s="82"/>
      <c r="FP26" s="82"/>
      <c r="FQ26" s="82"/>
      <c r="FR26" s="82"/>
      <c r="FS26" s="82"/>
      <c r="FT26" s="82"/>
      <c r="FU26" s="82"/>
      <c r="FV26" s="82"/>
      <c r="FW26" s="82"/>
    </row>
    <row r="27" spans="1:179" x14ac:dyDescent="0.25">
      <c r="E27" s="45" t="s">
        <v>40</v>
      </c>
      <c r="H27" s="43" t="e">
        <f t="shared" ref="H27:AZ27" si="3">SUM(H24:H26)</f>
        <v>#REF!</v>
      </c>
      <c r="I27" s="43" t="e">
        <f t="shared" si="3"/>
        <v>#REF!</v>
      </c>
      <c r="J27" s="43" t="e">
        <f t="shared" si="3"/>
        <v>#REF!</v>
      </c>
      <c r="K27" s="45" t="e">
        <f t="shared" si="3"/>
        <v>#REF!</v>
      </c>
      <c r="L27" s="45" t="e">
        <f t="shared" si="3"/>
        <v>#REF!</v>
      </c>
      <c r="M27" s="45" t="e">
        <f t="shared" si="3"/>
        <v>#REF!</v>
      </c>
      <c r="N27" s="45" t="e">
        <f t="shared" si="3"/>
        <v>#REF!</v>
      </c>
      <c r="O27" s="45" t="e">
        <f t="shared" si="3"/>
        <v>#REF!</v>
      </c>
      <c r="P27" s="45" t="e">
        <f t="shared" si="3"/>
        <v>#REF!</v>
      </c>
      <c r="Q27" s="45" t="e">
        <f t="shared" si="3"/>
        <v>#REF!</v>
      </c>
      <c r="R27" s="45" t="e">
        <f t="shared" si="3"/>
        <v>#REF!</v>
      </c>
      <c r="S27" s="82" t="e">
        <f t="shared" si="3"/>
        <v>#REF!</v>
      </c>
      <c r="T27" s="82" t="e">
        <f t="shared" si="3"/>
        <v>#REF!</v>
      </c>
      <c r="U27" s="82" t="e">
        <f t="shared" si="3"/>
        <v>#REF!</v>
      </c>
      <c r="V27" s="82" t="e">
        <f t="shared" si="3"/>
        <v>#REF!</v>
      </c>
      <c r="W27" s="82" t="e">
        <f t="shared" si="3"/>
        <v>#REF!</v>
      </c>
      <c r="X27" s="82" t="e">
        <f t="shared" si="3"/>
        <v>#REF!</v>
      </c>
      <c r="Y27" s="82" t="e">
        <f t="shared" si="3"/>
        <v>#REF!</v>
      </c>
      <c r="Z27" s="82" t="e">
        <f t="shared" si="3"/>
        <v>#REF!</v>
      </c>
      <c r="AA27" s="82" t="e">
        <f t="shared" si="3"/>
        <v>#REF!</v>
      </c>
      <c r="AB27" s="82" t="e">
        <f t="shared" si="3"/>
        <v>#REF!</v>
      </c>
      <c r="AC27" s="82" t="e">
        <f t="shared" si="3"/>
        <v>#REF!</v>
      </c>
      <c r="AD27" s="82" t="e">
        <f t="shared" si="3"/>
        <v>#REF!</v>
      </c>
      <c r="AE27" s="82" t="e">
        <f t="shared" si="3"/>
        <v>#REF!</v>
      </c>
      <c r="AF27" s="82" t="e">
        <f t="shared" si="3"/>
        <v>#REF!</v>
      </c>
      <c r="AG27" s="82" t="e">
        <f t="shared" si="3"/>
        <v>#REF!</v>
      </c>
      <c r="AH27" s="82" t="e">
        <f t="shared" si="3"/>
        <v>#REF!</v>
      </c>
      <c r="AI27" s="82" t="e">
        <f t="shared" si="3"/>
        <v>#REF!</v>
      </c>
      <c r="AJ27" s="82" t="e">
        <f t="shared" si="3"/>
        <v>#REF!</v>
      </c>
      <c r="AK27" s="82" t="e">
        <f t="shared" si="3"/>
        <v>#REF!</v>
      </c>
      <c r="AL27" s="82" t="e">
        <f t="shared" si="3"/>
        <v>#REF!</v>
      </c>
      <c r="AM27" s="82" t="e">
        <f t="shared" si="3"/>
        <v>#REF!</v>
      </c>
      <c r="AN27" s="82" t="e">
        <f t="shared" si="3"/>
        <v>#REF!</v>
      </c>
      <c r="AO27" s="82" t="e">
        <f t="shared" si="3"/>
        <v>#REF!</v>
      </c>
      <c r="AP27" s="82" t="e">
        <f t="shared" si="3"/>
        <v>#REF!</v>
      </c>
      <c r="AQ27" s="82" t="e">
        <f t="shared" si="3"/>
        <v>#REF!</v>
      </c>
      <c r="AR27" s="82" t="e">
        <f t="shared" si="3"/>
        <v>#REF!</v>
      </c>
      <c r="AS27" s="82" t="e">
        <f t="shared" si="3"/>
        <v>#REF!</v>
      </c>
      <c r="AT27" s="82" t="e">
        <f t="shared" si="3"/>
        <v>#REF!</v>
      </c>
      <c r="AU27" s="82" t="e">
        <f t="shared" si="3"/>
        <v>#REF!</v>
      </c>
      <c r="AV27" s="82" t="e">
        <f t="shared" si="3"/>
        <v>#REF!</v>
      </c>
      <c r="AW27" s="82" t="e">
        <f t="shared" si="3"/>
        <v>#REF!</v>
      </c>
      <c r="AX27" s="82" t="e">
        <f t="shared" si="3"/>
        <v>#REF!</v>
      </c>
      <c r="AY27" s="82" t="e">
        <f t="shared" si="3"/>
        <v>#REF!</v>
      </c>
      <c r="AZ27" s="82" t="e">
        <f t="shared" si="3"/>
        <v>#REF!</v>
      </c>
      <c r="BA27" s="82"/>
      <c r="BB27" s="82"/>
      <c r="BC27" s="82"/>
      <c r="BD27" s="82"/>
      <c r="BE27" s="82"/>
      <c r="BF27" s="82"/>
      <c r="BG27" s="82"/>
      <c r="BH27" s="82"/>
      <c r="BI27" s="82"/>
      <c r="BJ27" s="82"/>
      <c r="BK27" s="82"/>
      <c r="BL27" s="82"/>
      <c r="BM27" s="82"/>
      <c r="BN27" s="82"/>
      <c r="BO27" s="82"/>
      <c r="BP27" s="82"/>
      <c r="BQ27" s="82"/>
      <c r="BR27" s="82"/>
      <c r="BS27" s="82"/>
      <c r="BT27" s="82"/>
      <c r="BU27" s="82"/>
      <c r="BV27" s="82"/>
      <c r="BW27" s="82"/>
      <c r="BX27" s="82"/>
      <c r="BY27" s="82"/>
      <c r="BZ27" s="82"/>
      <c r="CA27" s="82"/>
      <c r="CB27" s="82"/>
      <c r="CC27" s="82"/>
      <c r="CD27" s="82"/>
      <c r="CE27" s="82"/>
      <c r="CF27" s="82"/>
      <c r="CG27" s="82"/>
      <c r="CH27" s="82"/>
      <c r="CI27" s="82"/>
      <c r="CJ27" s="82"/>
      <c r="CK27" s="82"/>
      <c r="CL27" s="82"/>
      <c r="CM27" s="82"/>
      <c r="CN27" s="82"/>
      <c r="CO27" s="82"/>
      <c r="CP27" s="82"/>
      <c r="CQ27" s="82"/>
      <c r="CR27" s="82"/>
      <c r="CS27" s="82"/>
      <c r="CT27" s="82"/>
      <c r="CU27" s="82"/>
      <c r="CV27" s="82"/>
      <c r="CW27" s="82"/>
      <c r="CX27" s="82"/>
      <c r="CY27" s="82"/>
      <c r="CZ27" s="82"/>
      <c r="DA27" s="82"/>
      <c r="DB27" s="82"/>
      <c r="DC27" s="82"/>
      <c r="DD27" s="82"/>
      <c r="DE27" s="82"/>
      <c r="DF27" s="82"/>
      <c r="DG27" s="82"/>
      <c r="DH27" s="82"/>
      <c r="DI27" s="82"/>
      <c r="DJ27" s="82"/>
      <c r="DK27" s="82"/>
      <c r="DL27" s="82"/>
      <c r="DM27" s="82"/>
      <c r="DN27" s="82"/>
      <c r="DO27" s="82"/>
      <c r="DP27" s="82"/>
      <c r="DQ27" s="82"/>
      <c r="DR27" s="82"/>
      <c r="DS27" s="82"/>
      <c r="DT27" s="82"/>
      <c r="DU27" s="82"/>
      <c r="DV27" s="82"/>
      <c r="DW27" s="82"/>
      <c r="DX27" s="82"/>
      <c r="DY27" s="82"/>
      <c r="DZ27" s="82"/>
      <c r="EA27" s="82"/>
      <c r="EB27" s="82"/>
      <c r="EC27" s="82"/>
      <c r="ED27" s="82"/>
      <c r="EE27" s="82"/>
      <c r="EF27" s="82"/>
      <c r="EG27" s="82"/>
      <c r="EH27" s="82"/>
      <c r="EI27" s="82"/>
      <c r="EJ27" s="82"/>
      <c r="EK27" s="82"/>
      <c r="EL27" s="82"/>
      <c r="EM27" s="82"/>
      <c r="EN27" s="82"/>
      <c r="EO27" s="82"/>
      <c r="EP27" s="82"/>
      <c r="EQ27" s="82"/>
      <c r="ER27" s="82"/>
      <c r="ES27" s="82"/>
      <c r="ET27" s="82"/>
      <c r="EU27" s="82"/>
      <c r="EV27" s="82"/>
      <c r="EW27" s="82"/>
      <c r="EX27" s="82"/>
      <c r="EY27" s="82"/>
      <c r="EZ27" s="82"/>
      <c r="FA27" s="82"/>
      <c r="FB27" s="82"/>
      <c r="FC27" s="82"/>
      <c r="FD27" s="82"/>
      <c r="FE27" s="82"/>
      <c r="FF27" s="82"/>
      <c r="FG27" s="82"/>
      <c r="FH27" s="82"/>
      <c r="FI27" s="82"/>
      <c r="FJ27" s="82"/>
      <c r="FK27" s="82"/>
      <c r="FL27" s="82"/>
      <c r="FM27" s="82"/>
      <c r="FN27" s="82"/>
      <c r="FO27" s="82"/>
      <c r="FP27" s="82"/>
      <c r="FQ27" s="82"/>
      <c r="FR27" s="82"/>
      <c r="FS27" s="82"/>
      <c r="FT27" s="82"/>
      <c r="FU27" s="82"/>
      <c r="FV27" s="82"/>
      <c r="FW27" s="82"/>
    </row>
    <row r="28" spans="1:179" s="44" customFormat="1" x14ac:dyDescent="0.25">
      <c r="B28" s="78"/>
      <c r="C28" s="78"/>
      <c r="D28" s="79"/>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c r="CP28" s="45"/>
      <c r="CQ28" s="45"/>
      <c r="CR28" s="45"/>
      <c r="CS28" s="45"/>
      <c r="CT28" s="45"/>
      <c r="CU28" s="45"/>
      <c r="CV28" s="45"/>
      <c r="CW28" s="45"/>
      <c r="CX28" s="45"/>
      <c r="CY28" s="45"/>
      <c r="CZ28" s="45"/>
      <c r="DA28" s="45"/>
      <c r="DB28" s="45"/>
      <c r="DC28" s="45"/>
      <c r="DD28" s="45"/>
      <c r="DE28" s="45"/>
      <c r="DF28" s="45"/>
      <c r="DG28" s="45"/>
      <c r="DH28" s="45"/>
      <c r="DI28" s="45"/>
      <c r="DJ28" s="45"/>
      <c r="DK28" s="45"/>
      <c r="DL28" s="45"/>
      <c r="DM28" s="45"/>
      <c r="DN28" s="45"/>
      <c r="DO28" s="45"/>
      <c r="DP28" s="45"/>
      <c r="DQ28" s="45"/>
      <c r="DR28" s="45"/>
      <c r="DS28" s="45"/>
      <c r="DT28" s="45"/>
      <c r="DU28" s="45"/>
      <c r="DV28" s="45"/>
      <c r="DW28" s="45"/>
      <c r="DX28" s="45"/>
      <c r="DY28" s="45"/>
      <c r="DZ28" s="45"/>
      <c r="EA28" s="45"/>
      <c r="EB28" s="45"/>
      <c r="EC28" s="45"/>
      <c r="ED28" s="45"/>
      <c r="EE28" s="45"/>
      <c r="EF28" s="45"/>
      <c r="EG28" s="45"/>
      <c r="EH28" s="45"/>
      <c r="EI28" s="45"/>
      <c r="EJ28" s="45"/>
      <c r="EK28" s="45"/>
      <c r="EL28" s="45"/>
      <c r="EM28" s="45"/>
      <c r="EN28" s="45"/>
      <c r="EO28" s="45"/>
      <c r="EP28" s="45"/>
      <c r="EQ28" s="45"/>
      <c r="ER28" s="45"/>
      <c r="ES28" s="45"/>
      <c r="ET28" s="45"/>
      <c r="EU28" s="45"/>
      <c r="EV28" s="45"/>
      <c r="EW28" s="45"/>
      <c r="EX28" s="45"/>
      <c r="EY28" s="45"/>
      <c r="EZ28" s="45"/>
      <c r="FA28" s="45"/>
      <c r="FB28" s="45"/>
      <c r="FC28" s="45"/>
      <c r="FD28" s="45"/>
      <c r="FE28" s="45"/>
      <c r="FF28" s="45"/>
      <c r="FG28" s="45"/>
      <c r="FH28" s="45"/>
      <c r="FI28" s="45"/>
      <c r="FJ28" s="45"/>
      <c r="FK28" s="45"/>
      <c r="FL28" s="45"/>
      <c r="FM28" s="45"/>
      <c r="FN28" s="45"/>
      <c r="FO28" s="45"/>
      <c r="FP28" s="45"/>
      <c r="FQ28" s="45"/>
      <c r="FR28" s="45"/>
      <c r="FS28" s="45"/>
      <c r="FT28" s="45"/>
      <c r="FU28" s="45"/>
      <c r="FV28" s="45"/>
      <c r="FW28" s="45"/>
    </row>
    <row r="29" spans="1:179" x14ac:dyDescent="0.25">
      <c r="E29" s="102" t="s">
        <v>192</v>
      </c>
      <c r="F29" s="43"/>
      <c r="G29" s="43"/>
      <c r="H29" s="244">
        <f t="shared" ref="H29:AZ29" si="4">H19*$F$16</f>
        <v>0</v>
      </c>
      <c r="I29" s="272">
        <f t="shared" si="4"/>
        <v>0</v>
      </c>
      <c r="J29" s="244">
        <f t="shared" si="4"/>
        <v>0</v>
      </c>
      <c r="K29" s="244">
        <f t="shared" si="4"/>
        <v>0</v>
      </c>
      <c r="L29" s="244">
        <f t="shared" si="4"/>
        <v>0</v>
      </c>
      <c r="M29" s="244">
        <f t="shared" si="4"/>
        <v>0</v>
      </c>
      <c r="N29" s="244">
        <f t="shared" si="4"/>
        <v>0</v>
      </c>
      <c r="O29" s="244">
        <f t="shared" si="4"/>
        <v>0</v>
      </c>
      <c r="P29" s="244">
        <f t="shared" si="4"/>
        <v>0</v>
      </c>
      <c r="Q29" s="244">
        <f t="shared" si="4"/>
        <v>0</v>
      </c>
      <c r="R29" s="244">
        <f t="shared" si="4"/>
        <v>0</v>
      </c>
      <c r="S29" s="244">
        <f t="shared" si="4"/>
        <v>0</v>
      </c>
      <c r="T29" s="244">
        <f t="shared" si="4"/>
        <v>0</v>
      </c>
      <c r="U29" s="244">
        <f t="shared" si="4"/>
        <v>0</v>
      </c>
      <c r="V29" s="244">
        <f t="shared" si="4"/>
        <v>0</v>
      </c>
      <c r="W29" s="244">
        <f t="shared" si="4"/>
        <v>0</v>
      </c>
      <c r="X29" s="244">
        <f t="shared" si="4"/>
        <v>0</v>
      </c>
      <c r="Y29" s="244">
        <f t="shared" si="4"/>
        <v>0</v>
      </c>
      <c r="Z29" s="244">
        <f t="shared" si="4"/>
        <v>0</v>
      </c>
      <c r="AA29" s="244">
        <f t="shared" si="4"/>
        <v>0</v>
      </c>
      <c r="AB29" s="244">
        <f t="shared" si="4"/>
        <v>0</v>
      </c>
      <c r="AC29" s="244">
        <f t="shared" si="4"/>
        <v>0</v>
      </c>
      <c r="AD29" s="244">
        <f t="shared" si="4"/>
        <v>0</v>
      </c>
      <c r="AE29" s="244">
        <f t="shared" si="4"/>
        <v>0</v>
      </c>
      <c r="AF29" s="244">
        <f t="shared" si="4"/>
        <v>0</v>
      </c>
      <c r="AG29" s="244">
        <f t="shared" si="4"/>
        <v>0</v>
      </c>
      <c r="AH29" s="244">
        <f t="shared" si="4"/>
        <v>0</v>
      </c>
      <c r="AI29" s="244">
        <f t="shared" si="4"/>
        <v>0</v>
      </c>
      <c r="AJ29" s="244">
        <f t="shared" si="4"/>
        <v>0</v>
      </c>
      <c r="AK29" s="244">
        <f t="shared" si="4"/>
        <v>0</v>
      </c>
      <c r="AL29" s="244">
        <f t="shared" si="4"/>
        <v>0</v>
      </c>
      <c r="AM29" s="244">
        <f t="shared" si="4"/>
        <v>0</v>
      </c>
      <c r="AN29" s="244">
        <f t="shared" si="4"/>
        <v>0</v>
      </c>
      <c r="AO29" s="244">
        <f t="shared" si="4"/>
        <v>0</v>
      </c>
      <c r="AP29" s="244">
        <f t="shared" si="4"/>
        <v>0</v>
      </c>
      <c r="AQ29" s="244">
        <f t="shared" si="4"/>
        <v>0</v>
      </c>
      <c r="AR29" s="244">
        <f t="shared" si="4"/>
        <v>0</v>
      </c>
      <c r="AS29" s="244">
        <f t="shared" si="4"/>
        <v>0</v>
      </c>
      <c r="AT29" s="244">
        <f t="shared" si="4"/>
        <v>0</v>
      </c>
      <c r="AU29" s="244">
        <f t="shared" si="4"/>
        <v>0</v>
      </c>
      <c r="AV29" s="244">
        <f t="shared" si="4"/>
        <v>0</v>
      </c>
      <c r="AW29" s="244">
        <f t="shared" si="4"/>
        <v>0</v>
      </c>
      <c r="AX29" s="244">
        <f t="shared" si="4"/>
        <v>0</v>
      </c>
      <c r="AY29" s="244">
        <f t="shared" si="4"/>
        <v>0</v>
      </c>
      <c r="AZ29" s="244">
        <f t="shared" si="4"/>
        <v>0</v>
      </c>
      <c r="BA29" s="82"/>
      <c r="BB29" s="82"/>
      <c r="BC29" s="82"/>
      <c r="BD29" s="82"/>
      <c r="BE29" s="82"/>
      <c r="BF29" s="82"/>
      <c r="BG29" s="82"/>
      <c r="BH29" s="82"/>
      <c r="BI29" s="82"/>
      <c r="BJ29" s="82"/>
      <c r="BK29" s="82"/>
      <c r="BL29" s="82"/>
      <c r="BM29" s="82"/>
      <c r="BN29" s="82"/>
      <c r="BO29" s="82"/>
      <c r="BP29" s="82"/>
      <c r="BQ29" s="82"/>
      <c r="BR29" s="82"/>
      <c r="BS29" s="82"/>
      <c r="BT29" s="82"/>
      <c r="BU29" s="82"/>
      <c r="BV29" s="82"/>
      <c r="BW29" s="82"/>
      <c r="BX29" s="82"/>
      <c r="BY29" s="82"/>
      <c r="BZ29" s="82"/>
      <c r="CA29" s="82"/>
      <c r="CB29" s="82"/>
      <c r="CC29" s="82"/>
      <c r="CD29" s="82"/>
      <c r="CE29" s="82"/>
      <c r="CF29" s="82"/>
      <c r="CG29" s="82"/>
      <c r="CH29" s="82"/>
      <c r="CI29" s="82"/>
      <c r="CJ29" s="82"/>
      <c r="CK29" s="82"/>
      <c r="CL29" s="82"/>
      <c r="CM29" s="82"/>
      <c r="CN29" s="82"/>
      <c r="CO29" s="82"/>
      <c r="CP29" s="82"/>
      <c r="CQ29" s="82"/>
      <c r="CR29" s="82"/>
      <c r="CS29" s="82"/>
      <c r="CT29" s="82"/>
      <c r="CU29" s="82"/>
      <c r="CV29" s="82"/>
      <c r="CW29" s="82"/>
      <c r="CX29" s="82"/>
      <c r="CY29" s="82"/>
      <c r="CZ29" s="82"/>
      <c r="DA29" s="82"/>
      <c r="DB29" s="82"/>
      <c r="DC29" s="82"/>
      <c r="DD29" s="82"/>
      <c r="DE29" s="82"/>
      <c r="DF29" s="82"/>
      <c r="DG29" s="82"/>
      <c r="DH29" s="82"/>
      <c r="DI29" s="82"/>
      <c r="DJ29" s="82"/>
      <c r="DK29" s="82"/>
      <c r="DL29" s="82"/>
      <c r="DM29" s="82"/>
      <c r="DN29" s="82"/>
      <c r="DO29" s="82"/>
      <c r="DP29" s="82"/>
      <c r="DQ29" s="82"/>
      <c r="DR29" s="82"/>
      <c r="DS29" s="82"/>
      <c r="DT29" s="82"/>
      <c r="DU29" s="82"/>
      <c r="DV29" s="82"/>
      <c r="DW29" s="82"/>
      <c r="DX29" s="82"/>
      <c r="DY29" s="82"/>
      <c r="DZ29" s="82"/>
      <c r="EA29" s="82"/>
      <c r="EB29" s="82"/>
      <c r="EC29" s="82"/>
      <c r="ED29" s="82"/>
      <c r="EE29" s="82"/>
      <c r="EF29" s="82"/>
      <c r="EG29" s="82"/>
      <c r="EH29" s="82"/>
      <c r="EI29" s="82"/>
      <c r="EJ29" s="82"/>
      <c r="EK29" s="82"/>
      <c r="EL29" s="82"/>
      <c r="EM29" s="82"/>
      <c r="EN29" s="82"/>
      <c r="EO29" s="82"/>
      <c r="EP29" s="82"/>
      <c r="EQ29" s="82"/>
      <c r="ER29" s="82"/>
      <c r="ES29" s="82"/>
      <c r="ET29" s="82"/>
      <c r="EU29" s="82"/>
      <c r="EV29" s="82"/>
      <c r="EW29" s="82"/>
      <c r="EX29" s="82"/>
      <c r="EY29" s="82"/>
      <c r="EZ29" s="82"/>
      <c r="FA29" s="82"/>
      <c r="FB29" s="82"/>
      <c r="FC29" s="82"/>
      <c r="FD29" s="82"/>
      <c r="FE29" s="82"/>
      <c r="FF29" s="82"/>
      <c r="FG29" s="82"/>
      <c r="FH29" s="82"/>
      <c r="FI29" s="82"/>
      <c r="FJ29" s="82"/>
      <c r="FK29" s="82"/>
      <c r="FL29" s="82"/>
      <c r="FM29" s="82"/>
      <c r="FN29" s="82"/>
      <c r="FO29" s="82"/>
      <c r="FP29" s="82"/>
      <c r="FQ29" s="82"/>
      <c r="FR29" s="82"/>
      <c r="FS29" s="82"/>
      <c r="FT29" s="82"/>
      <c r="FU29" s="82"/>
      <c r="FV29" s="82"/>
      <c r="FW29" s="82"/>
    </row>
    <row r="30" spans="1:179" s="44" customFormat="1" x14ac:dyDescent="0.25">
      <c r="B30" s="78"/>
      <c r="C30" s="78"/>
      <c r="D30" s="79"/>
      <c r="E30" s="103" t="s">
        <v>193</v>
      </c>
      <c r="F30" s="92"/>
      <c r="G30" s="92"/>
      <c r="H30" s="261" t="e">
        <f t="shared" ref="H30:AZ30" si="5">H20*$F$16</f>
        <v>#REF!</v>
      </c>
      <c r="I30" s="261" t="e">
        <f t="shared" si="5"/>
        <v>#REF!</v>
      </c>
      <c r="J30" s="261" t="e">
        <f t="shared" si="5"/>
        <v>#REF!</v>
      </c>
      <c r="K30" s="261" t="e">
        <f t="shared" si="5"/>
        <v>#REF!</v>
      </c>
      <c r="L30" s="261" t="e">
        <f t="shared" si="5"/>
        <v>#REF!</v>
      </c>
      <c r="M30" s="261" t="e">
        <f t="shared" si="5"/>
        <v>#REF!</v>
      </c>
      <c r="N30" s="261" t="e">
        <f t="shared" si="5"/>
        <v>#REF!</v>
      </c>
      <c r="O30" s="261" t="e">
        <f t="shared" si="5"/>
        <v>#REF!</v>
      </c>
      <c r="P30" s="261" t="e">
        <f t="shared" si="5"/>
        <v>#REF!</v>
      </c>
      <c r="Q30" s="261" t="e">
        <f t="shared" si="5"/>
        <v>#REF!</v>
      </c>
      <c r="R30" s="261" t="e">
        <f t="shared" si="5"/>
        <v>#REF!</v>
      </c>
      <c r="S30" s="261" t="e">
        <f t="shared" si="5"/>
        <v>#REF!</v>
      </c>
      <c r="T30" s="261" t="e">
        <f t="shared" si="5"/>
        <v>#REF!</v>
      </c>
      <c r="U30" s="261" t="e">
        <f t="shared" si="5"/>
        <v>#REF!</v>
      </c>
      <c r="V30" s="261" t="e">
        <f t="shared" si="5"/>
        <v>#REF!</v>
      </c>
      <c r="W30" s="261" t="e">
        <f t="shared" si="5"/>
        <v>#REF!</v>
      </c>
      <c r="X30" s="261" t="e">
        <f t="shared" si="5"/>
        <v>#REF!</v>
      </c>
      <c r="Y30" s="261" t="e">
        <f t="shared" si="5"/>
        <v>#REF!</v>
      </c>
      <c r="Z30" s="261" t="e">
        <f t="shared" si="5"/>
        <v>#REF!</v>
      </c>
      <c r="AA30" s="261" t="e">
        <f t="shared" si="5"/>
        <v>#REF!</v>
      </c>
      <c r="AB30" s="261" t="e">
        <f t="shared" si="5"/>
        <v>#REF!</v>
      </c>
      <c r="AC30" s="261" t="e">
        <f t="shared" si="5"/>
        <v>#REF!</v>
      </c>
      <c r="AD30" s="261" t="e">
        <f t="shared" si="5"/>
        <v>#REF!</v>
      </c>
      <c r="AE30" s="261" t="e">
        <f t="shared" si="5"/>
        <v>#REF!</v>
      </c>
      <c r="AF30" s="261" t="e">
        <f t="shared" si="5"/>
        <v>#REF!</v>
      </c>
      <c r="AG30" s="261" t="e">
        <f t="shared" si="5"/>
        <v>#REF!</v>
      </c>
      <c r="AH30" s="261" t="e">
        <f t="shared" si="5"/>
        <v>#REF!</v>
      </c>
      <c r="AI30" s="261" t="e">
        <f t="shared" si="5"/>
        <v>#REF!</v>
      </c>
      <c r="AJ30" s="261" t="e">
        <f t="shared" si="5"/>
        <v>#REF!</v>
      </c>
      <c r="AK30" s="261" t="e">
        <f t="shared" si="5"/>
        <v>#REF!</v>
      </c>
      <c r="AL30" s="261" t="e">
        <f t="shared" si="5"/>
        <v>#REF!</v>
      </c>
      <c r="AM30" s="261" t="e">
        <f t="shared" si="5"/>
        <v>#REF!</v>
      </c>
      <c r="AN30" s="261" t="e">
        <f t="shared" si="5"/>
        <v>#REF!</v>
      </c>
      <c r="AO30" s="261" t="e">
        <f t="shared" si="5"/>
        <v>#REF!</v>
      </c>
      <c r="AP30" s="261" t="e">
        <f t="shared" si="5"/>
        <v>#REF!</v>
      </c>
      <c r="AQ30" s="261" t="e">
        <f t="shared" si="5"/>
        <v>#REF!</v>
      </c>
      <c r="AR30" s="261" t="e">
        <f t="shared" si="5"/>
        <v>#REF!</v>
      </c>
      <c r="AS30" s="261" t="e">
        <f t="shared" si="5"/>
        <v>#REF!</v>
      </c>
      <c r="AT30" s="261" t="e">
        <f t="shared" si="5"/>
        <v>#REF!</v>
      </c>
      <c r="AU30" s="261" t="e">
        <f t="shared" si="5"/>
        <v>#REF!</v>
      </c>
      <c r="AV30" s="261" t="e">
        <f t="shared" si="5"/>
        <v>#REF!</v>
      </c>
      <c r="AW30" s="261" t="e">
        <f t="shared" si="5"/>
        <v>#REF!</v>
      </c>
      <c r="AX30" s="261" t="e">
        <f t="shared" si="5"/>
        <v>#REF!</v>
      </c>
      <c r="AY30" s="261" t="e">
        <f t="shared" si="5"/>
        <v>#REF!</v>
      </c>
      <c r="AZ30" s="261" t="e">
        <f t="shared" si="5"/>
        <v>#REF!</v>
      </c>
      <c r="BA30" s="45"/>
      <c r="BB30" s="45"/>
      <c r="BC30" s="45"/>
      <c r="BD30" s="45"/>
      <c r="BE30" s="45"/>
      <c r="BF30" s="45"/>
      <c r="BG30" s="45"/>
      <c r="BH30" s="45"/>
      <c r="BI30" s="45"/>
      <c r="BJ30" s="45"/>
      <c r="BK30" s="45"/>
      <c r="BL30" s="45"/>
      <c r="BM30" s="45"/>
      <c r="BN30" s="45"/>
      <c r="BO30" s="45"/>
      <c r="BP30" s="45"/>
      <c r="BQ30" s="45"/>
      <c r="BR30" s="45"/>
      <c r="BS30" s="45"/>
      <c r="BT30" s="45"/>
      <c r="BU30" s="45"/>
      <c r="BV30" s="45"/>
      <c r="BW30" s="45"/>
      <c r="BX30" s="45"/>
      <c r="BY30" s="45"/>
      <c r="BZ30" s="45"/>
      <c r="CA30" s="45"/>
      <c r="CB30" s="45"/>
      <c r="CC30" s="45"/>
      <c r="CD30" s="45"/>
      <c r="CE30" s="45"/>
      <c r="CF30" s="45"/>
      <c r="CG30" s="45"/>
      <c r="CH30" s="45"/>
      <c r="CI30" s="45"/>
      <c r="CJ30" s="45"/>
      <c r="CK30" s="45"/>
      <c r="CL30" s="45"/>
      <c r="CM30" s="45"/>
      <c r="CN30" s="45"/>
      <c r="CO30" s="45"/>
      <c r="CP30" s="45"/>
      <c r="CQ30" s="45"/>
      <c r="CR30" s="45"/>
      <c r="CS30" s="45"/>
      <c r="CT30" s="45"/>
      <c r="CU30" s="45"/>
      <c r="CV30" s="45"/>
      <c r="CW30" s="45"/>
      <c r="CX30" s="45"/>
      <c r="CY30" s="45"/>
      <c r="CZ30" s="45"/>
      <c r="DA30" s="45"/>
      <c r="DB30" s="45"/>
      <c r="DC30" s="45"/>
      <c r="DD30" s="45"/>
      <c r="DE30" s="45"/>
      <c r="DF30" s="45"/>
      <c r="DG30" s="45"/>
      <c r="DH30" s="45"/>
      <c r="DI30" s="45"/>
      <c r="DJ30" s="45"/>
      <c r="DK30" s="45"/>
      <c r="DL30" s="45"/>
      <c r="DM30" s="45"/>
      <c r="DN30" s="45"/>
      <c r="DO30" s="45"/>
      <c r="DP30" s="45"/>
      <c r="DQ30" s="45"/>
      <c r="DR30" s="45"/>
      <c r="DS30" s="45"/>
      <c r="DT30" s="45"/>
      <c r="DU30" s="45"/>
      <c r="DV30" s="45"/>
      <c r="DW30" s="45"/>
      <c r="DX30" s="45"/>
      <c r="DY30" s="45"/>
      <c r="DZ30" s="45"/>
      <c r="EA30" s="45"/>
      <c r="EB30" s="45"/>
      <c r="EC30" s="45"/>
      <c r="ED30" s="45"/>
      <c r="EE30" s="45"/>
      <c r="EF30" s="45"/>
      <c r="EG30" s="45"/>
      <c r="EH30" s="45"/>
      <c r="EI30" s="45"/>
      <c r="EJ30" s="45"/>
      <c r="EK30" s="45"/>
      <c r="EL30" s="45"/>
      <c r="EM30" s="45"/>
      <c r="EN30" s="45"/>
      <c r="EO30" s="45"/>
      <c r="EP30" s="45"/>
      <c r="EQ30" s="45"/>
      <c r="ER30" s="45"/>
      <c r="ES30" s="45"/>
      <c r="ET30" s="45"/>
      <c r="EU30" s="45"/>
      <c r="EV30" s="45"/>
      <c r="EW30" s="45"/>
      <c r="EX30" s="45"/>
      <c r="EY30" s="45"/>
      <c r="EZ30" s="45"/>
      <c r="FA30" s="45"/>
      <c r="FB30" s="45"/>
      <c r="FC30" s="45"/>
      <c r="FD30" s="45"/>
      <c r="FE30" s="45"/>
      <c r="FF30" s="45"/>
      <c r="FG30" s="45"/>
      <c r="FH30" s="45"/>
      <c r="FI30" s="45"/>
      <c r="FJ30" s="45"/>
      <c r="FK30" s="45"/>
      <c r="FL30" s="45"/>
      <c r="FM30" s="45"/>
      <c r="FN30" s="45"/>
      <c r="FO30" s="45"/>
      <c r="FP30" s="45"/>
      <c r="FQ30" s="45"/>
      <c r="FR30" s="45"/>
      <c r="FS30" s="45"/>
      <c r="FT30" s="45"/>
      <c r="FU30" s="45"/>
      <c r="FV30" s="45"/>
      <c r="FW30" s="45"/>
    </row>
    <row r="31" spans="1:179" s="44" customFormat="1" x14ac:dyDescent="0.25">
      <c r="B31" s="78"/>
      <c r="C31" s="78"/>
      <c r="D31" s="79"/>
      <c r="E31" s="45" t="s">
        <v>174</v>
      </c>
      <c r="F31" s="297" t="e">
        <f>XIRR(I31:AZ31,I3:AZ3)</f>
        <v>#REF!</v>
      </c>
      <c r="G31" s="45"/>
      <c r="H31" s="45" t="e">
        <f>SUM(H25:H26,H29:H30)</f>
        <v>#REF!</v>
      </c>
      <c r="I31" s="45" t="e">
        <f t="shared" ref="I31:AZ31" si="6">SUM(I25:I26,I29:I30)</f>
        <v>#REF!</v>
      </c>
      <c r="J31" s="45" t="e">
        <f t="shared" si="6"/>
        <v>#REF!</v>
      </c>
      <c r="K31" s="45" t="e">
        <f t="shared" si="6"/>
        <v>#REF!</v>
      </c>
      <c r="L31" s="45" t="e">
        <f t="shared" si="6"/>
        <v>#REF!</v>
      </c>
      <c r="M31" s="45" t="e">
        <f t="shared" si="6"/>
        <v>#REF!</v>
      </c>
      <c r="N31" s="45" t="e">
        <f t="shared" si="6"/>
        <v>#REF!</v>
      </c>
      <c r="O31" s="45" t="e">
        <f t="shared" si="6"/>
        <v>#REF!</v>
      </c>
      <c r="P31" s="45" t="e">
        <f t="shared" si="6"/>
        <v>#REF!</v>
      </c>
      <c r="Q31" s="45" t="e">
        <f t="shared" si="6"/>
        <v>#REF!</v>
      </c>
      <c r="R31" s="45" t="e">
        <f t="shared" si="6"/>
        <v>#REF!</v>
      </c>
      <c r="S31" s="45" t="e">
        <f t="shared" si="6"/>
        <v>#REF!</v>
      </c>
      <c r="T31" s="45" t="e">
        <f t="shared" si="6"/>
        <v>#REF!</v>
      </c>
      <c r="U31" s="45" t="e">
        <f t="shared" si="6"/>
        <v>#REF!</v>
      </c>
      <c r="V31" s="45" t="e">
        <f t="shared" si="6"/>
        <v>#REF!</v>
      </c>
      <c r="W31" s="45" t="e">
        <f t="shared" si="6"/>
        <v>#REF!</v>
      </c>
      <c r="X31" s="45" t="e">
        <f t="shared" si="6"/>
        <v>#REF!</v>
      </c>
      <c r="Y31" s="45" t="e">
        <f t="shared" si="6"/>
        <v>#REF!</v>
      </c>
      <c r="Z31" s="45" t="e">
        <f t="shared" si="6"/>
        <v>#REF!</v>
      </c>
      <c r="AA31" s="45" t="e">
        <f t="shared" si="6"/>
        <v>#REF!</v>
      </c>
      <c r="AB31" s="45" t="e">
        <f t="shared" si="6"/>
        <v>#REF!</v>
      </c>
      <c r="AC31" s="45" t="e">
        <f t="shared" si="6"/>
        <v>#REF!</v>
      </c>
      <c r="AD31" s="45" t="e">
        <f t="shared" si="6"/>
        <v>#REF!</v>
      </c>
      <c r="AE31" s="45" t="e">
        <f t="shared" si="6"/>
        <v>#REF!</v>
      </c>
      <c r="AF31" s="45" t="e">
        <f t="shared" si="6"/>
        <v>#REF!</v>
      </c>
      <c r="AG31" s="45" t="e">
        <f t="shared" si="6"/>
        <v>#REF!</v>
      </c>
      <c r="AH31" s="45" t="e">
        <f t="shared" si="6"/>
        <v>#REF!</v>
      </c>
      <c r="AI31" s="45" t="e">
        <f t="shared" si="6"/>
        <v>#REF!</v>
      </c>
      <c r="AJ31" s="45" t="e">
        <f t="shared" si="6"/>
        <v>#REF!</v>
      </c>
      <c r="AK31" s="45" t="e">
        <f t="shared" si="6"/>
        <v>#REF!</v>
      </c>
      <c r="AL31" s="45" t="e">
        <f t="shared" si="6"/>
        <v>#REF!</v>
      </c>
      <c r="AM31" s="45" t="e">
        <f t="shared" si="6"/>
        <v>#REF!</v>
      </c>
      <c r="AN31" s="45" t="e">
        <f t="shared" si="6"/>
        <v>#REF!</v>
      </c>
      <c r="AO31" s="45" t="e">
        <f t="shared" si="6"/>
        <v>#REF!</v>
      </c>
      <c r="AP31" s="45" t="e">
        <f t="shared" si="6"/>
        <v>#REF!</v>
      </c>
      <c r="AQ31" s="45" t="e">
        <f t="shared" si="6"/>
        <v>#REF!</v>
      </c>
      <c r="AR31" s="45" t="e">
        <f t="shared" si="6"/>
        <v>#REF!</v>
      </c>
      <c r="AS31" s="45" t="e">
        <f t="shared" si="6"/>
        <v>#REF!</v>
      </c>
      <c r="AT31" s="45" t="e">
        <f t="shared" si="6"/>
        <v>#REF!</v>
      </c>
      <c r="AU31" s="45" t="e">
        <f t="shared" si="6"/>
        <v>#REF!</v>
      </c>
      <c r="AV31" s="45" t="e">
        <f t="shared" si="6"/>
        <v>#REF!</v>
      </c>
      <c r="AW31" s="45" t="e">
        <f t="shared" si="6"/>
        <v>#REF!</v>
      </c>
      <c r="AX31" s="45" t="e">
        <f t="shared" si="6"/>
        <v>#REF!</v>
      </c>
      <c r="AY31" s="45" t="e">
        <f t="shared" si="6"/>
        <v>#REF!</v>
      </c>
      <c r="AZ31" s="45" t="e">
        <f t="shared" si="6"/>
        <v>#REF!</v>
      </c>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5"/>
      <c r="CT31" s="45"/>
      <c r="CU31" s="45"/>
      <c r="CV31" s="45"/>
      <c r="CW31" s="45"/>
      <c r="CX31" s="45"/>
      <c r="CY31" s="45"/>
      <c r="CZ31" s="45"/>
      <c r="DA31" s="45"/>
      <c r="DB31" s="45"/>
      <c r="DC31" s="45"/>
      <c r="DD31" s="45"/>
      <c r="DE31" s="45"/>
      <c r="DF31" s="45"/>
      <c r="DG31" s="45"/>
      <c r="DH31" s="45"/>
      <c r="DI31" s="45"/>
      <c r="DJ31" s="45"/>
      <c r="DK31" s="45"/>
      <c r="DL31" s="45"/>
      <c r="DM31" s="45"/>
      <c r="DN31" s="45"/>
      <c r="DO31" s="45"/>
      <c r="DP31" s="45"/>
      <c r="DQ31" s="45"/>
      <c r="DR31" s="45"/>
      <c r="DS31" s="45"/>
      <c r="DT31" s="45"/>
      <c r="DU31" s="45"/>
      <c r="DV31" s="45"/>
      <c r="DW31" s="45"/>
      <c r="DX31" s="45"/>
      <c r="DY31" s="45"/>
      <c r="DZ31" s="45"/>
      <c r="EA31" s="45"/>
      <c r="EB31" s="45"/>
      <c r="EC31" s="45"/>
      <c r="ED31" s="45"/>
      <c r="EE31" s="45"/>
      <c r="EF31" s="45"/>
      <c r="EG31" s="45"/>
      <c r="EH31" s="45"/>
      <c r="EI31" s="45"/>
      <c r="EJ31" s="45"/>
      <c r="EK31" s="45"/>
      <c r="EL31" s="45"/>
      <c r="EM31" s="45"/>
      <c r="EN31" s="45"/>
      <c r="EO31" s="45"/>
      <c r="EP31" s="45"/>
      <c r="EQ31" s="45"/>
      <c r="ER31" s="45"/>
      <c r="ES31" s="45"/>
      <c r="ET31" s="45"/>
      <c r="EU31" s="45"/>
      <c r="EV31" s="45"/>
      <c r="EW31" s="45"/>
      <c r="EX31" s="45"/>
      <c r="EY31" s="45"/>
      <c r="EZ31" s="45"/>
      <c r="FA31" s="45"/>
      <c r="FB31" s="45"/>
      <c r="FC31" s="45"/>
      <c r="FD31" s="45"/>
      <c r="FE31" s="45"/>
      <c r="FF31" s="45"/>
      <c r="FG31" s="45"/>
      <c r="FH31" s="45"/>
      <c r="FI31" s="45"/>
      <c r="FJ31" s="45"/>
      <c r="FK31" s="45"/>
      <c r="FL31" s="45"/>
      <c r="FM31" s="45"/>
      <c r="FN31" s="45"/>
      <c r="FO31" s="45"/>
      <c r="FP31" s="45"/>
      <c r="FQ31" s="45"/>
      <c r="FR31" s="45"/>
      <c r="FS31" s="45"/>
      <c r="FT31" s="45"/>
      <c r="FU31" s="45"/>
      <c r="FV31" s="45"/>
      <c r="FW31" s="45"/>
    </row>
    <row r="32" spans="1:179" s="44" customFormat="1" x14ac:dyDescent="0.25">
      <c r="B32" s="78"/>
      <c r="C32" s="78"/>
      <c r="D32" s="79"/>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45"/>
      <c r="BY32" s="45"/>
      <c r="BZ32" s="45"/>
      <c r="CA32" s="45"/>
      <c r="CB32" s="45"/>
      <c r="CC32" s="45"/>
      <c r="CD32" s="45"/>
      <c r="CE32" s="45"/>
      <c r="CF32" s="45"/>
      <c r="CG32" s="45"/>
      <c r="CH32" s="45"/>
      <c r="CI32" s="45"/>
      <c r="CJ32" s="45"/>
      <c r="CK32" s="45"/>
      <c r="CL32" s="45"/>
      <c r="CM32" s="45"/>
      <c r="CN32" s="45"/>
      <c r="CO32" s="45"/>
      <c r="CP32" s="45"/>
      <c r="CQ32" s="45"/>
      <c r="CR32" s="45"/>
      <c r="CS32" s="45"/>
      <c r="CT32" s="45"/>
      <c r="CU32" s="45"/>
      <c r="CV32" s="45"/>
      <c r="CW32" s="45"/>
      <c r="CX32" s="45"/>
      <c r="CY32" s="45"/>
      <c r="CZ32" s="45"/>
      <c r="DA32" s="45"/>
      <c r="DB32" s="45"/>
      <c r="DC32" s="45"/>
      <c r="DD32" s="45"/>
      <c r="DE32" s="45"/>
      <c r="DF32" s="45"/>
      <c r="DG32" s="45"/>
      <c r="DH32" s="45"/>
      <c r="DI32" s="45"/>
      <c r="DJ32" s="45"/>
      <c r="DK32" s="45"/>
      <c r="DL32" s="45"/>
      <c r="DM32" s="45"/>
      <c r="DN32" s="45"/>
      <c r="DO32" s="45"/>
      <c r="DP32" s="45"/>
      <c r="DQ32" s="45"/>
      <c r="DR32" s="45"/>
      <c r="DS32" s="45"/>
      <c r="DT32" s="45"/>
      <c r="DU32" s="45"/>
      <c r="DV32" s="45"/>
      <c r="DW32" s="45"/>
      <c r="DX32" s="45"/>
      <c r="DY32" s="45"/>
      <c r="DZ32" s="45"/>
      <c r="EA32" s="45"/>
      <c r="EB32" s="45"/>
      <c r="EC32" s="45"/>
      <c r="ED32" s="45"/>
      <c r="EE32" s="45"/>
      <c r="EF32" s="45"/>
      <c r="EG32" s="45"/>
      <c r="EH32" s="45"/>
      <c r="EI32" s="45"/>
      <c r="EJ32" s="45"/>
      <c r="EK32" s="45"/>
      <c r="EL32" s="45"/>
      <c r="EM32" s="45"/>
      <c r="EN32" s="45"/>
      <c r="EO32" s="45"/>
      <c r="EP32" s="45"/>
      <c r="EQ32" s="45"/>
      <c r="ER32" s="45"/>
      <c r="ES32" s="45"/>
      <c r="ET32" s="45"/>
      <c r="EU32" s="45"/>
      <c r="EV32" s="45"/>
      <c r="EW32" s="45"/>
      <c r="EX32" s="45"/>
      <c r="EY32" s="45"/>
      <c r="EZ32" s="45"/>
      <c r="FA32" s="45"/>
      <c r="FB32" s="45"/>
      <c r="FC32" s="45"/>
      <c r="FD32" s="45"/>
      <c r="FE32" s="45"/>
      <c r="FF32" s="45"/>
      <c r="FG32" s="45"/>
      <c r="FH32" s="45"/>
      <c r="FI32" s="45"/>
      <c r="FJ32" s="45"/>
      <c r="FK32" s="45"/>
      <c r="FL32" s="45"/>
      <c r="FM32" s="45"/>
      <c r="FN32" s="45"/>
      <c r="FO32" s="45"/>
      <c r="FP32" s="45"/>
      <c r="FQ32" s="45"/>
      <c r="FR32" s="45"/>
      <c r="FS32" s="45"/>
      <c r="FT32" s="45"/>
      <c r="FU32" s="45"/>
      <c r="FV32" s="45"/>
      <c r="FW32" s="45"/>
    </row>
    <row r="33" spans="2:179" s="44" customFormat="1" x14ac:dyDescent="0.25">
      <c r="B33" s="78"/>
      <c r="C33" s="78"/>
      <c r="D33" s="79"/>
      <c r="E33" s="78" t="s">
        <v>194</v>
      </c>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c r="BP33" s="45"/>
      <c r="BQ33" s="45"/>
      <c r="BR33" s="45"/>
      <c r="BS33" s="45"/>
      <c r="BT33" s="45"/>
      <c r="BU33" s="45"/>
      <c r="BV33" s="45"/>
      <c r="BW33" s="45"/>
      <c r="BX33" s="45"/>
      <c r="BY33" s="45"/>
      <c r="BZ33" s="45"/>
      <c r="CA33" s="45"/>
      <c r="CB33" s="45"/>
      <c r="CC33" s="45"/>
      <c r="CD33" s="45"/>
      <c r="CE33" s="45"/>
      <c r="CF33" s="45"/>
      <c r="CG33" s="45"/>
      <c r="CH33" s="45"/>
      <c r="CI33" s="45"/>
      <c r="CJ33" s="45"/>
      <c r="CK33" s="45"/>
      <c r="CL33" s="45"/>
      <c r="CM33" s="45"/>
      <c r="CN33" s="45"/>
      <c r="CO33" s="45"/>
      <c r="CP33" s="45"/>
      <c r="CQ33" s="45"/>
      <c r="CR33" s="45"/>
      <c r="CS33" s="45"/>
      <c r="CT33" s="45"/>
      <c r="CU33" s="45"/>
      <c r="CV33" s="45"/>
      <c r="CW33" s="45"/>
      <c r="CX33" s="45"/>
      <c r="CY33" s="45"/>
      <c r="CZ33" s="45"/>
      <c r="DA33" s="45"/>
      <c r="DB33" s="45"/>
      <c r="DC33" s="45"/>
      <c r="DD33" s="45"/>
      <c r="DE33" s="45"/>
      <c r="DF33" s="45"/>
      <c r="DG33" s="45"/>
      <c r="DH33" s="45"/>
      <c r="DI33" s="45"/>
      <c r="DJ33" s="45"/>
      <c r="DK33" s="45"/>
      <c r="DL33" s="45"/>
      <c r="DM33" s="45"/>
      <c r="DN33" s="45"/>
      <c r="DO33" s="45"/>
      <c r="DP33" s="45"/>
      <c r="DQ33" s="45"/>
      <c r="DR33" s="45"/>
      <c r="DS33" s="45"/>
      <c r="DT33" s="45"/>
      <c r="DU33" s="45"/>
      <c r="DV33" s="45"/>
      <c r="DW33" s="45"/>
      <c r="DX33" s="45"/>
      <c r="DY33" s="45"/>
      <c r="DZ33" s="45"/>
      <c r="EA33" s="45"/>
      <c r="EB33" s="45"/>
      <c r="EC33" s="45"/>
      <c r="ED33" s="45"/>
      <c r="EE33" s="45"/>
      <c r="EF33" s="45"/>
      <c r="EG33" s="45"/>
      <c r="EH33" s="45"/>
      <c r="EI33" s="45"/>
      <c r="EJ33" s="45"/>
      <c r="EK33" s="45"/>
      <c r="EL33" s="45"/>
      <c r="EM33" s="45"/>
      <c r="EN33" s="45"/>
      <c r="EO33" s="45"/>
      <c r="EP33" s="45"/>
      <c r="EQ33" s="45"/>
      <c r="ER33" s="45"/>
      <c r="ES33" s="45"/>
      <c r="ET33" s="45"/>
      <c r="EU33" s="45"/>
      <c r="EV33" s="45"/>
      <c r="EW33" s="45"/>
      <c r="EX33" s="45"/>
      <c r="EY33" s="45"/>
      <c r="EZ33" s="45"/>
      <c r="FA33" s="45"/>
      <c r="FB33" s="45"/>
      <c r="FC33" s="45"/>
      <c r="FD33" s="45"/>
      <c r="FE33" s="45"/>
      <c r="FF33" s="45"/>
      <c r="FG33" s="45"/>
      <c r="FH33" s="45"/>
      <c r="FI33" s="45"/>
      <c r="FJ33" s="45"/>
      <c r="FK33" s="45"/>
      <c r="FL33" s="45"/>
      <c r="FM33" s="45"/>
      <c r="FN33" s="45"/>
      <c r="FO33" s="45"/>
      <c r="FP33" s="45"/>
      <c r="FQ33" s="45"/>
      <c r="FR33" s="45"/>
      <c r="FS33" s="45"/>
      <c r="FT33" s="45"/>
      <c r="FU33" s="45"/>
      <c r="FV33" s="45"/>
      <c r="FW33" s="45"/>
    </row>
    <row r="34" spans="2:179" s="44" customFormat="1" x14ac:dyDescent="0.25">
      <c r="B34" s="78"/>
      <c r="C34" s="78"/>
      <c r="D34" s="79"/>
      <c r="E34" s="45" t="s">
        <v>195</v>
      </c>
      <c r="F34" s="45" t="e">
        <f>SUM(H34:AZ34)</f>
        <v>#REF!</v>
      </c>
      <c r="G34" s="45"/>
      <c r="H34" s="45" t="e">
        <f>SUM(H29:H30,H26)</f>
        <v>#REF!</v>
      </c>
      <c r="I34" s="45" t="e">
        <f t="shared" ref="I34:AZ34" si="7">SUM(I29:I30,I26)</f>
        <v>#REF!</v>
      </c>
      <c r="J34" s="45" t="e">
        <f t="shared" si="7"/>
        <v>#REF!</v>
      </c>
      <c r="K34" s="45" t="e">
        <f t="shared" si="7"/>
        <v>#REF!</v>
      </c>
      <c r="L34" s="45" t="e">
        <f t="shared" si="7"/>
        <v>#REF!</v>
      </c>
      <c r="M34" s="45" t="e">
        <f t="shared" si="7"/>
        <v>#REF!</v>
      </c>
      <c r="N34" s="45" t="e">
        <f t="shared" si="7"/>
        <v>#REF!</v>
      </c>
      <c r="O34" s="45" t="e">
        <f t="shared" si="7"/>
        <v>#REF!</v>
      </c>
      <c r="P34" s="45" t="e">
        <f t="shared" si="7"/>
        <v>#REF!</v>
      </c>
      <c r="Q34" s="45" t="e">
        <f t="shared" si="7"/>
        <v>#REF!</v>
      </c>
      <c r="R34" s="45" t="e">
        <f t="shared" si="7"/>
        <v>#REF!</v>
      </c>
      <c r="S34" s="45" t="e">
        <f t="shared" si="7"/>
        <v>#REF!</v>
      </c>
      <c r="T34" s="45" t="e">
        <f t="shared" si="7"/>
        <v>#REF!</v>
      </c>
      <c r="U34" s="45" t="e">
        <f t="shared" si="7"/>
        <v>#REF!</v>
      </c>
      <c r="V34" s="45" t="e">
        <f t="shared" si="7"/>
        <v>#REF!</v>
      </c>
      <c r="W34" s="45" t="e">
        <f t="shared" si="7"/>
        <v>#REF!</v>
      </c>
      <c r="X34" s="45" t="e">
        <f t="shared" si="7"/>
        <v>#REF!</v>
      </c>
      <c r="Y34" s="45" t="e">
        <f t="shared" si="7"/>
        <v>#REF!</v>
      </c>
      <c r="Z34" s="45" t="e">
        <f t="shared" si="7"/>
        <v>#REF!</v>
      </c>
      <c r="AA34" s="45" t="e">
        <f t="shared" si="7"/>
        <v>#REF!</v>
      </c>
      <c r="AB34" s="45" t="e">
        <f t="shared" si="7"/>
        <v>#REF!</v>
      </c>
      <c r="AC34" s="45" t="e">
        <f t="shared" si="7"/>
        <v>#REF!</v>
      </c>
      <c r="AD34" s="45" t="e">
        <f t="shared" si="7"/>
        <v>#REF!</v>
      </c>
      <c r="AE34" s="45" t="e">
        <f t="shared" si="7"/>
        <v>#REF!</v>
      </c>
      <c r="AF34" s="45" t="e">
        <f t="shared" si="7"/>
        <v>#REF!</v>
      </c>
      <c r="AG34" s="45" t="e">
        <f t="shared" si="7"/>
        <v>#REF!</v>
      </c>
      <c r="AH34" s="45" t="e">
        <f t="shared" si="7"/>
        <v>#REF!</v>
      </c>
      <c r="AI34" s="45" t="e">
        <f t="shared" si="7"/>
        <v>#REF!</v>
      </c>
      <c r="AJ34" s="45" t="e">
        <f t="shared" si="7"/>
        <v>#REF!</v>
      </c>
      <c r="AK34" s="45" t="e">
        <f t="shared" si="7"/>
        <v>#REF!</v>
      </c>
      <c r="AL34" s="45" t="e">
        <f t="shared" si="7"/>
        <v>#REF!</v>
      </c>
      <c r="AM34" s="45" t="e">
        <f t="shared" si="7"/>
        <v>#REF!</v>
      </c>
      <c r="AN34" s="45" t="e">
        <f t="shared" si="7"/>
        <v>#REF!</v>
      </c>
      <c r="AO34" s="45" t="e">
        <f t="shared" si="7"/>
        <v>#REF!</v>
      </c>
      <c r="AP34" s="45" t="e">
        <f t="shared" si="7"/>
        <v>#REF!</v>
      </c>
      <c r="AQ34" s="45" t="e">
        <f t="shared" si="7"/>
        <v>#REF!</v>
      </c>
      <c r="AR34" s="45" t="e">
        <f t="shared" si="7"/>
        <v>#REF!</v>
      </c>
      <c r="AS34" s="45" t="e">
        <f t="shared" si="7"/>
        <v>#REF!</v>
      </c>
      <c r="AT34" s="45" t="e">
        <f t="shared" si="7"/>
        <v>#REF!</v>
      </c>
      <c r="AU34" s="45" t="e">
        <f t="shared" si="7"/>
        <v>#REF!</v>
      </c>
      <c r="AV34" s="45" t="e">
        <f t="shared" si="7"/>
        <v>#REF!</v>
      </c>
      <c r="AW34" s="45" t="e">
        <f t="shared" si="7"/>
        <v>#REF!</v>
      </c>
      <c r="AX34" s="45" t="e">
        <f t="shared" si="7"/>
        <v>#REF!</v>
      </c>
      <c r="AY34" s="45" t="e">
        <f t="shared" si="7"/>
        <v>#REF!</v>
      </c>
      <c r="AZ34" s="45" t="e">
        <f t="shared" si="7"/>
        <v>#REF!</v>
      </c>
      <c r="BA34" s="45"/>
      <c r="BB34" s="45"/>
      <c r="BC34" s="45"/>
      <c r="BD34" s="45"/>
      <c r="BE34" s="45"/>
      <c r="BF34" s="45"/>
      <c r="BG34" s="45"/>
      <c r="BH34" s="45"/>
      <c r="BI34" s="45"/>
      <c r="BJ34" s="45"/>
      <c r="BK34" s="45"/>
      <c r="BL34" s="45"/>
      <c r="BM34" s="45"/>
      <c r="BN34" s="45"/>
      <c r="BO34" s="45"/>
      <c r="BP34" s="45"/>
      <c r="BQ34" s="45"/>
      <c r="BR34" s="45"/>
      <c r="BS34" s="45"/>
      <c r="BT34" s="45"/>
      <c r="BU34" s="45"/>
      <c r="BV34" s="45"/>
      <c r="BW34" s="45"/>
      <c r="BX34" s="45"/>
      <c r="BY34" s="45"/>
      <c r="BZ34" s="45"/>
      <c r="CA34" s="45"/>
      <c r="CB34" s="45"/>
      <c r="CC34" s="45"/>
      <c r="CD34" s="45"/>
      <c r="CE34" s="45"/>
      <c r="CF34" s="45"/>
      <c r="CG34" s="45"/>
      <c r="CH34" s="45"/>
      <c r="CI34" s="45"/>
      <c r="CJ34" s="45"/>
      <c r="CK34" s="45"/>
      <c r="CL34" s="45"/>
      <c r="CM34" s="45"/>
      <c r="CN34" s="45"/>
      <c r="CO34" s="45"/>
      <c r="CP34" s="45"/>
      <c r="CQ34" s="45"/>
      <c r="CR34" s="45"/>
      <c r="CS34" s="45"/>
      <c r="CT34" s="45"/>
      <c r="CU34" s="45"/>
      <c r="CV34" s="45"/>
      <c r="CW34" s="45"/>
      <c r="CX34" s="45"/>
      <c r="CY34" s="45"/>
      <c r="CZ34" s="45"/>
      <c r="DA34" s="45"/>
      <c r="DB34" s="45"/>
      <c r="DC34" s="45"/>
      <c r="DD34" s="45"/>
      <c r="DE34" s="45"/>
      <c r="DF34" s="45"/>
      <c r="DG34" s="45"/>
      <c r="DH34" s="45"/>
      <c r="DI34" s="45"/>
      <c r="DJ34" s="45"/>
      <c r="DK34" s="45"/>
      <c r="DL34" s="45"/>
      <c r="DM34" s="45"/>
      <c r="DN34" s="45"/>
      <c r="DO34" s="45"/>
      <c r="DP34" s="45"/>
      <c r="DQ34" s="45"/>
      <c r="DR34" s="45"/>
      <c r="DS34" s="45"/>
      <c r="DT34" s="45"/>
      <c r="DU34" s="45"/>
      <c r="DV34" s="45"/>
      <c r="DW34" s="45"/>
      <c r="DX34" s="45"/>
      <c r="DY34" s="45"/>
      <c r="DZ34" s="45"/>
      <c r="EA34" s="45"/>
      <c r="EB34" s="45"/>
      <c r="EC34" s="45"/>
      <c r="ED34" s="45"/>
      <c r="EE34" s="45"/>
      <c r="EF34" s="45"/>
      <c r="EG34" s="45"/>
      <c r="EH34" s="45"/>
      <c r="EI34" s="45"/>
      <c r="EJ34" s="45"/>
      <c r="EK34" s="45"/>
      <c r="EL34" s="45"/>
      <c r="EM34" s="45"/>
      <c r="EN34" s="45"/>
      <c r="EO34" s="45"/>
      <c r="EP34" s="45"/>
      <c r="EQ34" s="45"/>
      <c r="ER34" s="45"/>
      <c r="ES34" s="45"/>
      <c r="ET34" s="45"/>
      <c r="EU34" s="45"/>
      <c r="EV34" s="45"/>
      <c r="EW34" s="45"/>
      <c r="EX34" s="45"/>
      <c r="EY34" s="45"/>
      <c r="EZ34" s="45"/>
      <c r="FA34" s="45"/>
      <c r="FB34" s="45"/>
      <c r="FC34" s="45"/>
      <c r="FD34" s="45"/>
      <c r="FE34" s="45"/>
      <c r="FF34" s="45"/>
      <c r="FG34" s="45"/>
      <c r="FH34" s="45"/>
      <c r="FI34" s="45"/>
      <c r="FJ34" s="45"/>
      <c r="FK34" s="45"/>
      <c r="FL34" s="45"/>
      <c r="FM34" s="45"/>
      <c r="FN34" s="45"/>
      <c r="FO34" s="45"/>
      <c r="FP34" s="45"/>
      <c r="FQ34" s="45"/>
      <c r="FR34" s="45"/>
      <c r="FS34" s="45"/>
      <c r="FT34" s="45"/>
      <c r="FU34" s="45"/>
      <c r="FV34" s="45"/>
      <c r="FW34" s="45"/>
    </row>
    <row r="35" spans="2:179" s="44" customFormat="1" x14ac:dyDescent="0.25">
      <c r="B35" s="78"/>
      <c r="C35" s="78"/>
      <c r="D35" s="79"/>
      <c r="E35" s="45" t="s">
        <v>196</v>
      </c>
      <c r="F35" s="45" t="e">
        <f>SUM(H35:AZ35)</f>
        <v>#REF!</v>
      </c>
      <c r="G35" s="45"/>
      <c r="H35" s="45" t="e">
        <f>H20-H34</f>
        <v>#REF!</v>
      </c>
      <c r="I35" s="45" t="e">
        <f t="shared" ref="I35:AZ35" si="8">I20-I34</f>
        <v>#REF!</v>
      </c>
      <c r="J35" s="45" t="e">
        <f t="shared" si="8"/>
        <v>#REF!</v>
      </c>
      <c r="K35" s="45" t="e">
        <f t="shared" si="8"/>
        <v>#REF!</v>
      </c>
      <c r="L35" s="45" t="e">
        <f t="shared" si="8"/>
        <v>#REF!</v>
      </c>
      <c r="M35" s="45" t="e">
        <f t="shared" si="8"/>
        <v>#REF!</v>
      </c>
      <c r="N35" s="45" t="e">
        <f t="shared" si="8"/>
        <v>#REF!</v>
      </c>
      <c r="O35" s="45" t="e">
        <f t="shared" si="8"/>
        <v>#REF!</v>
      </c>
      <c r="P35" s="45" t="e">
        <f t="shared" si="8"/>
        <v>#REF!</v>
      </c>
      <c r="Q35" s="45" t="e">
        <f t="shared" si="8"/>
        <v>#REF!</v>
      </c>
      <c r="R35" s="45" t="e">
        <f t="shared" si="8"/>
        <v>#REF!</v>
      </c>
      <c r="S35" s="45" t="e">
        <f t="shared" si="8"/>
        <v>#REF!</v>
      </c>
      <c r="T35" s="45" t="e">
        <f t="shared" si="8"/>
        <v>#REF!</v>
      </c>
      <c r="U35" s="45" t="e">
        <f t="shared" si="8"/>
        <v>#REF!</v>
      </c>
      <c r="V35" s="45" t="e">
        <f t="shared" si="8"/>
        <v>#REF!</v>
      </c>
      <c r="W35" s="45" t="e">
        <f t="shared" si="8"/>
        <v>#REF!</v>
      </c>
      <c r="X35" s="45" t="e">
        <f t="shared" si="8"/>
        <v>#REF!</v>
      </c>
      <c r="Y35" s="45" t="e">
        <f t="shared" si="8"/>
        <v>#REF!</v>
      </c>
      <c r="Z35" s="45" t="e">
        <f t="shared" si="8"/>
        <v>#REF!</v>
      </c>
      <c r="AA35" s="45" t="e">
        <f t="shared" si="8"/>
        <v>#REF!</v>
      </c>
      <c r="AB35" s="45" t="e">
        <f t="shared" si="8"/>
        <v>#REF!</v>
      </c>
      <c r="AC35" s="45" t="e">
        <f t="shared" si="8"/>
        <v>#REF!</v>
      </c>
      <c r="AD35" s="45" t="e">
        <f t="shared" si="8"/>
        <v>#REF!</v>
      </c>
      <c r="AE35" s="45" t="e">
        <f t="shared" si="8"/>
        <v>#REF!</v>
      </c>
      <c r="AF35" s="45" t="e">
        <f t="shared" si="8"/>
        <v>#REF!</v>
      </c>
      <c r="AG35" s="45" t="e">
        <f t="shared" si="8"/>
        <v>#REF!</v>
      </c>
      <c r="AH35" s="45" t="e">
        <f t="shared" si="8"/>
        <v>#REF!</v>
      </c>
      <c r="AI35" s="45" t="e">
        <f t="shared" si="8"/>
        <v>#REF!</v>
      </c>
      <c r="AJ35" s="45" t="e">
        <f t="shared" si="8"/>
        <v>#REF!</v>
      </c>
      <c r="AK35" s="45" t="e">
        <f t="shared" si="8"/>
        <v>#REF!</v>
      </c>
      <c r="AL35" s="45" t="e">
        <f t="shared" si="8"/>
        <v>#REF!</v>
      </c>
      <c r="AM35" s="45" t="e">
        <f t="shared" si="8"/>
        <v>#REF!</v>
      </c>
      <c r="AN35" s="45" t="e">
        <f t="shared" si="8"/>
        <v>#REF!</v>
      </c>
      <c r="AO35" s="45" t="e">
        <f t="shared" si="8"/>
        <v>#REF!</v>
      </c>
      <c r="AP35" s="45" t="e">
        <f t="shared" si="8"/>
        <v>#REF!</v>
      </c>
      <c r="AQ35" s="45" t="e">
        <f t="shared" si="8"/>
        <v>#REF!</v>
      </c>
      <c r="AR35" s="45" t="e">
        <f t="shared" si="8"/>
        <v>#REF!</v>
      </c>
      <c r="AS35" s="45" t="e">
        <f t="shared" si="8"/>
        <v>#REF!</v>
      </c>
      <c r="AT35" s="45" t="e">
        <f t="shared" si="8"/>
        <v>#REF!</v>
      </c>
      <c r="AU35" s="45" t="e">
        <f t="shared" si="8"/>
        <v>#REF!</v>
      </c>
      <c r="AV35" s="45" t="e">
        <f t="shared" si="8"/>
        <v>#REF!</v>
      </c>
      <c r="AW35" s="45" t="e">
        <f t="shared" si="8"/>
        <v>#REF!</v>
      </c>
      <c r="AX35" s="45" t="e">
        <f t="shared" si="8"/>
        <v>#REF!</v>
      </c>
      <c r="AY35" s="45" t="e">
        <f t="shared" si="8"/>
        <v>#REF!</v>
      </c>
      <c r="AZ35" s="45" t="e">
        <f t="shared" si="8"/>
        <v>#REF!</v>
      </c>
      <c r="BA35" s="45"/>
      <c r="BB35" s="45"/>
      <c r="BC35" s="45"/>
      <c r="BD35" s="45"/>
      <c r="BE35" s="45"/>
      <c r="BF35" s="45"/>
      <c r="BG35" s="45"/>
      <c r="BH35" s="45"/>
      <c r="BI35" s="45"/>
      <c r="BJ35" s="45"/>
      <c r="BK35" s="45"/>
      <c r="BL35" s="45"/>
      <c r="BM35" s="45"/>
      <c r="BN35" s="45"/>
      <c r="BO35" s="45"/>
      <c r="BP35" s="45"/>
      <c r="BQ35" s="45"/>
      <c r="BR35" s="45"/>
      <c r="BS35" s="45"/>
      <c r="BT35" s="45"/>
      <c r="BU35" s="45"/>
      <c r="BV35" s="45"/>
      <c r="BW35" s="45"/>
      <c r="BX35" s="45"/>
      <c r="BY35" s="45"/>
      <c r="BZ35" s="45"/>
      <c r="CA35" s="45"/>
      <c r="CB35" s="45"/>
      <c r="CC35" s="45"/>
      <c r="CD35" s="45"/>
      <c r="CE35" s="45"/>
      <c r="CF35" s="45"/>
      <c r="CG35" s="45"/>
      <c r="CH35" s="45"/>
      <c r="CI35" s="45"/>
      <c r="CJ35" s="45"/>
      <c r="CK35" s="45"/>
      <c r="CL35" s="45"/>
      <c r="CM35" s="45"/>
      <c r="CN35" s="45"/>
      <c r="CO35" s="45"/>
      <c r="CP35" s="45"/>
      <c r="CQ35" s="45"/>
      <c r="CR35" s="45"/>
      <c r="CS35" s="45"/>
      <c r="CT35" s="45"/>
      <c r="CU35" s="45"/>
      <c r="CV35" s="45"/>
      <c r="CW35" s="45"/>
      <c r="CX35" s="45"/>
      <c r="CY35" s="45"/>
      <c r="CZ35" s="45"/>
      <c r="DA35" s="45"/>
      <c r="DB35" s="45"/>
      <c r="DC35" s="45"/>
      <c r="DD35" s="45"/>
      <c r="DE35" s="45"/>
      <c r="DF35" s="45"/>
      <c r="DG35" s="45"/>
      <c r="DH35" s="45"/>
      <c r="DI35" s="45"/>
      <c r="DJ35" s="45"/>
      <c r="DK35" s="45"/>
      <c r="DL35" s="45"/>
      <c r="DM35" s="45"/>
      <c r="DN35" s="45"/>
      <c r="DO35" s="45"/>
      <c r="DP35" s="45"/>
      <c r="DQ35" s="45"/>
      <c r="DR35" s="45"/>
      <c r="DS35" s="45"/>
      <c r="DT35" s="45"/>
      <c r="DU35" s="45"/>
      <c r="DV35" s="45"/>
      <c r="DW35" s="45"/>
      <c r="DX35" s="45"/>
      <c r="DY35" s="45"/>
      <c r="DZ35" s="45"/>
      <c r="EA35" s="45"/>
      <c r="EB35" s="45"/>
      <c r="EC35" s="45"/>
      <c r="ED35" s="45"/>
      <c r="EE35" s="45"/>
      <c r="EF35" s="45"/>
      <c r="EG35" s="45"/>
      <c r="EH35" s="45"/>
      <c r="EI35" s="45"/>
      <c r="EJ35" s="45"/>
      <c r="EK35" s="45"/>
      <c r="EL35" s="45"/>
      <c r="EM35" s="45"/>
      <c r="EN35" s="45"/>
      <c r="EO35" s="45"/>
      <c r="EP35" s="45"/>
      <c r="EQ35" s="45"/>
      <c r="ER35" s="45"/>
      <c r="ES35" s="45"/>
      <c r="ET35" s="45"/>
      <c r="EU35" s="45"/>
      <c r="EV35" s="45"/>
      <c r="EW35" s="45"/>
      <c r="EX35" s="45"/>
      <c r="EY35" s="45"/>
      <c r="EZ35" s="45"/>
      <c r="FA35" s="45"/>
      <c r="FB35" s="45"/>
      <c r="FC35" s="45"/>
      <c r="FD35" s="45"/>
      <c r="FE35" s="45"/>
      <c r="FF35" s="45"/>
      <c r="FG35" s="45"/>
      <c r="FH35" s="45"/>
      <c r="FI35" s="45"/>
      <c r="FJ35" s="45"/>
      <c r="FK35" s="45"/>
      <c r="FL35" s="45"/>
      <c r="FM35" s="45"/>
      <c r="FN35" s="45"/>
      <c r="FO35" s="45"/>
      <c r="FP35" s="45"/>
      <c r="FQ35" s="45"/>
      <c r="FR35" s="45"/>
      <c r="FS35" s="45"/>
      <c r="FT35" s="45"/>
      <c r="FU35" s="45"/>
      <c r="FV35" s="45"/>
      <c r="FW35" s="45"/>
    </row>
    <row r="36" spans="2:179" s="44" customFormat="1" x14ac:dyDescent="0.25">
      <c r="B36" s="78"/>
      <c r="C36" s="78"/>
      <c r="D36" s="79"/>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S36" s="45"/>
      <c r="BT36" s="45"/>
      <c r="BU36" s="45"/>
      <c r="BV36" s="45"/>
      <c r="BW36" s="45"/>
      <c r="BX36" s="45"/>
      <c r="BY36" s="45"/>
      <c r="BZ36" s="45"/>
      <c r="CA36" s="45"/>
      <c r="CB36" s="45"/>
      <c r="CC36" s="45"/>
      <c r="CD36" s="45"/>
      <c r="CE36" s="45"/>
      <c r="CF36" s="45"/>
      <c r="CG36" s="45"/>
      <c r="CH36" s="45"/>
      <c r="CI36" s="45"/>
      <c r="CJ36" s="45"/>
      <c r="CK36" s="45"/>
      <c r="CL36" s="45"/>
      <c r="CM36" s="45"/>
      <c r="CN36" s="45"/>
      <c r="CO36" s="45"/>
      <c r="CP36" s="45"/>
      <c r="CQ36" s="45"/>
      <c r="CR36" s="45"/>
      <c r="CS36" s="45"/>
      <c r="CT36" s="45"/>
      <c r="CU36" s="45"/>
      <c r="CV36" s="45"/>
      <c r="CW36" s="45"/>
      <c r="CX36" s="45"/>
      <c r="CY36" s="45"/>
      <c r="CZ36" s="45"/>
      <c r="DA36" s="45"/>
      <c r="DB36" s="45"/>
      <c r="DC36" s="45"/>
      <c r="DD36" s="45"/>
      <c r="DE36" s="45"/>
      <c r="DF36" s="45"/>
      <c r="DG36" s="45"/>
      <c r="DH36" s="45"/>
      <c r="DI36" s="45"/>
      <c r="DJ36" s="45"/>
      <c r="DK36" s="45"/>
      <c r="DL36" s="45"/>
      <c r="DM36" s="45"/>
      <c r="DN36" s="45"/>
      <c r="DO36" s="45"/>
      <c r="DP36" s="45"/>
      <c r="DQ36" s="45"/>
      <c r="DR36" s="45"/>
      <c r="DS36" s="45"/>
      <c r="DT36" s="45"/>
      <c r="DU36" s="45"/>
      <c r="DV36" s="45"/>
      <c r="DW36" s="45"/>
      <c r="DX36" s="45"/>
      <c r="DY36" s="45"/>
      <c r="DZ36" s="45"/>
      <c r="EA36" s="45"/>
      <c r="EB36" s="45"/>
      <c r="EC36" s="45"/>
      <c r="ED36" s="45"/>
      <c r="EE36" s="45"/>
      <c r="EF36" s="45"/>
      <c r="EG36" s="45"/>
      <c r="EH36" s="45"/>
      <c r="EI36" s="45"/>
      <c r="EJ36" s="45"/>
      <c r="EK36" s="45"/>
      <c r="EL36" s="45"/>
      <c r="EM36" s="45"/>
      <c r="EN36" s="45"/>
      <c r="EO36" s="45"/>
      <c r="EP36" s="45"/>
      <c r="EQ36" s="45"/>
      <c r="ER36" s="45"/>
      <c r="ES36" s="45"/>
      <c r="ET36" s="45"/>
      <c r="EU36" s="45"/>
      <c r="EV36" s="45"/>
      <c r="EW36" s="45"/>
      <c r="EX36" s="45"/>
      <c r="EY36" s="45"/>
      <c r="EZ36" s="45"/>
      <c r="FA36" s="45"/>
      <c r="FB36" s="45"/>
      <c r="FC36" s="45"/>
      <c r="FD36" s="45"/>
      <c r="FE36" s="45"/>
      <c r="FF36" s="45"/>
      <c r="FG36" s="45"/>
      <c r="FH36" s="45"/>
      <c r="FI36" s="45"/>
      <c r="FJ36" s="45"/>
      <c r="FK36" s="45"/>
      <c r="FL36" s="45"/>
      <c r="FM36" s="45"/>
      <c r="FN36" s="45"/>
      <c r="FO36" s="45"/>
      <c r="FP36" s="45"/>
      <c r="FQ36" s="45"/>
      <c r="FR36" s="45"/>
      <c r="FS36" s="45"/>
      <c r="FT36" s="45"/>
      <c r="FU36" s="45"/>
      <c r="FV36" s="45"/>
      <c r="FW36" s="45"/>
    </row>
    <row r="37" spans="2:179" s="44" customFormat="1" x14ac:dyDescent="0.25">
      <c r="B37" s="78"/>
      <c r="C37" s="78"/>
      <c r="D37" s="79"/>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5"/>
      <c r="BN37" s="45"/>
      <c r="BO37" s="45"/>
      <c r="BP37" s="45"/>
      <c r="BQ37" s="45"/>
      <c r="BR37" s="45"/>
      <c r="BS37" s="45"/>
      <c r="BT37" s="45"/>
      <c r="BU37" s="45"/>
      <c r="BV37" s="45"/>
      <c r="BW37" s="45"/>
      <c r="BX37" s="45"/>
      <c r="BY37" s="45"/>
      <c r="BZ37" s="45"/>
      <c r="CA37" s="45"/>
      <c r="CB37" s="45"/>
      <c r="CC37" s="45"/>
      <c r="CD37" s="45"/>
      <c r="CE37" s="45"/>
      <c r="CF37" s="45"/>
      <c r="CG37" s="45"/>
      <c r="CH37" s="45"/>
      <c r="CI37" s="45"/>
      <c r="CJ37" s="45"/>
      <c r="CK37" s="45"/>
      <c r="CL37" s="45"/>
      <c r="CM37" s="45"/>
      <c r="CN37" s="45"/>
      <c r="CO37" s="45"/>
      <c r="CP37" s="45"/>
      <c r="CQ37" s="45"/>
      <c r="CR37" s="45"/>
      <c r="CS37" s="45"/>
      <c r="CT37" s="45"/>
      <c r="CU37" s="45"/>
      <c r="CV37" s="45"/>
      <c r="CW37" s="45"/>
      <c r="CX37" s="45"/>
      <c r="CY37" s="45"/>
      <c r="CZ37" s="45"/>
      <c r="DA37" s="45"/>
      <c r="DB37" s="45"/>
      <c r="DC37" s="45"/>
      <c r="DD37" s="45"/>
      <c r="DE37" s="45"/>
      <c r="DF37" s="45"/>
      <c r="DG37" s="45"/>
      <c r="DH37" s="45"/>
      <c r="DI37" s="45"/>
      <c r="DJ37" s="45"/>
      <c r="DK37" s="45"/>
      <c r="DL37" s="45"/>
      <c r="DM37" s="45"/>
      <c r="DN37" s="45"/>
      <c r="DO37" s="45"/>
      <c r="DP37" s="45"/>
      <c r="DQ37" s="45"/>
      <c r="DR37" s="45"/>
      <c r="DS37" s="45"/>
      <c r="DT37" s="45"/>
      <c r="DU37" s="45"/>
      <c r="DV37" s="45"/>
      <c r="DW37" s="45"/>
      <c r="DX37" s="45"/>
      <c r="DY37" s="45"/>
      <c r="DZ37" s="45"/>
      <c r="EA37" s="45"/>
      <c r="EB37" s="45"/>
      <c r="EC37" s="45"/>
      <c r="ED37" s="45"/>
      <c r="EE37" s="45"/>
      <c r="EF37" s="45"/>
      <c r="EG37" s="45"/>
      <c r="EH37" s="45"/>
      <c r="EI37" s="45"/>
      <c r="EJ37" s="45"/>
      <c r="EK37" s="45"/>
      <c r="EL37" s="45"/>
      <c r="EM37" s="45"/>
      <c r="EN37" s="45"/>
      <c r="EO37" s="45"/>
      <c r="EP37" s="45"/>
      <c r="EQ37" s="45"/>
      <c r="ER37" s="45"/>
      <c r="ES37" s="45"/>
      <c r="ET37" s="45"/>
      <c r="EU37" s="45"/>
      <c r="EV37" s="45"/>
      <c r="EW37" s="45"/>
      <c r="EX37" s="45"/>
      <c r="EY37" s="45"/>
      <c r="EZ37" s="45"/>
      <c r="FA37" s="45"/>
      <c r="FB37" s="45"/>
      <c r="FC37" s="45"/>
      <c r="FD37" s="45"/>
      <c r="FE37" s="45"/>
      <c r="FF37" s="45"/>
      <c r="FG37" s="45"/>
      <c r="FH37" s="45"/>
      <c r="FI37" s="45"/>
      <c r="FJ37" s="45"/>
      <c r="FK37" s="45"/>
      <c r="FL37" s="45"/>
      <c r="FM37" s="45"/>
      <c r="FN37" s="45"/>
      <c r="FO37" s="45"/>
      <c r="FP37" s="45"/>
      <c r="FQ37" s="45"/>
      <c r="FR37" s="45"/>
      <c r="FS37" s="45"/>
      <c r="FT37" s="45"/>
      <c r="FU37" s="45"/>
      <c r="FV37" s="45"/>
      <c r="FW37" s="45"/>
    </row>
    <row r="38" spans="2:179" s="44" customFormat="1" x14ac:dyDescent="0.25">
      <c r="B38" s="78"/>
      <c r="C38" s="78"/>
      <c r="D38" s="79"/>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c r="BS38" s="45"/>
      <c r="BT38" s="45"/>
      <c r="BU38" s="45"/>
      <c r="BV38" s="45"/>
      <c r="BW38" s="45"/>
      <c r="BX38" s="45"/>
      <c r="BY38" s="45"/>
      <c r="BZ38" s="45"/>
      <c r="CA38" s="45"/>
      <c r="CB38" s="45"/>
      <c r="CC38" s="45"/>
      <c r="CD38" s="45"/>
      <c r="CE38" s="45"/>
      <c r="CF38" s="45"/>
      <c r="CG38" s="45"/>
      <c r="CH38" s="45"/>
      <c r="CI38" s="45"/>
      <c r="CJ38" s="45"/>
      <c r="CK38" s="45"/>
      <c r="CL38" s="45"/>
      <c r="CM38" s="45"/>
      <c r="CN38" s="45"/>
      <c r="CO38" s="45"/>
      <c r="CP38" s="45"/>
      <c r="CQ38" s="45"/>
      <c r="CR38" s="45"/>
      <c r="CS38" s="45"/>
      <c r="CT38" s="45"/>
      <c r="CU38" s="45"/>
      <c r="CV38" s="45"/>
      <c r="CW38" s="45"/>
      <c r="CX38" s="45"/>
      <c r="CY38" s="45"/>
      <c r="CZ38" s="45"/>
      <c r="DA38" s="45"/>
      <c r="DB38" s="45"/>
      <c r="DC38" s="45"/>
      <c r="DD38" s="45"/>
      <c r="DE38" s="45"/>
      <c r="DF38" s="45"/>
      <c r="DG38" s="45"/>
      <c r="DH38" s="45"/>
      <c r="DI38" s="45"/>
      <c r="DJ38" s="45"/>
      <c r="DK38" s="45"/>
      <c r="DL38" s="45"/>
      <c r="DM38" s="45"/>
      <c r="DN38" s="45"/>
      <c r="DO38" s="45"/>
      <c r="DP38" s="45"/>
      <c r="DQ38" s="45"/>
      <c r="DR38" s="45"/>
      <c r="DS38" s="45"/>
      <c r="DT38" s="45"/>
      <c r="DU38" s="45"/>
      <c r="DV38" s="45"/>
      <c r="DW38" s="45"/>
      <c r="DX38" s="45"/>
      <c r="DY38" s="45"/>
      <c r="DZ38" s="45"/>
      <c r="EA38" s="45"/>
      <c r="EB38" s="45"/>
      <c r="EC38" s="45"/>
      <c r="ED38" s="45"/>
      <c r="EE38" s="45"/>
      <c r="EF38" s="45"/>
      <c r="EG38" s="45"/>
      <c r="EH38" s="45"/>
      <c r="EI38" s="45"/>
      <c r="EJ38" s="45"/>
      <c r="EK38" s="45"/>
      <c r="EL38" s="45"/>
      <c r="EM38" s="45"/>
      <c r="EN38" s="45"/>
      <c r="EO38" s="45"/>
      <c r="EP38" s="45"/>
      <c r="EQ38" s="45"/>
      <c r="ER38" s="45"/>
      <c r="ES38" s="45"/>
      <c r="ET38" s="45"/>
      <c r="EU38" s="45"/>
      <c r="EV38" s="45"/>
      <c r="EW38" s="45"/>
      <c r="EX38" s="45"/>
      <c r="EY38" s="45"/>
      <c r="EZ38" s="45"/>
      <c r="FA38" s="45"/>
      <c r="FB38" s="45"/>
      <c r="FC38" s="45"/>
      <c r="FD38" s="45"/>
      <c r="FE38" s="45"/>
      <c r="FF38" s="45"/>
      <c r="FG38" s="45"/>
      <c r="FH38" s="45"/>
      <c r="FI38" s="45"/>
      <c r="FJ38" s="45"/>
      <c r="FK38" s="45"/>
      <c r="FL38" s="45"/>
      <c r="FM38" s="45"/>
      <c r="FN38" s="45"/>
      <c r="FO38" s="45"/>
      <c r="FP38" s="45"/>
      <c r="FQ38" s="45"/>
      <c r="FR38" s="45"/>
      <c r="FS38" s="45"/>
      <c r="FT38" s="45"/>
      <c r="FU38" s="45"/>
      <c r="FV38" s="45"/>
      <c r="FW38" s="45"/>
    </row>
    <row r="39" spans="2:179" s="44" customFormat="1" x14ac:dyDescent="0.25">
      <c r="B39" s="78"/>
      <c r="C39" s="78"/>
      <c r="D39" s="79"/>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c r="CD39" s="45"/>
      <c r="CE39" s="45"/>
      <c r="CF39" s="45"/>
      <c r="CG39" s="45"/>
      <c r="CH39" s="45"/>
      <c r="CI39" s="45"/>
      <c r="CJ39" s="45"/>
      <c r="CK39" s="45"/>
      <c r="CL39" s="45"/>
      <c r="CM39" s="45"/>
      <c r="CN39" s="45"/>
      <c r="CO39" s="45"/>
      <c r="CP39" s="45"/>
      <c r="CQ39" s="45"/>
      <c r="CR39" s="45"/>
      <c r="CS39" s="45"/>
      <c r="CT39" s="45"/>
      <c r="CU39" s="45"/>
      <c r="CV39" s="45"/>
      <c r="CW39" s="45"/>
      <c r="CX39" s="45"/>
      <c r="CY39" s="45"/>
      <c r="CZ39" s="45"/>
      <c r="DA39" s="45"/>
      <c r="DB39" s="45"/>
      <c r="DC39" s="45"/>
      <c r="DD39" s="45"/>
      <c r="DE39" s="45"/>
      <c r="DF39" s="45"/>
      <c r="DG39" s="45"/>
      <c r="DH39" s="45"/>
      <c r="DI39" s="45"/>
      <c r="DJ39" s="45"/>
      <c r="DK39" s="45"/>
      <c r="DL39" s="45"/>
      <c r="DM39" s="45"/>
      <c r="DN39" s="45"/>
      <c r="DO39" s="45"/>
      <c r="DP39" s="45"/>
      <c r="DQ39" s="45"/>
      <c r="DR39" s="45"/>
      <c r="DS39" s="45"/>
      <c r="DT39" s="45"/>
      <c r="DU39" s="45"/>
      <c r="DV39" s="45"/>
      <c r="DW39" s="45"/>
      <c r="DX39" s="45"/>
      <c r="DY39" s="45"/>
      <c r="DZ39" s="45"/>
      <c r="EA39" s="45"/>
      <c r="EB39" s="45"/>
      <c r="EC39" s="45"/>
      <c r="ED39" s="45"/>
      <c r="EE39" s="45"/>
      <c r="EF39" s="45"/>
      <c r="EG39" s="45"/>
      <c r="EH39" s="45"/>
      <c r="EI39" s="45"/>
      <c r="EJ39" s="45"/>
      <c r="EK39" s="45"/>
      <c r="EL39" s="45"/>
      <c r="EM39" s="45"/>
      <c r="EN39" s="45"/>
      <c r="EO39" s="45"/>
      <c r="EP39" s="45"/>
      <c r="EQ39" s="45"/>
      <c r="ER39" s="45"/>
      <c r="ES39" s="45"/>
      <c r="ET39" s="45"/>
      <c r="EU39" s="45"/>
      <c r="EV39" s="45"/>
      <c r="EW39" s="45"/>
      <c r="EX39" s="45"/>
      <c r="EY39" s="45"/>
      <c r="EZ39" s="45"/>
      <c r="FA39" s="45"/>
      <c r="FB39" s="45"/>
      <c r="FC39" s="45"/>
      <c r="FD39" s="45"/>
      <c r="FE39" s="45"/>
      <c r="FF39" s="45"/>
      <c r="FG39" s="45"/>
      <c r="FH39" s="45"/>
      <c r="FI39" s="45"/>
      <c r="FJ39" s="45"/>
      <c r="FK39" s="45"/>
      <c r="FL39" s="45"/>
      <c r="FM39" s="45"/>
      <c r="FN39" s="45"/>
      <c r="FO39" s="45"/>
      <c r="FP39" s="45"/>
      <c r="FQ39" s="45"/>
      <c r="FR39" s="45"/>
      <c r="FS39" s="45"/>
      <c r="FT39" s="45"/>
      <c r="FU39" s="45"/>
      <c r="FV39" s="45"/>
      <c r="FW39" s="45"/>
    </row>
    <row r="40" spans="2:179" s="44" customFormat="1" x14ac:dyDescent="0.25">
      <c r="B40" s="78"/>
      <c r="C40" s="78"/>
      <c r="D40" s="79"/>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c r="CD40" s="45"/>
      <c r="CE40" s="45"/>
      <c r="CF40" s="45"/>
      <c r="CG40" s="45"/>
      <c r="CH40" s="45"/>
      <c r="CI40" s="45"/>
      <c r="CJ40" s="45"/>
      <c r="CK40" s="45"/>
      <c r="CL40" s="45"/>
      <c r="CM40" s="45"/>
      <c r="CN40" s="45"/>
      <c r="CO40" s="45"/>
      <c r="CP40" s="45"/>
      <c r="CQ40" s="45"/>
      <c r="CR40" s="45"/>
      <c r="CS40" s="45"/>
      <c r="CT40" s="45"/>
      <c r="CU40" s="45"/>
      <c r="CV40" s="45"/>
      <c r="CW40" s="45"/>
      <c r="CX40" s="45"/>
      <c r="CY40" s="45"/>
      <c r="CZ40" s="45"/>
      <c r="DA40" s="45"/>
      <c r="DB40" s="45"/>
      <c r="DC40" s="45"/>
      <c r="DD40" s="45"/>
      <c r="DE40" s="45"/>
      <c r="DF40" s="45"/>
      <c r="DG40" s="45"/>
      <c r="DH40" s="45"/>
      <c r="DI40" s="45"/>
      <c r="DJ40" s="45"/>
      <c r="DK40" s="45"/>
      <c r="DL40" s="45"/>
      <c r="DM40" s="45"/>
      <c r="DN40" s="45"/>
      <c r="DO40" s="45"/>
      <c r="DP40" s="45"/>
      <c r="DQ40" s="45"/>
      <c r="DR40" s="45"/>
      <c r="DS40" s="45"/>
      <c r="DT40" s="45"/>
      <c r="DU40" s="45"/>
      <c r="DV40" s="45"/>
      <c r="DW40" s="45"/>
      <c r="DX40" s="45"/>
      <c r="DY40" s="45"/>
      <c r="DZ40" s="45"/>
      <c r="EA40" s="45"/>
      <c r="EB40" s="45"/>
      <c r="EC40" s="45"/>
      <c r="ED40" s="45"/>
      <c r="EE40" s="45"/>
      <c r="EF40" s="45"/>
      <c r="EG40" s="45"/>
      <c r="EH40" s="45"/>
      <c r="EI40" s="45"/>
      <c r="EJ40" s="45"/>
      <c r="EK40" s="45"/>
      <c r="EL40" s="45"/>
      <c r="EM40" s="45"/>
      <c r="EN40" s="45"/>
      <c r="EO40" s="45"/>
      <c r="EP40" s="45"/>
      <c r="EQ40" s="45"/>
      <c r="ER40" s="45"/>
      <c r="ES40" s="45"/>
      <c r="ET40" s="45"/>
      <c r="EU40" s="45"/>
      <c r="EV40" s="45"/>
      <c r="EW40" s="45"/>
      <c r="EX40" s="45"/>
      <c r="EY40" s="45"/>
      <c r="EZ40" s="45"/>
      <c r="FA40" s="45"/>
      <c r="FB40" s="45"/>
      <c r="FC40" s="45"/>
      <c r="FD40" s="45"/>
      <c r="FE40" s="45"/>
      <c r="FF40" s="45"/>
      <c r="FG40" s="45"/>
      <c r="FH40" s="45"/>
      <c r="FI40" s="45"/>
      <c r="FJ40" s="45"/>
      <c r="FK40" s="45"/>
      <c r="FL40" s="45"/>
      <c r="FM40" s="45"/>
      <c r="FN40" s="45"/>
      <c r="FO40" s="45"/>
      <c r="FP40" s="45"/>
      <c r="FQ40" s="45"/>
      <c r="FR40" s="45"/>
      <c r="FS40" s="45"/>
      <c r="FT40" s="45"/>
      <c r="FU40" s="45"/>
      <c r="FV40" s="45"/>
      <c r="FW40" s="45"/>
    </row>
    <row r="41" spans="2:179" s="44" customFormat="1" x14ac:dyDescent="0.25">
      <c r="B41" s="78"/>
      <c r="C41" s="78"/>
      <c r="D41" s="79"/>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45"/>
      <c r="BT41" s="45"/>
      <c r="BU41" s="45"/>
      <c r="BV41" s="45"/>
      <c r="BW41" s="45"/>
      <c r="BX41" s="45"/>
      <c r="BY41" s="45"/>
      <c r="BZ41" s="45"/>
      <c r="CA41" s="45"/>
      <c r="CB41" s="45"/>
      <c r="CC41" s="45"/>
      <c r="CD41" s="45"/>
      <c r="CE41" s="45"/>
      <c r="CF41" s="45"/>
      <c r="CG41" s="45"/>
      <c r="CH41" s="45"/>
      <c r="CI41" s="45"/>
      <c r="CJ41" s="45"/>
      <c r="CK41" s="45"/>
      <c r="CL41" s="45"/>
      <c r="CM41" s="45"/>
      <c r="CN41" s="45"/>
      <c r="CO41" s="45"/>
      <c r="CP41" s="45"/>
      <c r="CQ41" s="45"/>
      <c r="CR41" s="45"/>
      <c r="CS41" s="45"/>
      <c r="CT41" s="45"/>
      <c r="CU41" s="45"/>
      <c r="CV41" s="45"/>
      <c r="CW41" s="45"/>
      <c r="CX41" s="45"/>
      <c r="CY41" s="45"/>
      <c r="CZ41" s="45"/>
      <c r="DA41" s="45"/>
      <c r="DB41" s="45"/>
      <c r="DC41" s="45"/>
      <c r="DD41" s="45"/>
      <c r="DE41" s="45"/>
      <c r="DF41" s="45"/>
      <c r="DG41" s="45"/>
      <c r="DH41" s="45"/>
      <c r="DI41" s="45"/>
      <c r="DJ41" s="45"/>
      <c r="DK41" s="45"/>
      <c r="DL41" s="45"/>
      <c r="DM41" s="45"/>
      <c r="DN41" s="45"/>
      <c r="DO41" s="45"/>
      <c r="DP41" s="45"/>
      <c r="DQ41" s="45"/>
      <c r="DR41" s="45"/>
      <c r="DS41" s="45"/>
      <c r="DT41" s="45"/>
      <c r="DU41" s="45"/>
      <c r="DV41" s="45"/>
      <c r="DW41" s="45"/>
      <c r="DX41" s="45"/>
      <c r="DY41" s="45"/>
      <c r="DZ41" s="45"/>
      <c r="EA41" s="45"/>
      <c r="EB41" s="45"/>
      <c r="EC41" s="45"/>
      <c r="ED41" s="45"/>
      <c r="EE41" s="45"/>
      <c r="EF41" s="45"/>
      <c r="EG41" s="45"/>
      <c r="EH41" s="45"/>
      <c r="EI41" s="45"/>
      <c r="EJ41" s="45"/>
      <c r="EK41" s="45"/>
      <c r="EL41" s="45"/>
      <c r="EM41" s="45"/>
      <c r="EN41" s="45"/>
      <c r="EO41" s="45"/>
      <c r="EP41" s="45"/>
      <c r="EQ41" s="45"/>
      <c r="ER41" s="45"/>
      <c r="ES41" s="45"/>
      <c r="ET41" s="45"/>
      <c r="EU41" s="45"/>
      <c r="EV41" s="45"/>
      <c r="EW41" s="45"/>
      <c r="EX41" s="45"/>
      <c r="EY41" s="45"/>
      <c r="EZ41" s="45"/>
      <c r="FA41" s="45"/>
      <c r="FB41" s="45"/>
      <c r="FC41" s="45"/>
      <c r="FD41" s="45"/>
      <c r="FE41" s="45"/>
      <c r="FF41" s="45"/>
      <c r="FG41" s="45"/>
      <c r="FH41" s="45"/>
      <c r="FI41" s="45"/>
      <c r="FJ41" s="45"/>
      <c r="FK41" s="45"/>
      <c r="FL41" s="45"/>
      <c r="FM41" s="45"/>
      <c r="FN41" s="45"/>
      <c r="FO41" s="45"/>
      <c r="FP41" s="45"/>
      <c r="FQ41" s="45"/>
      <c r="FR41" s="45"/>
      <c r="FS41" s="45"/>
      <c r="FT41" s="45"/>
      <c r="FU41" s="45"/>
      <c r="FV41" s="45"/>
      <c r="FW41" s="45"/>
    </row>
    <row r="42" spans="2:179" s="44" customFormat="1" x14ac:dyDescent="0.25">
      <c r="B42" s="78"/>
      <c r="C42" s="78"/>
      <c r="D42" s="79"/>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5"/>
      <c r="BR42" s="45"/>
      <c r="BS42" s="45"/>
      <c r="BT42" s="45"/>
      <c r="BU42" s="45"/>
      <c r="BV42" s="45"/>
      <c r="BW42" s="45"/>
      <c r="BX42" s="45"/>
      <c r="BY42" s="45"/>
      <c r="BZ42" s="45"/>
      <c r="CA42" s="45"/>
      <c r="CB42" s="45"/>
      <c r="CC42" s="45"/>
      <c r="CD42" s="45"/>
      <c r="CE42" s="45"/>
      <c r="CF42" s="45"/>
      <c r="CG42" s="45"/>
      <c r="CH42" s="45"/>
      <c r="CI42" s="45"/>
      <c r="CJ42" s="45"/>
      <c r="CK42" s="45"/>
      <c r="CL42" s="45"/>
      <c r="CM42" s="45"/>
      <c r="CN42" s="45"/>
      <c r="CO42" s="45"/>
      <c r="CP42" s="45"/>
      <c r="CQ42" s="45"/>
      <c r="CR42" s="45"/>
      <c r="CS42" s="45"/>
      <c r="CT42" s="45"/>
      <c r="CU42" s="45"/>
      <c r="CV42" s="45"/>
      <c r="CW42" s="45"/>
      <c r="CX42" s="45"/>
      <c r="CY42" s="45"/>
      <c r="CZ42" s="45"/>
      <c r="DA42" s="45"/>
      <c r="DB42" s="45"/>
      <c r="DC42" s="45"/>
      <c r="DD42" s="45"/>
      <c r="DE42" s="45"/>
      <c r="DF42" s="45"/>
      <c r="DG42" s="45"/>
      <c r="DH42" s="45"/>
      <c r="DI42" s="45"/>
      <c r="DJ42" s="45"/>
      <c r="DK42" s="45"/>
      <c r="DL42" s="45"/>
      <c r="DM42" s="45"/>
      <c r="DN42" s="45"/>
      <c r="DO42" s="45"/>
      <c r="DP42" s="45"/>
      <c r="DQ42" s="45"/>
      <c r="DR42" s="45"/>
      <c r="DS42" s="45"/>
      <c r="DT42" s="45"/>
      <c r="DU42" s="45"/>
      <c r="DV42" s="45"/>
      <c r="DW42" s="45"/>
      <c r="DX42" s="45"/>
      <c r="DY42" s="45"/>
      <c r="DZ42" s="45"/>
      <c r="EA42" s="45"/>
      <c r="EB42" s="45"/>
      <c r="EC42" s="45"/>
      <c r="ED42" s="45"/>
      <c r="EE42" s="45"/>
      <c r="EF42" s="45"/>
      <c r="EG42" s="45"/>
      <c r="EH42" s="45"/>
      <c r="EI42" s="45"/>
      <c r="EJ42" s="45"/>
      <c r="EK42" s="45"/>
      <c r="EL42" s="45"/>
      <c r="EM42" s="45"/>
      <c r="EN42" s="45"/>
      <c r="EO42" s="45"/>
      <c r="EP42" s="45"/>
      <c r="EQ42" s="45"/>
      <c r="ER42" s="45"/>
      <c r="ES42" s="45"/>
      <c r="ET42" s="45"/>
      <c r="EU42" s="45"/>
      <c r="EV42" s="45"/>
      <c r="EW42" s="45"/>
      <c r="EX42" s="45"/>
      <c r="EY42" s="45"/>
      <c r="EZ42" s="45"/>
      <c r="FA42" s="45"/>
      <c r="FB42" s="45"/>
      <c r="FC42" s="45"/>
      <c r="FD42" s="45"/>
      <c r="FE42" s="45"/>
      <c r="FF42" s="45"/>
      <c r="FG42" s="45"/>
      <c r="FH42" s="45"/>
      <c r="FI42" s="45"/>
      <c r="FJ42" s="45"/>
      <c r="FK42" s="45"/>
      <c r="FL42" s="45"/>
      <c r="FM42" s="45"/>
      <c r="FN42" s="45"/>
      <c r="FO42" s="45"/>
      <c r="FP42" s="45"/>
      <c r="FQ42" s="45"/>
      <c r="FR42" s="45"/>
      <c r="FS42" s="45"/>
      <c r="FT42" s="45"/>
      <c r="FU42" s="45"/>
      <c r="FV42" s="45"/>
      <c r="FW42" s="45"/>
    </row>
    <row r="43" spans="2:179" s="44" customFormat="1" x14ac:dyDescent="0.25">
      <c r="B43" s="78"/>
      <c r="C43" s="78"/>
      <c r="D43" s="79"/>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5"/>
      <c r="BR43" s="45"/>
      <c r="BS43" s="45"/>
      <c r="BT43" s="45"/>
      <c r="BU43" s="45"/>
      <c r="BV43" s="45"/>
      <c r="BW43" s="45"/>
      <c r="BX43" s="45"/>
      <c r="BY43" s="45"/>
      <c r="BZ43" s="45"/>
      <c r="CA43" s="45"/>
      <c r="CB43" s="45"/>
      <c r="CC43" s="45"/>
      <c r="CD43" s="45"/>
      <c r="CE43" s="45"/>
      <c r="CF43" s="45"/>
      <c r="CG43" s="45"/>
      <c r="CH43" s="45"/>
      <c r="CI43" s="45"/>
      <c r="CJ43" s="45"/>
      <c r="CK43" s="45"/>
      <c r="CL43" s="45"/>
      <c r="CM43" s="45"/>
      <c r="CN43" s="45"/>
      <c r="CO43" s="45"/>
      <c r="CP43" s="45"/>
      <c r="CQ43" s="45"/>
      <c r="CR43" s="45"/>
      <c r="CS43" s="45"/>
      <c r="CT43" s="45"/>
      <c r="CU43" s="45"/>
      <c r="CV43" s="45"/>
      <c r="CW43" s="45"/>
      <c r="CX43" s="45"/>
      <c r="CY43" s="45"/>
      <c r="CZ43" s="45"/>
      <c r="DA43" s="45"/>
      <c r="DB43" s="45"/>
      <c r="DC43" s="45"/>
      <c r="DD43" s="45"/>
      <c r="DE43" s="45"/>
      <c r="DF43" s="45"/>
      <c r="DG43" s="45"/>
      <c r="DH43" s="45"/>
      <c r="DI43" s="45"/>
      <c r="DJ43" s="45"/>
      <c r="DK43" s="45"/>
      <c r="DL43" s="45"/>
      <c r="DM43" s="45"/>
      <c r="DN43" s="45"/>
      <c r="DO43" s="45"/>
      <c r="DP43" s="45"/>
      <c r="DQ43" s="45"/>
      <c r="DR43" s="45"/>
      <c r="DS43" s="45"/>
      <c r="DT43" s="45"/>
      <c r="DU43" s="45"/>
      <c r="DV43" s="45"/>
      <c r="DW43" s="45"/>
      <c r="DX43" s="45"/>
      <c r="DY43" s="45"/>
      <c r="DZ43" s="45"/>
      <c r="EA43" s="45"/>
      <c r="EB43" s="45"/>
      <c r="EC43" s="45"/>
      <c r="ED43" s="45"/>
      <c r="EE43" s="45"/>
      <c r="EF43" s="45"/>
      <c r="EG43" s="45"/>
      <c r="EH43" s="45"/>
      <c r="EI43" s="45"/>
      <c r="EJ43" s="45"/>
      <c r="EK43" s="45"/>
      <c r="EL43" s="45"/>
      <c r="EM43" s="45"/>
      <c r="EN43" s="45"/>
      <c r="EO43" s="45"/>
      <c r="EP43" s="45"/>
      <c r="EQ43" s="45"/>
      <c r="ER43" s="45"/>
      <c r="ES43" s="45"/>
      <c r="ET43" s="45"/>
      <c r="EU43" s="45"/>
      <c r="EV43" s="45"/>
      <c r="EW43" s="45"/>
      <c r="EX43" s="45"/>
      <c r="EY43" s="45"/>
      <c r="EZ43" s="45"/>
      <c r="FA43" s="45"/>
      <c r="FB43" s="45"/>
      <c r="FC43" s="45"/>
      <c r="FD43" s="45"/>
      <c r="FE43" s="45"/>
      <c r="FF43" s="45"/>
      <c r="FG43" s="45"/>
      <c r="FH43" s="45"/>
      <c r="FI43" s="45"/>
      <c r="FJ43" s="45"/>
      <c r="FK43" s="45"/>
      <c r="FL43" s="45"/>
      <c r="FM43" s="45"/>
      <c r="FN43" s="45"/>
      <c r="FO43" s="45"/>
      <c r="FP43" s="45"/>
      <c r="FQ43" s="45"/>
      <c r="FR43" s="45"/>
      <c r="FS43" s="45"/>
      <c r="FT43" s="45"/>
      <c r="FU43" s="45"/>
      <c r="FV43" s="45"/>
      <c r="FW43" s="45"/>
    </row>
    <row r="44" spans="2:179" s="44" customFormat="1" x14ac:dyDescent="0.25">
      <c r="B44" s="78"/>
      <c r="C44" s="78"/>
      <c r="D44" s="79"/>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5"/>
      <c r="BR44" s="45"/>
      <c r="BS44" s="45"/>
      <c r="BT44" s="45"/>
      <c r="BU44" s="45"/>
      <c r="BV44" s="45"/>
      <c r="BW44" s="45"/>
      <c r="BX44" s="45"/>
      <c r="BY44" s="45"/>
      <c r="BZ44" s="45"/>
      <c r="CA44" s="45"/>
      <c r="CB44" s="45"/>
      <c r="CC44" s="45"/>
      <c r="CD44" s="45"/>
      <c r="CE44" s="45"/>
      <c r="CF44" s="45"/>
      <c r="CG44" s="45"/>
      <c r="CH44" s="45"/>
      <c r="CI44" s="45"/>
      <c r="CJ44" s="45"/>
      <c r="CK44" s="45"/>
      <c r="CL44" s="45"/>
      <c r="CM44" s="45"/>
      <c r="CN44" s="45"/>
      <c r="CO44" s="45"/>
      <c r="CP44" s="45"/>
      <c r="CQ44" s="45"/>
      <c r="CR44" s="45"/>
      <c r="CS44" s="45"/>
      <c r="CT44" s="45"/>
      <c r="CU44" s="45"/>
      <c r="CV44" s="45"/>
      <c r="CW44" s="45"/>
      <c r="CX44" s="45"/>
      <c r="CY44" s="45"/>
      <c r="CZ44" s="45"/>
      <c r="DA44" s="45"/>
      <c r="DB44" s="45"/>
      <c r="DC44" s="45"/>
      <c r="DD44" s="45"/>
      <c r="DE44" s="45"/>
      <c r="DF44" s="45"/>
      <c r="DG44" s="45"/>
      <c r="DH44" s="45"/>
      <c r="DI44" s="45"/>
      <c r="DJ44" s="45"/>
      <c r="DK44" s="45"/>
      <c r="DL44" s="45"/>
      <c r="DM44" s="45"/>
      <c r="DN44" s="45"/>
      <c r="DO44" s="45"/>
      <c r="DP44" s="45"/>
      <c r="DQ44" s="45"/>
      <c r="DR44" s="45"/>
      <c r="DS44" s="45"/>
      <c r="DT44" s="45"/>
      <c r="DU44" s="45"/>
      <c r="DV44" s="45"/>
      <c r="DW44" s="45"/>
      <c r="DX44" s="45"/>
      <c r="DY44" s="45"/>
      <c r="DZ44" s="45"/>
      <c r="EA44" s="45"/>
      <c r="EB44" s="45"/>
      <c r="EC44" s="45"/>
      <c r="ED44" s="45"/>
      <c r="EE44" s="45"/>
      <c r="EF44" s="45"/>
      <c r="EG44" s="45"/>
      <c r="EH44" s="45"/>
      <c r="EI44" s="45"/>
      <c r="EJ44" s="45"/>
      <c r="EK44" s="45"/>
      <c r="EL44" s="45"/>
      <c r="EM44" s="45"/>
      <c r="EN44" s="45"/>
      <c r="EO44" s="45"/>
      <c r="EP44" s="45"/>
      <c r="EQ44" s="45"/>
      <c r="ER44" s="45"/>
      <c r="ES44" s="45"/>
      <c r="ET44" s="45"/>
      <c r="EU44" s="45"/>
      <c r="EV44" s="45"/>
      <c r="EW44" s="45"/>
      <c r="EX44" s="45"/>
      <c r="EY44" s="45"/>
      <c r="EZ44" s="45"/>
      <c r="FA44" s="45"/>
      <c r="FB44" s="45"/>
      <c r="FC44" s="45"/>
      <c r="FD44" s="45"/>
      <c r="FE44" s="45"/>
      <c r="FF44" s="45"/>
      <c r="FG44" s="45"/>
      <c r="FH44" s="45"/>
      <c r="FI44" s="45"/>
      <c r="FJ44" s="45"/>
      <c r="FK44" s="45"/>
      <c r="FL44" s="45"/>
      <c r="FM44" s="45"/>
      <c r="FN44" s="45"/>
      <c r="FO44" s="45"/>
      <c r="FP44" s="45"/>
      <c r="FQ44" s="45"/>
      <c r="FR44" s="45"/>
      <c r="FS44" s="45"/>
      <c r="FT44" s="45"/>
      <c r="FU44" s="45"/>
      <c r="FV44" s="45"/>
      <c r="FW44" s="45"/>
    </row>
    <row r="45" spans="2:179" s="44" customFormat="1" x14ac:dyDescent="0.25">
      <c r="B45" s="78"/>
      <c r="C45" s="78"/>
      <c r="D45" s="79"/>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5"/>
      <c r="BR45" s="45"/>
      <c r="BS45" s="45"/>
      <c r="BT45" s="45"/>
      <c r="BU45" s="45"/>
      <c r="BV45" s="45"/>
      <c r="BW45" s="45"/>
      <c r="BX45" s="45"/>
      <c r="BY45" s="45"/>
      <c r="BZ45" s="45"/>
      <c r="CA45" s="45"/>
      <c r="CB45" s="45"/>
      <c r="CC45" s="45"/>
      <c r="CD45" s="45"/>
      <c r="CE45" s="45"/>
      <c r="CF45" s="45"/>
      <c r="CG45" s="45"/>
      <c r="CH45" s="45"/>
      <c r="CI45" s="45"/>
      <c r="CJ45" s="45"/>
      <c r="CK45" s="45"/>
      <c r="CL45" s="45"/>
      <c r="CM45" s="45"/>
      <c r="CN45" s="45"/>
      <c r="CO45" s="45"/>
      <c r="CP45" s="45"/>
      <c r="CQ45" s="45"/>
      <c r="CR45" s="45"/>
      <c r="CS45" s="45"/>
      <c r="CT45" s="45"/>
      <c r="CU45" s="45"/>
      <c r="CV45" s="45"/>
      <c r="CW45" s="45"/>
      <c r="CX45" s="45"/>
      <c r="CY45" s="45"/>
      <c r="CZ45" s="45"/>
      <c r="DA45" s="45"/>
      <c r="DB45" s="45"/>
      <c r="DC45" s="45"/>
      <c r="DD45" s="45"/>
      <c r="DE45" s="45"/>
      <c r="DF45" s="45"/>
      <c r="DG45" s="45"/>
      <c r="DH45" s="45"/>
      <c r="DI45" s="45"/>
      <c r="DJ45" s="45"/>
      <c r="DK45" s="45"/>
      <c r="DL45" s="45"/>
      <c r="DM45" s="45"/>
      <c r="DN45" s="45"/>
      <c r="DO45" s="45"/>
      <c r="DP45" s="45"/>
      <c r="DQ45" s="45"/>
      <c r="DR45" s="45"/>
      <c r="DS45" s="45"/>
      <c r="DT45" s="45"/>
      <c r="DU45" s="45"/>
      <c r="DV45" s="45"/>
      <c r="DW45" s="45"/>
      <c r="DX45" s="45"/>
      <c r="DY45" s="45"/>
      <c r="DZ45" s="45"/>
      <c r="EA45" s="45"/>
      <c r="EB45" s="45"/>
      <c r="EC45" s="45"/>
      <c r="ED45" s="45"/>
      <c r="EE45" s="45"/>
      <c r="EF45" s="45"/>
      <c r="EG45" s="45"/>
      <c r="EH45" s="45"/>
      <c r="EI45" s="45"/>
      <c r="EJ45" s="45"/>
      <c r="EK45" s="45"/>
      <c r="EL45" s="45"/>
      <c r="EM45" s="45"/>
      <c r="EN45" s="45"/>
      <c r="EO45" s="45"/>
      <c r="EP45" s="45"/>
      <c r="EQ45" s="45"/>
      <c r="ER45" s="45"/>
      <c r="ES45" s="45"/>
      <c r="ET45" s="45"/>
      <c r="EU45" s="45"/>
      <c r="EV45" s="45"/>
      <c r="EW45" s="45"/>
      <c r="EX45" s="45"/>
      <c r="EY45" s="45"/>
      <c r="EZ45" s="45"/>
      <c r="FA45" s="45"/>
      <c r="FB45" s="45"/>
      <c r="FC45" s="45"/>
      <c r="FD45" s="45"/>
      <c r="FE45" s="45"/>
      <c r="FF45" s="45"/>
      <c r="FG45" s="45"/>
      <c r="FH45" s="45"/>
      <c r="FI45" s="45"/>
      <c r="FJ45" s="45"/>
      <c r="FK45" s="45"/>
      <c r="FL45" s="45"/>
      <c r="FM45" s="45"/>
      <c r="FN45" s="45"/>
      <c r="FO45" s="45"/>
      <c r="FP45" s="45"/>
      <c r="FQ45" s="45"/>
      <c r="FR45" s="45"/>
      <c r="FS45" s="45"/>
      <c r="FT45" s="45"/>
      <c r="FU45" s="45"/>
      <c r="FV45" s="45"/>
      <c r="FW45" s="45"/>
    </row>
    <row r="46" spans="2:179" s="44" customFormat="1" x14ac:dyDescent="0.25">
      <c r="B46" s="78"/>
      <c r="C46" s="78"/>
      <c r="D46" s="79"/>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5"/>
      <c r="AY46" s="45"/>
      <c r="AZ46" s="45"/>
      <c r="BA46" s="45"/>
      <c r="BB46" s="45"/>
      <c r="BC46" s="45"/>
      <c r="BD46" s="45"/>
      <c r="BE46" s="45"/>
      <c r="BF46" s="45"/>
      <c r="BG46" s="45"/>
      <c r="BH46" s="45"/>
      <c r="BI46" s="45"/>
      <c r="BJ46" s="45"/>
      <c r="BK46" s="45"/>
      <c r="BL46" s="45"/>
      <c r="BM46" s="45"/>
      <c r="BN46" s="45"/>
      <c r="BO46" s="45"/>
      <c r="BP46" s="45"/>
      <c r="BQ46" s="45"/>
      <c r="BR46" s="45"/>
      <c r="BS46" s="45"/>
      <c r="BT46" s="45"/>
      <c r="BU46" s="45"/>
      <c r="BV46" s="45"/>
      <c r="BW46" s="45"/>
      <c r="BX46" s="45"/>
      <c r="BY46" s="45"/>
      <c r="BZ46" s="45"/>
      <c r="CA46" s="45"/>
      <c r="CB46" s="45"/>
      <c r="CC46" s="45"/>
      <c r="CD46" s="45"/>
      <c r="CE46" s="45"/>
      <c r="CF46" s="45"/>
      <c r="CG46" s="45"/>
      <c r="CH46" s="45"/>
      <c r="CI46" s="45"/>
      <c r="CJ46" s="45"/>
      <c r="CK46" s="45"/>
      <c r="CL46" s="45"/>
      <c r="CM46" s="45"/>
      <c r="CN46" s="45"/>
      <c r="CO46" s="45"/>
      <c r="CP46" s="45"/>
      <c r="CQ46" s="45"/>
      <c r="CR46" s="45"/>
      <c r="CS46" s="45"/>
      <c r="CT46" s="45"/>
      <c r="CU46" s="45"/>
      <c r="CV46" s="45"/>
      <c r="CW46" s="45"/>
      <c r="CX46" s="45"/>
      <c r="CY46" s="45"/>
      <c r="CZ46" s="45"/>
      <c r="DA46" s="45"/>
      <c r="DB46" s="45"/>
      <c r="DC46" s="45"/>
      <c r="DD46" s="45"/>
      <c r="DE46" s="45"/>
      <c r="DF46" s="45"/>
      <c r="DG46" s="45"/>
      <c r="DH46" s="45"/>
      <c r="DI46" s="45"/>
      <c r="DJ46" s="45"/>
      <c r="DK46" s="45"/>
      <c r="DL46" s="45"/>
      <c r="DM46" s="45"/>
      <c r="DN46" s="45"/>
      <c r="DO46" s="45"/>
      <c r="DP46" s="45"/>
      <c r="DQ46" s="45"/>
      <c r="DR46" s="45"/>
      <c r="DS46" s="45"/>
      <c r="DT46" s="45"/>
      <c r="DU46" s="45"/>
      <c r="DV46" s="45"/>
      <c r="DW46" s="45"/>
      <c r="DX46" s="45"/>
      <c r="DY46" s="45"/>
      <c r="DZ46" s="45"/>
      <c r="EA46" s="45"/>
      <c r="EB46" s="45"/>
      <c r="EC46" s="45"/>
      <c r="ED46" s="45"/>
      <c r="EE46" s="45"/>
      <c r="EF46" s="45"/>
      <c r="EG46" s="45"/>
      <c r="EH46" s="45"/>
      <c r="EI46" s="45"/>
      <c r="EJ46" s="45"/>
      <c r="EK46" s="45"/>
      <c r="EL46" s="45"/>
      <c r="EM46" s="45"/>
      <c r="EN46" s="45"/>
      <c r="EO46" s="45"/>
      <c r="EP46" s="45"/>
      <c r="EQ46" s="45"/>
      <c r="ER46" s="45"/>
      <c r="ES46" s="45"/>
      <c r="ET46" s="45"/>
      <c r="EU46" s="45"/>
      <c r="EV46" s="45"/>
      <c r="EW46" s="45"/>
      <c r="EX46" s="45"/>
      <c r="EY46" s="45"/>
      <c r="EZ46" s="45"/>
      <c r="FA46" s="45"/>
      <c r="FB46" s="45"/>
      <c r="FC46" s="45"/>
      <c r="FD46" s="45"/>
      <c r="FE46" s="45"/>
      <c r="FF46" s="45"/>
      <c r="FG46" s="45"/>
      <c r="FH46" s="45"/>
      <c r="FI46" s="45"/>
      <c r="FJ46" s="45"/>
      <c r="FK46" s="45"/>
      <c r="FL46" s="45"/>
      <c r="FM46" s="45"/>
      <c r="FN46" s="45"/>
      <c r="FO46" s="45"/>
      <c r="FP46" s="45"/>
      <c r="FQ46" s="45"/>
      <c r="FR46" s="45"/>
      <c r="FS46" s="45"/>
      <c r="FT46" s="45"/>
      <c r="FU46" s="45"/>
      <c r="FV46" s="45"/>
      <c r="FW46" s="45"/>
    </row>
    <row r="47" spans="2:179" s="44" customFormat="1" x14ac:dyDescent="0.25">
      <c r="B47" s="78"/>
      <c r="C47" s="78"/>
      <c r="D47" s="79"/>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c r="AY47" s="45"/>
      <c r="AZ47" s="45"/>
      <c r="BA47" s="45"/>
      <c r="BB47" s="45"/>
      <c r="BC47" s="45"/>
      <c r="BD47" s="45"/>
      <c r="BE47" s="45"/>
      <c r="BF47" s="45"/>
      <c r="BG47" s="45"/>
      <c r="BH47" s="45"/>
      <c r="BI47" s="45"/>
      <c r="BJ47" s="45"/>
      <c r="BK47" s="45"/>
      <c r="BL47" s="45"/>
      <c r="BM47" s="45"/>
      <c r="BN47" s="45"/>
      <c r="BO47" s="45"/>
      <c r="BP47" s="45"/>
      <c r="BQ47" s="45"/>
      <c r="BR47" s="45"/>
      <c r="BS47" s="45"/>
      <c r="BT47" s="45"/>
      <c r="BU47" s="45"/>
      <c r="BV47" s="45"/>
      <c r="BW47" s="45"/>
      <c r="BX47" s="45"/>
      <c r="BY47" s="45"/>
      <c r="BZ47" s="45"/>
      <c r="CA47" s="45"/>
      <c r="CB47" s="45"/>
      <c r="CC47" s="45"/>
      <c r="CD47" s="45"/>
      <c r="CE47" s="45"/>
      <c r="CF47" s="45"/>
      <c r="CG47" s="45"/>
      <c r="CH47" s="45"/>
      <c r="CI47" s="45"/>
      <c r="CJ47" s="45"/>
      <c r="CK47" s="45"/>
      <c r="CL47" s="45"/>
      <c r="CM47" s="45"/>
      <c r="CN47" s="45"/>
      <c r="CO47" s="45"/>
      <c r="CP47" s="45"/>
      <c r="CQ47" s="45"/>
      <c r="CR47" s="45"/>
      <c r="CS47" s="45"/>
      <c r="CT47" s="45"/>
      <c r="CU47" s="45"/>
      <c r="CV47" s="45"/>
      <c r="CW47" s="45"/>
      <c r="CX47" s="45"/>
      <c r="CY47" s="45"/>
      <c r="CZ47" s="45"/>
      <c r="DA47" s="45"/>
      <c r="DB47" s="45"/>
      <c r="DC47" s="45"/>
      <c r="DD47" s="45"/>
      <c r="DE47" s="45"/>
      <c r="DF47" s="45"/>
      <c r="DG47" s="45"/>
      <c r="DH47" s="45"/>
      <c r="DI47" s="45"/>
      <c r="DJ47" s="45"/>
      <c r="DK47" s="45"/>
      <c r="DL47" s="45"/>
      <c r="DM47" s="45"/>
      <c r="DN47" s="45"/>
      <c r="DO47" s="45"/>
      <c r="DP47" s="45"/>
      <c r="DQ47" s="45"/>
      <c r="DR47" s="45"/>
      <c r="DS47" s="45"/>
      <c r="DT47" s="45"/>
      <c r="DU47" s="45"/>
      <c r="DV47" s="45"/>
      <c r="DW47" s="45"/>
      <c r="DX47" s="45"/>
      <c r="DY47" s="45"/>
      <c r="DZ47" s="45"/>
      <c r="EA47" s="45"/>
      <c r="EB47" s="45"/>
      <c r="EC47" s="45"/>
      <c r="ED47" s="45"/>
      <c r="EE47" s="45"/>
      <c r="EF47" s="45"/>
      <c r="EG47" s="45"/>
      <c r="EH47" s="45"/>
      <c r="EI47" s="45"/>
      <c r="EJ47" s="45"/>
      <c r="EK47" s="45"/>
      <c r="EL47" s="45"/>
      <c r="EM47" s="45"/>
      <c r="EN47" s="45"/>
      <c r="EO47" s="45"/>
      <c r="EP47" s="45"/>
      <c r="EQ47" s="45"/>
      <c r="ER47" s="45"/>
      <c r="ES47" s="45"/>
      <c r="ET47" s="45"/>
      <c r="EU47" s="45"/>
      <c r="EV47" s="45"/>
      <c r="EW47" s="45"/>
      <c r="EX47" s="45"/>
      <c r="EY47" s="45"/>
      <c r="EZ47" s="45"/>
      <c r="FA47" s="45"/>
      <c r="FB47" s="45"/>
      <c r="FC47" s="45"/>
      <c r="FD47" s="45"/>
      <c r="FE47" s="45"/>
      <c r="FF47" s="45"/>
      <c r="FG47" s="45"/>
      <c r="FH47" s="45"/>
      <c r="FI47" s="45"/>
      <c r="FJ47" s="45"/>
      <c r="FK47" s="45"/>
      <c r="FL47" s="45"/>
      <c r="FM47" s="45"/>
      <c r="FN47" s="45"/>
      <c r="FO47" s="45"/>
      <c r="FP47" s="45"/>
      <c r="FQ47" s="45"/>
      <c r="FR47" s="45"/>
      <c r="FS47" s="45"/>
      <c r="FT47" s="45"/>
      <c r="FU47" s="45"/>
      <c r="FV47" s="45"/>
      <c r="FW47" s="45"/>
    </row>
    <row r="48" spans="2:179" s="44" customFormat="1" x14ac:dyDescent="0.25">
      <c r="B48" s="78"/>
      <c r="C48" s="78"/>
      <c r="D48" s="79"/>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5"/>
      <c r="AY48" s="45"/>
      <c r="AZ48" s="45"/>
      <c r="BA48" s="45"/>
      <c r="BB48" s="45"/>
      <c r="BC48" s="45"/>
      <c r="BD48" s="45"/>
      <c r="BE48" s="45"/>
      <c r="BF48" s="45"/>
      <c r="BG48" s="45"/>
      <c r="BH48" s="45"/>
      <c r="BI48" s="45"/>
      <c r="BJ48" s="45"/>
      <c r="BK48" s="45"/>
      <c r="BL48" s="45"/>
      <c r="BM48" s="45"/>
      <c r="BN48" s="45"/>
      <c r="BO48" s="45"/>
      <c r="BP48" s="45"/>
      <c r="BQ48" s="45"/>
      <c r="BR48" s="45"/>
      <c r="BS48" s="45"/>
      <c r="BT48" s="45"/>
      <c r="BU48" s="45"/>
      <c r="BV48" s="45"/>
      <c r="BW48" s="45"/>
      <c r="BX48" s="45"/>
      <c r="BY48" s="45"/>
      <c r="BZ48" s="45"/>
      <c r="CA48" s="45"/>
      <c r="CB48" s="45"/>
      <c r="CC48" s="45"/>
      <c r="CD48" s="45"/>
      <c r="CE48" s="45"/>
      <c r="CF48" s="45"/>
      <c r="CG48" s="45"/>
      <c r="CH48" s="45"/>
      <c r="CI48" s="45"/>
      <c r="CJ48" s="45"/>
      <c r="CK48" s="45"/>
      <c r="CL48" s="45"/>
      <c r="CM48" s="45"/>
      <c r="CN48" s="45"/>
      <c r="CO48" s="45"/>
      <c r="CP48" s="45"/>
      <c r="CQ48" s="45"/>
      <c r="CR48" s="45"/>
      <c r="CS48" s="45"/>
      <c r="CT48" s="45"/>
      <c r="CU48" s="45"/>
      <c r="CV48" s="45"/>
      <c r="CW48" s="45"/>
      <c r="CX48" s="45"/>
      <c r="CY48" s="45"/>
      <c r="CZ48" s="45"/>
      <c r="DA48" s="45"/>
      <c r="DB48" s="45"/>
      <c r="DC48" s="45"/>
      <c r="DD48" s="45"/>
      <c r="DE48" s="45"/>
      <c r="DF48" s="45"/>
      <c r="DG48" s="45"/>
      <c r="DH48" s="45"/>
      <c r="DI48" s="45"/>
      <c r="DJ48" s="45"/>
      <c r="DK48" s="45"/>
      <c r="DL48" s="45"/>
      <c r="DM48" s="45"/>
      <c r="DN48" s="45"/>
      <c r="DO48" s="45"/>
      <c r="DP48" s="45"/>
      <c r="DQ48" s="45"/>
      <c r="DR48" s="45"/>
      <c r="DS48" s="45"/>
      <c r="DT48" s="45"/>
      <c r="DU48" s="45"/>
      <c r="DV48" s="45"/>
      <c r="DW48" s="45"/>
      <c r="DX48" s="45"/>
      <c r="DY48" s="45"/>
      <c r="DZ48" s="45"/>
      <c r="EA48" s="45"/>
      <c r="EB48" s="45"/>
      <c r="EC48" s="45"/>
      <c r="ED48" s="45"/>
      <c r="EE48" s="45"/>
      <c r="EF48" s="45"/>
      <c r="EG48" s="45"/>
      <c r="EH48" s="45"/>
      <c r="EI48" s="45"/>
      <c r="EJ48" s="45"/>
      <c r="EK48" s="45"/>
      <c r="EL48" s="45"/>
      <c r="EM48" s="45"/>
      <c r="EN48" s="45"/>
      <c r="EO48" s="45"/>
      <c r="EP48" s="45"/>
      <c r="EQ48" s="45"/>
      <c r="ER48" s="45"/>
      <c r="ES48" s="45"/>
      <c r="ET48" s="45"/>
      <c r="EU48" s="45"/>
      <c r="EV48" s="45"/>
      <c r="EW48" s="45"/>
      <c r="EX48" s="45"/>
      <c r="EY48" s="45"/>
      <c r="EZ48" s="45"/>
      <c r="FA48" s="45"/>
      <c r="FB48" s="45"/>
      <c r="FC48" s="45"/>
      <c r="FD48" s="45"/>
      <c r="FE48" s="45"/>
      <c r="FF48" s="45"/>
      <c r="FG48" s="45"/>
      <c r="FH48" s="45"/>
      <c r="FI48" s="45"/>
      <c r="FJ48" s="45"/>
      <c r="FK48" s="45"/>
      <c r="FL48" s="45"/>
      <c r="FM48" s="45"/>
      <c r="FN48" s="45"/>
      <c r="FO48" s="45"/>
      <c r="FP48" s="45"/>
      <c r="FQ48" s="45"/>
      <c r="FR48" s="45"/>
      <c r="FS48" s="45"/>
      <c r="FT48" s="45"/>
      <c r="FU48" s="45"/>
      <c r="FV48" s="45"/>
      <c r="FW48" s="45"/>
    </row>
    <row r="49" spans="2:179" s="44" customFormat="1" x14ac:dyDescent="0.25">
      <c r="B49" s="78"/>
      <c r="C49" s="78"/>
      <c r="D49" s="79"/>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45"/>
      <c r="BM49" s="45"/>
      <c r="BN49" s="45"/>
      <c r="BO49" s="45"/>
      <c r="BP49" s="45"/>
      <c r="BQ49" s="45"/>
      <c r="BR49" s="45"/>
      <c r="BS49" s="45"/>
      <c r="BT49" s="45"/>
      <c r="BU49" s="45"/>
      <c r="BV49" s="45"/>
      <c r="BW49" s="45"/>
      <c r="BX49" s="45"/>
      <c r="BY49" s="45"/>
      <c r="BZ49" s="45"/>
      <c r="CA49" s="45"/>
      <c r="CB49" s="45"/>
      <c r="CC49" s="45"/>
      <c r="CD49" s="45"/>
      <c r="CE49" s="45"/>
      <c r="CF49" s="45"/>
      <c r="CG49" s="45"/>
      <c r="CH49" s="45"/>
      <c r="CI49" s="45"/>
      <c r="CJ49" s="45"/>
      <c r="CK49" s="45"/>
      <c r="CL49" s="45"/>
      <c r="CM49" s="45"/>
      <c r="CN49" s="45"/>
      <c r="CO49" s="45"/>
      <c r="CP49" s="45"/>
      <c r="CQ49" s="45"/>
      <c r="CR49" s="45"/>
      <c r="CS49" s="45"/>
      <c r="CT49" s="45"/>
      <c r="CU49" s="45"/>
      <c r="CV49" s="45"/>
      <c r="CW49" s="45"/>
      <c r="CX49" s="45"/>
      <c r="CY49" s="45"/>
      <c r="CZ49" s="45"/>
      <c r="DA49" s="45"/>
      <c r="DB49" s="45"/>
      <c r="DC49" s="45"/>
      <c r="DD49" s="45"/>
      <c r="DE49" s="45"/>
      <c r="DF49" s="45"/>
      <c r="DG49" s="45"/>
      <c r="DH49" s="45"/>
      <c r="DI49" s="45"/>
      <c r="DJ49" s="45"/>
      <c r="DK49" s="45"/>
      <c r="DL49" s="45"/>
      <c r="DM49" s="45"/>
      <c r="DN49" s="45"/>
      <c r="DO49" s="45"/>
      <c r="DP49" s="45"/>
      <c r="DQ49" s="45"/>
      <c r="DR49" s="45"/>
      <c r="DS49" s="45"/>
      <c r="DT49" s="45"/>
      <c r="DU49" s="45"/>
      <c r="DV49" s="45"/>
      <c r="DW49" s="45"/>
      <c r="DX49" s="45"/>
      <c r="DY49" s="45"/>
      <c r="DZ49" s="45"/>
      <c r="EA49" s="45"/>
      <c r="EB49" s="45"/>
      <c r="EC49" s="45"/>
      <c r="ED49" s="45"/>
      <c r="EE49" s="45"/>
      <c r="EF49" s="45"/>
      <c r="EG49" s="45"/>
      <c r="EH49" s="45"/>
      <c r="EI49" s="45"/>
      <c r="EJ49" s="45"/>
      <c r="EK49" s="45"/>
      <c r="EL49" s="45"/>
      <c r="EM49" s="45"/>
      <c r="EN49" s="45"/>
      <c r="EO49" s="45"/>
      <c r="EP49" s="45"/>
      <c r="EQ49" s="45"/>
      <c r="ER49" s="45"/>
      <c r="ES49" s="45"/>
      <c r="ET49" s="45"/>
      <c r="EU49" s="45"/>
      <c r="EV49" s="45"/>
      <c r="EW49" s="45"/>
      <c r="EX49" s="45"/>
      <c r="EY49" s="45"/>
      <c r="EZ49" s="45"/>
      <c r="FA49" s="45"/>
      <c r="FB49" s="45"/>
      <c r="FC49" s="45"/>
      <c r="FD49" s="45"/>
      <c r="FE49" s="45"/>
      <c r="FF49" s="45"/>
      <c r="FG49" s="45"/>
      <c r="FH49" s="45"/>
      <c r="FI49" s="45"/>
      <c r="FJ49" s="45"/>
      <c r="FK49" s="45"/>
      <c r="FL49" s="45"/>
      <c r="FM49" s="45"/>
      <c r="FN49" s="45"/>
      <c r="FO49" s="45"/>
      <c r="FP49" s="45"/>
      <c r="FQ49" s="45"/>
      <c r="FR49" s="45"/>
      <c r="FS49" s="45"/>
      <c r="FT49" s="45"/>
      <c r="FU49" s="45"/>
      <c r="FV49" s="45"/>
      <c r="FW49" s="45"/>
    </row>
    <row r="50" spans="2:179" s="44" customFormat="1" x14ac:dyDescent="0.25">
      <c r="B50" s="78"/>
      <c r="C50" s="78"/>
      <c r="D50" s="79"/>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5"/>
      <c r="AY50" s="45"/>
      <c r="AZ50" s="45"/>
      <c r="BA50" s="45"/>
      <c r="BB50" s="45"/>
      <c r="BC50" s="45"/>
      <c r="BD50" s="45"/>
      <c r="BE50" s="45"/>
      <c r="BF50" s="45"/>
      <c r="BG50" s="45"/>
      <c r="BH50" s="45"/>
      <c r="BI50" s="45"/>
      <c r="BJ50" s="45"/>
      <c r="BK50" s="45"/>
      <c r="BL50" s="45"/>
      <c r="BM50" s="45"/>
      <c r="BN50" s="45"/>
      <c r="BO50" s="45"/>
      <c r="BP50" s="45"/>
      <c r="BQ50" s="45"/>
      <c r="BR50" s="45"/>
      <c r="BS50" s="45"/>
      <c r="BT50" s="45"/>
      <c r="BU50" s="45"/>
      <c r="BV50" s="45"/>
      <c r="BW50" s="45"/>
      <c r="BX50" s="45"/>
      <c r="BY50" s="45"/>
      <c r="BZ50" s="45"/>
      <c r="CA50" s="45"/>
      <c r="CB50" s="45"/>
      <c r="CC50" s="45"/>
      <c r="CD50" s="45"/>
      <c r="CE50" s="45"/>
      <c r="CF50" s="45"/>
      <c r="CG50" s="45"/>
      <c r="CH50" s="45"/>
      <c r="CI50" s="45"/>
      <c r="CJ50" s="45"/>
      <c r="CK50" s="45"/>
      <c r="CL50" s="45"/>
      <c r="CM50" s="45"/>
      <c r="CN50" s="45"/>
      <c r="CO50" s="45"/>
      <c r="CP50" s="45"/>
      <c r="CQ50" s="45"/>
      <c r="CR50" s="45"/>
      <c r="CS50" s="45"/>
      <c r="CT50" s="45"/>
      <c r="CU50" s="45"/>
      <c r="CV50" s="45"/>
      <c r="CW50" s="45"/>
      <c r="CX50" s="45"/>
      <c r="CY50" s="45"/>
      <c r="CZ50" s="45"/>
      <c r="DA50" s="45"/>
      <c r="DB50" s="45"/>
      <c r="DC50" s="45"/>
      <c r="DD50" s="45"/>
      <c r="DE50" s="45"/>
      <c r="DF50" s="45"/>
      <c r="DG50" s="45"/>
      <c r="DH50" s="45"/>
      <c r="DI50" s="45"/>
      <c r="DJ50" s="45"/>
      <c r="DK50" s="45"/>
      <c r="DL50" s="45"/>
      <c r="DM50" s="45"/>
      <c r="DN50" s="45"/>
      <c r="DO50" s="45"/>
      <c r="DP50" s="45"/>
      <c r="DQ50" s="45"/>
      <c r="DR50" s="45"/>
      <c r="DS50" s="45"/>
      <c r="DT50" s="45"/>
      <c r="DU50" s="45"/>
      <c r="DV50" s="45"/>
      <c r="DW50" s="45"/>
      <c r="DX50" s="45"/>
      <c r="DY50" s="45"/>
      <c r="DZ50" s="45"/>
      <c r="EA50" s="45"/>
      <c r="EB50" s="45"/>
      <c r="EC50" s="45"/>
      <c r="ED50" s="45"/>
      <c r="EE50" s="45"/>
      <c r="EF50" s="45"/>
      <c r="EG50" s="45"/>
      <c r="EH50" s="45"/>
      <c r="EI50" s="45"/>
      <c r="EJ50" s="45"/>
      <c r="EK50" s="45"/>
      <c r="EL50" s="45"/>
      <c r="EM50" s="45"/>
      <c r="EN50" s="45"/>
      <c r="EO50" s="45"/>
      <c r="EP50" s="45"/>
      <c r="EQ50" s="45"/>
      <c r="ER50" s="45"/>
      <c r="ES50" s="45"/>
      <c r="ET50" s="45"/>
      <c r="EU50" s="45"/>
      <c r="EV50" s="45"/>
      <c r="EW50" s="45"/>
      <c r="EX50" s="45"/>
      <c r="EY50" s="45"/>
      <c r="EZ50" s="45"/>
      <c r="FA50" s="45"/>
      <c r="FB50" s="45"/>
      <c r="FC50" s="45"/>
      <c r="FD50" s="45"/>
      <c r="FE50" s="45"/>
      <c r="FF50" s="45"/>
      <c r="FG50" s="45"/>
      <c r="FH50" s="45"/>
      <c r="FI50" s="45"/>
      <c r="FJ50" s="45"/>
      <c r="FK50" s="45"/>
      <c r="FL50" s="45"/>
      <c r="FM50" s="45"/>
      <c r="FN50" s="45"/>
      <c r="FO50" s="45"/>
      <c r="FP50" s="45"/>
      <c r="FQ50" s="45"/>
      <c r="FR50" s="45"/>
      <c r="FS50" s="45"/>
      <c r="FT50" s="45"/>
      <c r="FU50" s="45"/>
      <c r="FV50" s="45"/>
      <c r="FW50" s="45"/>
    </row>
    <row r="51" spans="2:179" s="44" customFormat="1" x14ac:dyDescent="0.25">
      <c r="B51" s="78"/>
      <c r="C51" s="78"/>
      <c r="D51" s="79"/>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c r="AT51" s="45"/>
      <c r="AU51" s="45"/>
      <c r="AV51" s="45"/>
      <c r="AW51" s="45"/>
      <c r="AX51" s="45"/>
      <c r="AY51" s="45"/>
      <c r="AZ51" s="45"/>
      <c r="BA51" s="45"/>
      <c r="BB51" s="45"/>
      <c r="BC51" s="45"/>
      <c r="BD51" s="45"/>
      <c r="BE51" s="45"/>
      <c r="BF51" s="45"/>
      <c r="BG51" s="45"/>
      <c r="BH51" s="45"/>
      <c r="BI51" s="45"/>
      <c r="BJ51" s="45"/>
      <c r="BK51" s="45"/>
      <c r="BL51" s="45"/>
      <c r="BM51" s="45"/>
      <c r="BN51" s="45"/>
      <c r="BO51" s="45"/>
      <c r="BP51" s="45"/>
      <c r="BQ51" s="45"/>
      <c r="BR51" s="45"/>
      <c r="BS51" s="45"/>
      <c r="BT51" s="45"/>
      <c r="BU51" s="45"/>
      <c r="BV51" s="45"/>
      <c r="BW51" s="45"/>
      <c r="BX51" s="45"/>
      <c r="BY51" s="45"/>
      <c r="BZ51" s="45"/>
      <c r="CA51" s="45"/>
      <c r="CB51" s="45"/>
      <c r="CC51" s="45"/>
      <c r="CD51" s="45"/>
      <c r="CE51" s="45"/>
      <c r="CF51" s="45"/>
      <c r="CG51" s="45"/>
      <c r="CH51" s="45"/>
      <c r="CI51" s="45"/>
      <c r="CJ51" s="45"/>
      <c r="CK51" s="45"/>
      <c r="CL51" s="45"/>
      <c r="CM51" s="45"/>
      <c r="CN51" s="45"/>
      <c r="CO51" s="45"/>
      <c r="CP51" s="45"/>
      <c r="CQ51" s="45"/>
      <c r="CR51" s="45"/>
      <c r="CS51" s="45"/>
      <c r="CT51" s="45"/>
      <c r="CU51" s="45"/>
      <c r="CV51" s="45"/>
      <c r="CW51" s="45"/>
      <c r="CX51" s="45"/>
      <c r="CY51" s="45"/>
      <c r="CZ51" s="45"/>
      <c r="DA51" s="45"/>
      <c r="DB51" s="45"/>
      <c r="DC51" s="45"/>
      <c r="DD51" s="45"/>
      <c r="DE51" s="45"/>
      <c r="DF51" s="45"/>
      <c r="DG51" s="45"/>
      <c r="DH51" s="45"/>
      <c r="DI51" s="45"/>
      <c r="DJ51" s="45"/>
      <c r="DK51" s="45"/>
      <c r="DL51" s="45"/>
      <c r="DM51" s="45"/>
      <c r="DN51" s="45"/>
      <c r="DO51" s="45"/>
      <c r="DP51" s="45"/>
      <c r="DQ51" s="45"/>
      <c r="DR51" s="45"/>
      <c r="DS51" s="45"/>
      <c r="DT51" s="45"/>
      <c r="DU51" s="45"/>
      <c r="DV51" s="45"/>
      <c r="DW51" s="45"/>
      <c r="DX51" s="45"/>
      <c r="DY51" s="45"/>
      <c r="DZ51" s="45"/>
      <c r="EA51" s="45"/>
      <c r="EB51" s="45"/>
      <c r="EC51" s="45"/>
      <c r="ED51" s="45"/>
      <c r="EE51" s="45"/>
      <c r="EF51" s="45"/>
      <c r="EG51" s="45"/>
      <c r="EH51" s="45"/>
      <c r="EI51" s="45"/>
      <c r="EJ51" s="45"/>
      <c r="EK51" s="45"/>
      <c r="EL51" s="45"/>
      <c r="EM51" s="45"/>
      <c r="EN51" s="45"/>
      <c r="EO51" s="45"/>
      <c r="EP51" s="45"/>
      <c r="EQ51" s="45"/>
      <c r="ER51" s="45"/>
      <c r="ES51" s="45"/>
      <c r="ET51" s="45"/>
      <c r="EU51" s="45"/>
      <c r="EV51" s="45"/>
      <c r="EW51" s="45"/>
      <c r="EX51" s="45"/>
      <c r="EY51" s="45"/>
      <c r="EZ51" s="45"/>
      <c r="FA51" s="45"/>
      <c r="FB51" s="45"/>
      <c r="FC51" s="45"/>
      <c r="FD51" s="45"/>
      <c r="FE51" s="45"/>
      <c r="FF51" s="45"/>
      <c r="FG51" s="45"/>
      <c r="FH51" s="45"/>
      <c r="FI51" s="45"/>
      <c r="FJ51" s="45"/>
      <c r="FK51" s="45"/>
      <c r="FL51" s="45"/>
      <c r="FM51" s="45"/>
      <c r="FN51" s="45"/>
      <c r="FO51" s="45"/>
      <c r="FP51" s="45"/>
      <c r="FQ51" s="45"/>
      <c r="FR51" s="45"/>
      <c r="FS51" s="45"/>
      <c r="FT51" s="45"/>
      <c r="FU51" s="45"/>
      <c r="FV51" s="45"/>
      <c r="FW51" s="45"/>
    </row>
    <row r="52" spans="2:179" s="44" customFormat="1" x14ac:dyDescent="0.25">
      <c r="B52" s="78"/>
      <c r="C52" s="78"/>
      <c r="D52" s="79"/>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5"/>
      <c r="AY52" s="45"/>
      <c r="AZ52" s="45"/>
      <c r="BA52" s="45"/>
      <c r="BB52" s="45"/>
      <c r="BC52" s="45"/>
      <c r="BD52" s="45"/>
      <c r="BE52" s="45"/>
      <c r="BF52" s="45"/>
      <c r="BG52" s="45"/>
      <c r="BH52" s="45"/>
      <c r="BI52" s="45"/>
      <c r="BJ52" s="45"/>
      <c r="BK52" s="45"/>
      <c r="BL52" s="45"/>
      <c r="BM52" s="45"/>
      <c r="BN52" s="45"/>
      <c r="BO52" s="45"/>
      <c r="BP52" s="45"/>
      <c r="BQ52" s="45"/>
      <c r="BR52" s="45"/>
      <c r="BS52" s="45"/>
      <c r="BT52" s="45"/>
      <c r="BU52" s="45"/>
      <c r="BV52" s="45"/>
      <c r="BW52" s="45"/>
      <c r="BX52" s="45"/>
      <c r="BY52" s="45"/>
      <c r="BZ52" s="45"/>
      <c r="CA52" s="45"/>
      <c r="CB52" s="45"/>
      <c r="CC52" s="45"/>
      <c r="CD52" s="45"/>
      <c r="CE52" s="45"/>
      <c r="CF52" s="45"/>
      <c r="CG52" s="45"/>
      <c r="CH52" s="45"/>
      <c r="CI52" s="45"/>
      <c r="CJ52" s="45"/>
      <c r="CK52" s="45"/>
      <c r="CL52" s="45"/>
      <c r="CM52" s="45"/>
      <c r="CN52" s="45"/>
      <c r="CO52" s="45"/>
      <c r="CP52" s="45"/>
      <c r="CQ52" s="45"/>
      <c r="CR52" s="45"/>
      <c r="CS52" s="45"/>
      <c r="CT52" s="45"/>
      <c r="CU52" s="45"/>
      <c r="CV52" s="45"/>
      <c r="CW52" s="45"/>
      <c r="CX52" s="45"/>
      <c r="CY52" s="45"/>
      <c r="CZ52" s="45"/>
      <c r="DA52" s="45"/>
      <c r="DB52" s="45"/>
      <c r="DC52" s="45"/>
      <c r="DD52" s="45"/>
      <c r="DE52" s="45"/>
      <c r="DF52" s="45"/>
      <c r="DG52" s="45"/>
      <c r="DH52" s="45"/>
      <c r="DI52" s="45"/>
      <c r="DJ52" s="45"/>
      <c r="DK52" s="45"/>
      <c r="DL52" s="45"/>
      <c r="DM52" s="45"/>
      <c r="DN52" s="45"/>
      <c r="DO52" s="45"/>
      <c r="DP52" s="45"/>
      <c r="DQ52" s="45"/>
      <c r="DR52" s="45"/>
      <c r="DS52" s="45"/>
      <c r="DT52" s="45"/>
      <c r="DU52" s="45"/>
      <c r="DV52" s="45"/>
      <c r="DW52" s="45"/>
      <c r="DX52" s="45"/>
      <c r="DY52" s="45"/>
      <c r="DZ52" s="45"/>
      <c r="EA52" s="45"/>
      <c r="EB52" s="45"/>
      <c r="EC52" s="45"/>
      <c r="ED52" s="45"/>
      <c r="EE52" s="45"/>
      <c r="EF52" s="45"/>
      <c r="EG52" s="45"/>
      <c r="EH52" s="45"/>
      <c r="EI52" s="45"/>
      <c r="EJ52" s="45"/>
      <c r="EK52" s="45"/>
      <c r="EL52" s="45"/>
      <c r="EM52" s="45"/>
      <c r="EN52" s="45"/>
      <c r="EO52" s="45"/>
      <c r="EP52" s="45"/>
      <c r="EQ52" s="45"/>
      <c r="ER52" s="45"/>
      <c r="ES52" s="45"/>
      <c r="ET52" s="45"/>
      <c r="EU52" s="45"/>
      <c r="EV52" s="45"/>
      <c r="EW52" s="45"/>
      <c r="EX52" s="45"/>
      <c r="EY52" s="45"/>
      <c r="EZ52" s="45"/>
      <c r="FA52" s="45"/>
      <c r="FB52" s="45"/>
      <c r="FC52" s="45"/>
      <c r="FD52" s="45"/>
      <c r="FE52" s="45"/>
      <c r="FF52" s="45"/>
      <c r="FG52" s="45"/>
      <c r="FH52" s="45"/>
      <c r="FI52" s="45"/>
      <c r="FJ52" s="45"/>
      <c r="FK52" s="45"/>
      <c r="FL52" s="45"/>
      <c r="FM52" s="45"/>
      <c r="FN52" s="45"/>
      <c r="FO52" s="45"/>
      <c r="FP52" s="45"/>
      <c r="FQ52" s="45"/>
      <c r="FR52" s="45"/>
      <c r="FS52" s="45"/>
      <c r="FT52" s="45"/>
      <c r="FU52" s="45"/>
      <c r="FV52" s="45"/>
      <c r="FW52" s="45"/>
    </row>
    <row r="53" spans="2:179" s="44" customFormat="1" x14ac:dyDescent="0.25">
      <c r="B53" s="78"/>
      <c r="C53" s="78"/>
      <c r="D53" s="79"/>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45"/>
      <c r="AZ53" s="45"/>
      <c r="BA53" s="45"/>
      <c r="BB53" s="45"/>
      <c r="BC53" s="45"/>
      <c r="BD53" s="45"/>
      <c r="BE53" s="45"/>
      <c r="BF53" s="45"/>
      <c r="BG53" s="45"/>
      <c r="BH53" s="45"/>
      <c r="BI53" s="45"/>
      <c r="BJ53" s="45"/>
      <c r="BK53" s="45"/>
      <c r="BL53" s="45"/>
      <c r="BM53" s="45"/>
      <c r="BN53" s="45"/>
      <c r="BO53" s="45"/>
      <c r="BP53" s="45"/>
      <c r="BQ53" s="45"/>
      <c r="BR53" s="45"/>
      <c r="BS53" s="45"/>
      <c r="BT53" s="45"/>
      <c r="BU53" s="45"/>
      <c r="BV53" s="45"/>
      <c r="BW53" s="45"/>
      <c r="BX53" s="45"/>
      <c r="BY53" s="45"/>
      <c r="BZ53" s="45"/>
      <c r="CA53" s="45"/>
      <c r="CB53" s="45"/>
      <c r="CC53" s="45"/>
      <c r="CD53" s="45"/>
      <c r="CE53" s="45"/>
      <c r="CF53" s="45"/>
      <c r="CG53" s="45"/>
      <c r="CH53" s="45"/>
      <c r="CI53" s="45"/>
      <c r="CJ53" s="45"/>
      <c r="CK53" s="45"/>
      <c r="CL53" s="45"/>
      <c r="CM53" s="45"/>
      <c r="CN53" s="45"/>
      <c r="CO53" s="45"/>
      <c r="CP53" s="45"/>
      <c r="CQ53" s="45"/>
      <c r="CR53" s="45"/>
      <c r="CS53" s="45"/>
      <c r="CT53" s="45"/>
      <c r="CU53" s="45"/>
      <c r="CV53" s="45"/>
      <c r="CW53" s="45"/>
      <c r="CX53" s="45"/>
      <c r="CY53" s="45"/>
      <c r="CZ53" s="45"/>
      <c r="DA53" s="45"/>
      <c r="DB53" s="45"/>
      <c r="DC53" s="45"/>
      <c r="DD53" s="45"/>
      <c r="DE53" s="45"/>
      <c r="DF53" s="45"/>
      <c r="DG53" s="45"/>
      <c r="DH53" s="45"/>
      <c r="DI53" s="45"/>
      <c r="DJ53" s="45"/>
      <c r="DK53" s="45"/>
      <c r="DL53" s="45"/>
      <c r="DM53" s="45"/>
      <c r="DN53" s="45"/>
      <c r="DO53" s="45"/>
      <c r="DP53" s="45"/>
      <c r="DQ53" s="45"/>
      <c r="DR53" s="45"/>
      <c r="DS53" s="45"/>
      <c r="DT53" s="45"/>
      <c r="DU53" s="45"/>
      <c r="DV53" s="45"/>
      <c r="DW53" s="45"/>
      <c r="DX53" s="45"/>
      <c r="DY53" s="45"/>
      <c r="DZ53" s="45"/>
      <c r="EA53" s="45"/>
      <c r="EB53" s="45"/>
      <c r="EC53" s="45"/>
      <c r="ED53" s="45"/>
      <c r="EE53" s="45"/>
      <c r="EF53" s="45"/>
      <c r="EG53" s="45"/>
      <c r="EH53" s="45"/>
      <c r="EI53" s="45"/>
      <c r="EJ53" s="45"/>
      <c r="EK53" s="45"/>
      <c r="EL53" s="45"/>
      <c r="EM53" s="45"/>
      <c r="EN53" s="45"/>
      <c r="EO53" s="45"/>
      <c r="EP53" s="45"/>
      <c r="EQ53" s="45"/>
      <c r="ER53" s="45"/>
      <c r="ES53" s="45"/>
      <c r="ET53" s="45"/>
      <c r="EU53" s="45"/>
      <c r="EV53" s="45"/>
      <c r="EW53" s="45"/>
      <c r="EX53" s="45"/>
      <c r="EY53" s="45"/>
      <c r="EZ53" s="45"/>
      <c r="FA53" s="45"/>
      <c r="FB53" s="45"/>
      <c r="FC53" s="45"/>
      <c r="FD53" s="45"/>
      <c r="FE53" s="45"/>
      <c r="FF53" s="45"/>
      <c r="FG53" s="45"/>
      <c r="FH53" s="45"/>
      <c r="FI53" s="45"/>
      <c r="FJ53" s="45"/>
      <c r="FK53" s="45"/>
      <c r="FL53" s="45"/>
      <c r="FM53" s="45"/>
      <c r="FN53" s="45"/>
      <c r="FO53" s="45"/>
      <c r="FP53" s="45"/>
      <c r="FQ53" s="45"/>
      <c r="FR53" s="45"/>
      <c r="FS53" s="45"/>
      <c r="FT53" s="45"/>
      <c r="FU53" s="45"/>
      <c r="FV53" s="45"/>
      <c r="FW53" s="45"/>
    </row>
    <row r="54" spans="2:179" s="44" customFormat="1" x14ac:dyDescent="0.25">
      <c r="B54" s="78"/>
      <c r="C54" s="78"/>
      <c r="D54" s="79"/>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c r="AY54" s="45"/>
      <c r="AZ54" s="45"/>
      <c r="BA54" s="45"/>
      <c r="BB54" s="45"/>
      <c r="BC54" s="45"/>
      <c r="BD54" s="45"/>
      <c r="BE54" s="45"/>
      <c r="BF54" s="45"/>
      <c r="BG54" s="45"/>
      <c r="BH54" s="45"/>
      <c r="BI54" s="45"/>
      <c r="BJ54" s="45"/>
      <c r="BK54" s="45"/>
      <c r="BL54" s="45"/>
      <c r="BM54" s="45"/>
      <c r="BN54" s="45"/>
      <c r="BO54" s="45"/>
      <c r="BP54" s="45"/>
      <c r="BQ54" s="45"/>
      <c r="BR54" s="45"/>
      <c r="BS54" s="45"/>
      <c r="BT54" s="45"/>
      <c r="BU54" s="45"/>
      <c r="BV54" s="45"/>
      <c r="BW54" s="45"/>
      <c r="BX54" s="45"/>
      <c r="BY54" s="45"/>
      <c r="BZ54" s="45"/>
      <c r="CA54" s="45"/>
      <c r="CB54" s="45"/>
      <c r="CC54" s="45"/>
      <c r="CD54" s="45"/>
      <c r="CE54" s="45"/>
      <c r="CF54" s="45"/>
      <c r="CG54" s="45"/>
      <c r="CH54" s="45"/>
      <c r="CI54" s="45"/>
      <c r="CJ54" s="45"/>
      <c r="CK54" s="45"/>
      <c r="CL54" s="45"/>
      <c r="CM54" s="45"/>
      <c r="CN54" s="45"/>
      <c r="CO54" s="45"/>
      <c r="CP54" s="45"/>
      <c r="CQ54" s="45"/>
      <c r="CR54" s="45"/>
      <c r="CS54" s="45"/>
      <c r="CT54" s="45"/>
      <c r="CU54" s="45"/>
      <c r="CV54" s="45"/>
      <c r="CW54" s="45"/>
      <c r="CX54" s="45"/>
      <c r="CY54" s="45"/>
      <c r="CZ54" s="45"/>
      <c r="DA54" s="45"/>
      <c r="DB54" s="45"/>
      <c r="DC54" s="45"/>
      <c r="DD54" s="45"/>
      <c r="DE54" s="45"/>
      <c r="DF54" s="45"/>
      <c r="DG54" s="45"/>
      <c r="DH54" s="45"/>
      <c r="DI54" s="45"/>
      <c r="DJ54" s="45"/>
      <c r="DK54" s="45"/>
      <c r="DL54" s="45"/>
      <c r="DM54" s="45"/>
      <c r="DN54" s="45"/>
      <c r="DO54" s="45"/>
      <c r="DP54" s="45"/>
      <c r="DQ54" s="45"/>
      <c r="DR54" s="45"/>
      <c r="DS54" s="45"/>
      <c r="DT54" s="45"/>
      <c r="DU54" s="45"/>
      <c r="DV54" s="45"/>
      <c r="DW54" s="45"/>
      <c r="DX54" s="45"/>
      <c r="DY54" s="45"/>
      <c r="DZ54" s="45"/>
      <c r="EA54" s="45"/>
      <c r="EB54" s="45"/>
      <c r="EC54" s="45"/>
      <c r="ED54" s="45"/>
      <c r="EE54" s="45"/>
      <c r="EF54" s="45"/>
      <c r="EG54" s="45"/>
      <c r="EH54" s="45"/>
      <c r="EI54" s="45"/>
      <c r="EJ54" s="45"/>
      <c r="EK54" s="45"/>
      <c r="EL54" s="45"/>
      <c r="EM54" s="45"/>
      <c r="EN54" s="45"/>
      <c r="EO54" s="45"/>
      <c r="EP54" s="45"/>
      <c r="EQ54" s="45"/>
      <c r="ER54" s="45"/>
      <c r="ES54" s="45"/>
      <c r="ET54" s="45"/>
      <c r="EU54" s="45"/>
      <c r="EV54" s="45"/>
      <c r="EW54" s="45"/>
      <c r="EX54" s="45"/>
      <c r="EY54" s="45"/>
      <c r="EZ54" s="45"/>
      <c r="FA54" s="45"/>
      <c r="FB54" s="45"/>
      <c r="FC54" s="45"/>
      <c r="FD54" s="45"/>
      <c r="FE54" s="45"/>
      <c r="FF54" s="45"/>
      <c r="FG54" s="45"/>
      <c r="FH54" s="45"/>
      <c r="FI54" s="45"/>
      <c r="FJ54" s="45"/>
      <c r="FK54" s="45"/>
      <c r="FL54" s="45"/>
      <c r="FM54" s="45"/>
      <c r="FN54" s="45"/>
      <c r="FO54" s="45"/>
      <c r="FP54" s="45"/>
      <c r="FQ54" s="45"/>
      <c r="FR54" s="45"/>
      <c r="FS54" s="45"/>
      <c r="FT54" s="45"/>
      <c r="FU54" s="45"/>
      <c r="FV54" s="45"/>
      <c r="FW54" s="45"/>
    </row>
    <row r="55" spans="2:179" s="44" customFormat="1" x14ac:dyDescent="0.25">
      <c r="B55" s="78"/>
      <c r="C55" s="78"/>
      <c r="D55" s="79"/>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5"/>
      <c r="AT55" s="45"/>
      <c r="AU55" s="45"/>
      <c r="AV55" s="45"/>
      <c r="AW55" s="45"/>
      <c r="AX55" s="45"/>
      <c r="AY55" s="45"/>
      <c r="AZ55" s="45"/>
      <c r="BA55" s="45"/>
      <c r="BB55" s="45"/>
      <c r="BC55" s="45"/>
      <c r="BD55" s="45"/>
      <c r="BE55" s="45"/>
      <c r="BF55" s="45"/>
      <c r="BG55" s="45"/>
      <c r="BH55" s="45"/>
      <c r="BI55" s="45"/>
      <c r="BJ55" s="45"/>
      <c r="BK55" s="45"/>
      <c r="BL55" s="45"/>
      <c r="BM55" s="45"/>
      <c r="BN55" s="45"/>
      <c r="BO55" s="45"/>
      <c r="BP55" s="45"/>
      <c r="BQ55" s="45"/>
      <c r="BR55" s="45"/>
      <c r="BS55" s="45"/>
      <c r="BT55" s="45"/>
      <c r="BU55" s="45"/>
      <c r="BV55" s="45"/>
      <c r="BW55" s="45"/>
      <c r="BX55" s="45"/>
      <c r="BY55" s="45"/>
      <c r="BZ55" s="45"/>
      <c r="CA55" s="45"/>
      <c r="CB55" s="45"/>
      <c r="CC55" s="45"/>
      <c r="CD55" s="45"/>
      <c r="CE55" s="45"/>
      <c r="CF55" s="45"/>
      <c r="CG55" s="45"/>
      <c r="CH55" s="45"/>
      <c r="CI55" s="45"/>
      <c r="CJ55" s="45"/>
      <c r="CK55" s="45"/>
      <c r="CL55" s="45"/>
      <c r="CM55" s="45"/>
      <c r="CN55" s="45"/>
      <c r="CO55" s="45"/>
      <c r="CP55" s="45"/>
      <c r="CQ55" s="45"/>
      <c r="CR55" s="45"/>
      <c r="CS55" s="45"/>
      <c r="CT55" s="45"/>
      <c r="CU55" s="45"/>
      <c r="CV55" s="45"/>
      <c r="CW55" s="45"/>
      <c r="CX55" s="45"/>
      <c r="CY55" s="45"/>
      <c r="CZ55" s="45"/>
      <c r="DA55" s="45"/>
      <c r="DB55" s="45"/>
      <c r="DC55" s="45"/>
      <c r="DD55" s="45"/>
      <c r="DE55" s="45"/>
      <c r="DF55" s="45"/>
      <c r="DG55" s="45"/>
      <c r="DH55" s="45"/>
      <c r="DI55" s="45"/>
      <c r="DJ55" s="45"/>
      <c r="DK55" s="45"/>
      <c r="DL55" s="45"/>
      <c r="DM55" s="45"/>
      <c r="DN55" s="45"/>
      <c r="DO55" s="45"/>
      <c r="DP55" s="45"/>
      <c r="DQ55" s="45"/>
      <c r="DR55" s="45"/>
      <c r="DS55" s="45"/>
      <c r="DT55" s="45"/>
      <c r="DU55" s="45"/>
      <c r="DV55" s="45"/>
      <c r="DW55" s="45"/>
      <c r="DX55" s="45"/>
      <c r="DY55" s="45"/>
      <c r="DZ55" s="45"/>
      <c r="EA55" s="45"/>
      <c r="EB55" s="45"/>
      <c r="EC55" s="45"/>
      <c r="ED55" s="45"/>
      <c r="EE55" s="45"/>
      <c r="EF55" s="45"/>
      <c r="EG55" s="45"/>
      <c r="EH55" s="45"/>
      <c r="EI55" s="45"/>
      <c r="EJ55" s="45"/>
      <c r="EK55" s="45"/>
      <c r="EL55" s="45"/>
      <c r="EM55" s="45"/>
      <c r="EN55" s="45"/>
      <c r="EO55" s="45"/>
      <c r="EP55" s="45"/>
      <c r="EQ55" s="45"/>
      <c r="ER55" s="45"/>
      <c r="ES55" s="45"/>
      <c r="ET55" s="45"/>
      <c r="EU55" s="45"/>
      <c r="EV55" s="45"/>
      <c r="EW55" s="45"/>
      <c r="EX55" s="45"/>
      <c r="EY55" s="45"/>
      <c r="EZ55" s="45"/>
      <c r="FA55" s="45"/>
      <c r="FB55" s="45"/>
      <c r="FC55" s="45"/>
      <c r="FD55" s="45"/>
      <c r="FE55" s="45"/>
      <c r="FF55" s="45"/>
      <c r="FG55" s="45"/>
      <c r="FH55" s="45"/>
      <c r="FI55" s="45"/>
      <c r="FJ55" s="45"/>
      <c r="FK55" s="45"/>
      <c r="FL55" s="45"/>
      <c r="FM55" s="45"/>
      <c r="FN55" s="45"/>
      <c r="FO55" s="45"/>
      <c r="FP55" s="45"/>
      <c r="FQ55" s="45"/>
      <c r="FR55" s="45"/>
      <c r="FS55" s="45"/>
      <c r="FT55" s="45"/>
      <c r="FU55" s="45"/>
      <c r="FV55" s="45"/>
      <c r="FW55" s="45"/>
    </row>
    <row r="56" spans="2:179" s="44" customFormat="1" x14ac:dyDescent="0.25">
      <c r="B56" s="78"/>
      <c r="C56" s="78"/>
      <c r="D56" s="79"/>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c r="AS56" s="45"/>
      <c r="AT56" s="45"/>
      <c r="AU56" s="45"/>
      <c r="AV56" s="45"/>
      <c r="AW56" s="45"/>
      <c r="AX56" s="45"/>
      <c r="AY56" s="45"/>
      <c r="AZ56" s="45"/>
      <c r="BA56" s="45"/>
      <c r="BB56" s="45"/>
      <c r="BC56" s="45"/>
      <c r="BD56" s="45"/>
      <c r="BE56" s="45"/>
      <c r="BF56" s="45"/>
      <c r="BG56" s="45"/>
      <c r="BH56" s="45"/>
      <c r="BI56" s="45"/>
      <c r="BJ56" s="45"/>
      <c r="BK56" s="45"/>
      <c r="BL56" s="45"/>
      <c r="BM56" s="45"/>
      <c r="BN56" s="45"/>
      <c r="BO56" s="45"/>
      <c r="BP56" s="45"/>
      <c r="BQ56" s="45"/>
      <c r="BR56" s="45"/>
      <c r="BS56" s="45"/>
      <c r="BT56" s="45"/>
      <c r="BU56" s="45"/>
      <c r="BV56" s="45"/>
      <c r="BW56" s="45"/>
      <c r="BX56" s="45"/>
      <c r="BY56" s="45"/>
      <c r="BZ56" s="45"/>
      <c r="CA56" s="45"/>
      <c r="CB56" s="45"/>
      <c r="CC56" s="45"/>
      <c r="CD56" s="45"/>
      <c r="CE56" s="45"/>
      <c r="CF56" s="45"/>
      <c r="CG56" s="45"/>
      <c r="CH56" s="45"/>
      <c r="CI56" s="45"/>
      <c r="CJ56" s="45"/>
      <c r="CK56" s="45"/>
      <c r="CL56" s="45"/>
      <c r="CM56" s="45"/>
      <c r="CN56" s="45"/>
      <c r="CO56" s="45"/>
      <c r="CP56" s="45"/>
      <c r="CQ56" s="45"/>
      <c r="CR56" s="45"/>
      <c r="CS56" s="45"/>
      <c r="CT56" s="45"/>
      <c r="CU56" s="45"/>
      <c r="CV56" s="45"/>
      <c r="CW56" s="45"/>
      <c r="CX56" s="45"/>
      <c r="CY56" s="45"/>
      <c r="CZ56" s="45"/>
      <c r="DA56" s="45"/>
      <c r="DB56" s="45"/>
      <c r="DC56" s="45"/>
      <c r="DD56" s="45"/>
      <c r="DE56" s="45"/>
      <c r="DF56" s="45"/>
      <c r="DG56" s="45"/>
      <c r="DH56" s="45"/>
      <c r="DI56" s="45"/>
      <c r="DJ56" s="45"/>
      <c r="DK56" s="45"/>
      <c r="DL56" s="45"/>
      <c r="DM56" s="45"/>
      <c r="DN56" s="45"/>
      <c r="DO56" s="45"/>
      <c r="DP56" s="45"/>
      <c r="DQ56" s="45"/>
      <c r="DR56" s="45"/>
      <c r="DS56" s="45"/>
      <c r="DT56" s="45"/>
      <c r="DU56" s="45"/>
      <c r="DV56" s="45"/>
      <c r="DW56" s="45"/>
      <c r="DX56" s="45"/>
      <c r="DY56" s="45"/>
      <c r="DZ56" s="45"/>
      <c r="EA56" s="45"/>
      <c r="EB56" s="45"/>
      <c r="EC56" s="45"/>
      <c r="ED56" s="45"/>
      <c r="EE56" s="45"/>
      <c r="EF56" s="45"/>
      <c r="EG56" s="45"/>
      <c r="EH56" s="45"/>
      <c r="EI56" s="45"/>
      <c r="EJ56" s="45"/>
      <c r="EK56" s="45"/>
      <c r="EL56" s="45"/>
      <c r="EM56" s="45"/>
      <c r="EN56" s="45"/>
      <c r="EO56" s="45"/>
      <c r="EP56" s="45"/>
      <c r="EQ56" s="45"/>
      <c r="ER56" s="45"/>
      <c r="ES56" s="45"/>
      <c r="ET56" s="45"/>
      <c r="EU56" s="45"/>
      <c r="EV56" s="45"/>
      <c r="EW56" s="45"/>
      <c r="EX56" s="45"/>
      <c r="EY56" s="45"/>
      <c r="EZ56" s="45"/>
      <c r="FA56" s="45"/>
      <c r="FB56" s="45"/>
      <c r="FC56" s="45"/>
      <c r="FD56" s="45"/>
      <c r="FE56" s="45"/>
      <c r="FF56" s="45"/>
      <c r="FG56" s="45"/>
      <c r="FH56" s="45"/>
      <c r="FI56" s="45"/>
      <c r="FJ56" s="45"/>
      <c r="FK56" s="45"/>
      <c r="FL56" s="45"/>
      <c r="FM56" s="45"/>
      <c r="FN56" s="45"/>
      <c r="FO56" s="45"/>
      <c r="FP56" s="45"/>
      <c r="FQ56" s="45"/>
      <c r="FR56" s="45"/>
      <c r="FS56" s="45"/>
      <c r="FT56" s="45"/>
      <c r="FU56" s="45"/>
      <c r="FV56" s="45"/>
      <c r="FW56" s="45"/>
    </row>
    <row r="57" spans="2:179" s="44" customFormat="1" x14ac:dyDescent="0.25">
      <c r="B57" s="78"/>
      <c r="C57" s="78"/>
      <c r="D57" s="79"/>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5"/>
      <c r="AY57" s="45"/>
      <c r="AZ57" s="45"/>
      <c r="BA57" s="45"/>
      <c r="BB57" s="45"/>
      <c r="BC57" s="45"/>
      <c r="BD57" s="45"/>
      <c r="BE57" s="45"/>
      <c r="BF57" s="45"/>
      <c r="BG57" s="45"/>
      <c r="BH57" s="45"/>
      <c r="BI57" s="45"/>
      <c r="BJ57" s="45"/>
      <c r="BK57" s="45"/>
      <c r="BL57" s="45"/>
      <c r="BM57" s="45"/>
      <c r="BN57" s="45"/>
      <c r="BO57" s="45"/>
      <c r="BP57" s="45"/>
      <c r="BQ57" s="45"/>
      <c r="BR57" s="45"/>
      <c r="BS57" s="45"/>
      <c r="BT57" s="45"/>
      <c r="BU57" s="45"/>
      <c r="BV57" s="45"/>
      <c r="BW57" s="45"/>
      <c r="BX57" s="45"/>
      <c r="BY57" s="45"/>
      <c r="BZ57" s="45"/>
      <c r="CA57" s="45"/>
      <c r="CB57" s="45"/>
      <c r="CC57" s="45"/>
      <c r="CD57" s="45"/>
      <c r="CE57" s="45"/>
      <c r="CF57" s="45"/>
      <c r="CG57" s="45"/>
      <c r="CH57" s="45"/>
      <c r="CI57" s="45"/>
      <c r="CJ57" s="45"/>
      <c r="CK57" s="45"/>
      <c r="CL57" s="45"/>
      <c r="CM57" s="45"/>
      <c r="CN57" s="45"/>
      <c r="CO57" s="45"/>
      <c r="CP57" s="45"/>
      <c r="CQ57" s="45"/>
      <c r="CR57" s="45"/>
      <c r="CS57" s="45"/>
      <c r="CT57" s="45"/>
      <c r="CU57" s="45"/>
      <c r="CV57" s="45"/>
      <c r="CW57" s="45"/>
      <c r="CX57" s="45"/>
      <c r="CY57" s="45"/>
      <c r="CZ57" s="45"/>
      <c r="DA57" s="45"/>
      <c r="DB57" s="45"/>
      <c r="DC57" s="45"/>
      <c r="DD57" s="45"/>
      <c r="DE57" s="45"/>
      <c r="DF57" s="45"/>
      <c r="DG57" s="45"/>
      <c r="DH57" s="45"/>
      <c r="DI57" s="45"/>
      <c r="DJ57" s="45"/>
      <c r="DK57" s="45"/>
      <c r="DL57" s="45"/>
      <c r="DM57" s="45"/>
      <c r="DN57" s="45"/>
      <c r="DO57" s="45"/>
      <c r="DP57" s="45"/>
      <c r="DQ57" s="45"/>
      <c r="DR57" s="45"/>
      <c r="DS57" s="45"/>
      <c r="DT57" s="45"/>
      <c r="DU57" s="45"/>
      <c r="DV57" s="45"/>
      <c r="DW57" s="45"/>
      <c r="DX57" s="45"/>
      <c r="DY57" s="45"/>
      <c r="DZ57" s="45"/>
      <c r="EA57" s="45"/>
      <c r="EB57" s="45"/>
      <c r="EC57" s="45"/>
      <c r="ED57" s="45"/>
      <c r="EE57" s="45"/>
      <c r="EF57" s="45"/>
      <c r="EG57" s="45"/>
      <c r="EH57" s="45"/>
      <c r="EI57" s="45"/>
      <c r="EJ57" s="45"/>
      <c r="EK57" s="45"/>
      <c r="EL57" s="45"/>
      <c r="EM57" s="45"/>
      <c r="EN57" s="45"/>
      <c r="EO57" s="45"/>
      <c r="EP57" s="45"/>
      <c r="EQ57" s="45"/>
      <c r="ER57" s="45"/>
      <c r="ES57" s="45"/>
      <c r="ET57" s="45"/>
      <c r="EU57" s="45"/>
      <c r="EV57" s="45"/>
      <c r="EW57" s="45"/>
      <c r="EX57" s="45"/>
      <c r="EY57" s="45"/>
      <c r="EZ57" s="45"/>
      <c r="FA57" s="45"/>
      <c r="FB57" s="45"/>
      <c r="FC57" s="45"/>
      <c r="FD57" s="45"/>
      <c r="FE57" s="45"/>
      <c r="FF57" s="45"/>
      <c r="FG57" s="45"/>
      <c r="FH57" s="45"/>
      <c r="FI57" s="45"/>
      <c r="FJ57" s="45"/>
      <c r="FK57" s="45"/>
      <c r="FL57" s="45"/>
      <c r="FM57" s="45"/>
      <c r="FN57" s="45"/>
      <c r="FO57" s="45"/>
      <c r="FP57" s="45"/>
      <c r="FQ57" s="45"/>
      <c r="FR57" s="45"/>
      <c r="FS57" s="45"/>
      <c r="FT57" s="45"/>
      <c r="FU57" s="45"/>
      <c r="FV57" s="45"/>
      <c r="FW57" s="45"/>
    </row>
    <row r="58" spans="2:179" s="44" customFormat="1" x14ac:dyDescent="0.25">
      <c r="B58" s="78"/>
      <c r="C58" s="78"/>
      <c r="D58" s="79"/>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c r="AS58" s="45"/>
      <c r="AT58" s="45"/>
      <c r="AU58" s="45"/>
      <c r="AV58" s="45"/>
      <c r="AW58" s="45"/>
      <c r="AX58" s="45"/>
      <c r="AY58" s="45"/>
      <c r="AZ58" s="45"/>
      <c r="BA58" s="45"/>
      <c r="BB58" s="45"/>
      <c r="BC58" s="45"/>
      <c r="BD58" s="45"/>
      <c r="BE58" s="45"/>
      <c r="BF58" s="45"/>
      <c r="BG58" s="45"/>
      <c r="BH58" s="45"/>
      <c r="BI58" s="45"/>
      <c r="BJ58" s="45"/>
      <c r="BK58" s="45"/>
      <c r="BL58" s="45"/>
      <c r="BM58" s="45"/>
      <c r="BN58" s="45"/>
      <c r="BO58" s="45"/>
      <c r="BP58" s="45"/>
      <c r="BQ58" s="45"/>
      <c r="BR58" s="45"/>
      <c r="BS58" s="45"/>
      <c r="BT58" s="45"/>
      <c r="BU58" s="45"/>
      <c r="BV58" s="45"/>
      <c r="BW58" s="45"/>
      <c r="BX58" s="45"/>
      <c r="BY58" s="45"/>
      <c r="BZ58" s="45"/>
      <c r="CA58" s="45"/>
      <c r="CB58" s="45"/>
      <c r="CC58" s="45"/>
      <c r="CD58" s="45"/>
      <c r="CE58" s="45"/>
      <c r="CF58" s="45"/>
      <c r="CG58" s="45"/>
      <c r="CH58" s="45"/>
      <c r="CI58" s="45"/>
      <c r="CJ58" s="45"/>
      <c r="CK58" s="45"/>
      <c r="CL58" s="45"/>
      <c r="CM58" s="45"/>
      <c r="CN58" s="45"/>
      <c r="CO58" s="45"/>
      <c r="CP58" s="45"/>
      <c r="CQ58" s="45"/>
      <c r="CR58" s="45"/>
      <c r="CS58" s="45"/>
      <c r="CT58" s="45"/>
      <c r="CU58" s="45"/>
      <c r="CV58" s="45"/>
      <c r="CW58" s="45"/>
      <c r="CX58" s="45"/>
      <c r="CY58" s="45"/>
      <c r="CZ58" s="45"/>
      <c r="DA58" s="45"/>
      <c r="DB58" s="45"/>
      <c r="DC58" s="45"/>
      <c r="DD58" s="45"/>
      <c r="DE58" s="45"/>
      <c r="DF58" s="45"/>
      <c r="DG58" s="45"/>
      <c r="DH58" s="45"/>
      <c r="DI58" s="45"/>
      <c r="DJ58" s="45"/>
      <c r="DK58" s="45"/>
      <c r="DL58" s="45"/>
      <c r="DM58" s="45"/>
      <c r="DN58" s="45"/>
      <c r="DO58" s="45"/>
      <c r="DP58" s="45"/>
      <c r="DQ58" s="45"/>
      <c r="DR58" s="45"/>
      <c r="DS58" s="45"/>
      <c r="DT58" s="45"/>
      <c r="DU58" s="45"/>
      <c r="DV58" s="45"/>
      <c r="DW58" s="45"/>
      <c r="DX58" s="45"/>
      <c r="DY58" s="45"/>
      <c r="DZ58" s="45"/>
      <c r="EA58" s="45"/>
      <c r="EB58" s="45"/>
      <c r="EC58" s="45"/>
      <c r="ED58" s="45"/>
      <c r="EE58" s="45"/>
      <c r="EF58" s="45"/>
      <c r="EG58" s="45"/>
      <c r="EH58" s="45"/>
      <c r="EI58" s="45"/>
      <c r="EJ58" s="45"/>
      <c r="EK58" s="45"/>
      <c r="EL58" s="45"/>
      <c r="EM58" s="45"/>
      <c r="EN58" s="45"/>
      <c r="EO58" s="45"/>
      <c r="EP58" s="45"/>
      <c r="EQ58" s="45"/>
      <c r="ER58" s="45"/>
      <c r="ES58" s="45"/>
      <c r="ET58" s="45"/>
      <c r="EU58" s="45"/>
      <c r="EV58" s="45"/>
      <c r="EW58" s="45"/>
      <c r="EX58" s="45"/>
      <c r="EY58" s="45"/>
      <c r="EZ58" s="45"/>
      <c r="FA58" s="45"/>
      <c r="FB58" s="45"/>
      <c r="FC58" s="45"/>
      <c r="FD58" s="45"/>
      <c r="FE58" s="45"/>
      <c r="FF58" s="45"/>
      <c r="FG58" s="45"/>
      <c r="FH58" s="45"/>
      <c r="FI58" s="45"/>
      <c r="FJ58" s="45"/>
      <c r="FK58" s="45"/>
      <c r="FL58" s="45"/>
      <c r="FM58" s="45"/>
      <c r="FN58" s="45"/>
      <c r="FO58" s="45"/>
      <c r="FP58" s="45"/>
      <c r="FQ58" s="45"/>
      <c r="FR58" s="45"/>
      <c r="FS58" s="45"/>
      <c r="FT58" s="45"/>
      <c r="FU58" s="45"/>
      <c r="FV58" s="45"/>
      <c r="FW58" s="45"/>
    </row>
    <row r="59" spans="2:179" s="44" customFormat="1" x14ac:dyDescent="0.25">
      <c r="B59" s="78"/>
      <c r="C59" s="78"/>
      <c r="D59" s="79"/>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45"/>
      <c r="AX59" s="45"/>
      <c r="AY59" s="45"/>
      <c r="AZ59" s="45"/>
      <c r="BA59" s="45"/>
      <c r="BB59" s="45"/>
      <c r="BC59" s="45"/>
      <c r="BD59" s="45"/>
      <c r="BE59" s="45"/>
      <c r="BF59" s="45"/>
      <c r="BG59" s="45"/>
      <c r="BH59" s="45"/>
      <c r="BI59" s="45"/>
      <c r="BJ59" s="45"/>
      <c r="BK59" s="45"/>
      <c r="BL59" s="45"/>
      <c r="BM59" s="45"/>
      <c r="BN59" s="45"/>
      <c r="BO59" s="45"/>
      <c r="BP59" s="45"/>
      <c r="BQ59" s="45"/>
      <c r="BR59" s="45"/>
      <c r="BS59" s="45"/>
      <c r="BT59" s="45"/>
      <c r="BU59" s="45"/>
      <c r="BV59" s="45"/>
      <c r="BW59" s="45"/>
      <c r="BX59" s="45"/>
      <c r="BY59" s="45"/>
      <c r="BZ59" s="45"/>
      <c r="CA59" s="45"/>
      <c r="CB59" s="45"/>
      <c r="CC59" s="45"/>
      <c r="CD59" s="45"/>
      <c r="CE59" s="45"/>
      <c r="CF59" s="45"/>
      <c r="CG59" s="45"/>
      <c r="CH59" s="45"/>
      <c r="CI59" s="45"/>
      <c r="CJ59" s="45"/>
      <c r="CK59" s="45"/>
      <c r="CL59" s="45"/>
      <c r="CM59" s="45"/>
      <c r="CN59" s="45"/>
      <c r="CO59" s="45"/>
      <c r="CP59" s="45"/>
      <c r="CQ59" s="45"/>
      <c r="CR59" s="45"/>
      <c r="CS59" s="45"/>
      <c r="CT59" s="45"/>
      <c r="CU59" s="45"/>
      <c r="CV59" s="45"/>
      <c r="CW59" s="45"/>
      <c r="CX59" s="45"/>
      <c r="CY59" s="45"/>
      <c r="CZ59" s="45"/>
      <c r="DA59" s="45"/>
      <c r="DB59" s="45"/>
      <c r="DC59" s="45"/>
      <c r="DD59" s="45"/>
      <c r="DE59" s="45"/>
      <c r="DF59" s="45"/>
      <c r="DG59" s="45"/>
      <c r="DH59" s="45"/>
      <c r="DI59" s="45"/>
      <c r="DJ59" s="45"/>
      <c r="DK59" s="45"/>
      <c r="DL59" s="45"/>
      <c r="DM59" s="45"/>
      <c r="DN59" s="45"/>
      <c r="DO59" s="45"/>
      <c r="DP59" s="45"/>
      <c r="DQ59" s="45"/>
      <c r="DR59" s="45"/>
      <c r="DS59" s="45"/>
      <c r="DT59" s="45"/>
      <c r="DU59" s="45"/>
      <c r="DV59" s="45"/>
      <c r="DW59" s="45"/>
      <c r="DX59" s="45"/>
      <c r="DY59" s="45"/>
      <c r="DZ59" s="45"/>
      <c r="EA59" s="45"/>
      <c r="EB59" s="45"/>
      <c r="EC59" s="45"/>
      <c r="ED59" s="45"/>
      <c r="EE59" s="45"/>
      <c r="EF59" s="45"/>
      <c r="EG59" s="45"/>
      <c r="EH59" s="45"/>
      <c r="EI59" s="45"/>
      <c r="EJ59" s="45"/>
      <c r="EK59" s="45"/>
      <c r="EL59" s="45"/>
      <c r="EM59" s="45"/>
      <c r="EN59" s="45"/>
      <c r="EO59" s="45"/>
      <c r="EP59" s="45"/>
      <c r="EQ59" s="45"/>
      <c r="ER59" s="45"/>
      <c r="ES59" s="45"/>
      <c r="ET59" s="45"/>
      <c r="EU59" s="45"/>
      <c r="EV59" s="45"/>
      <c r="EW59" s="45"/>
      <c r="EX59" s="45"/>
      <c r="EY59" s="45"/>
      <c r="EZ59" s="45"/>
      <c r="FA59" s="45"/>
      <c r="FB59" s="45"/>
      <c r="FC59" s="45"/>
      <c r="FD59" s="45"/>
      <c r="FE59" s="45"/>
      <c r="FF59" s="45"/>
      <c r="FG59" s="45"/>
      <c r="FH59" s="45"/>
      <c r="FI59" s="45"/>
      <c r="FJ59" s="45"/>
      <c r="FK59" s="45"/>
      <c r="FL59" s="45"/>
      <c r="FM59" s="45"/>
      <c r="FN59" s="45"/>
      <c r="FO59" s="45"/>
      <c r="FP59" s="45"/>
      <c r="FQ59" s="45"/>
      <c r="FR59" s="45"/>
      <c r="FS59" s="45"/>
      <c r="FT59" s="45"/>
      <c r="FU59" s="45"/>
      <c r="FV59" s="45"/>
      <c r="FW59" s="45"/>
    </row>
    <row r="60" spans="2:179" s="44" customFormat="1" x14ac:dyDescent="0.25">
      <c r="B60" s="78"/>
      <c r="C60" s="78"/>
      <c r="D60" s="79"/>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45"/>
      <c r="AU60" s="45"/>
      <c r="AV60" s="45"/>
      <c r="AW60" s="45"/>
      <c r="AX60" s="45"/>
      <c r="AY60" s="45"/>
      <c r="AZ60" s="45"/>
      <c r="BA60" s="45"/>
      <c r="BB60" s="45"/>
      <c r="BC60" s="45"/>
      <c r="BD60" s="45"/>
      <c r="BE60" s="45"/>
      <c r="BF60" s="45"/>
      <c r="BG60" s="45"/>
      <c r="BH60" s="45"/>
      <c r="BI60" s="45"/>
      <c r="BJ60" s="45"/>
      <c r="BK60" s="45"/>
      <c r="BL60" s="45"/>
      <c r="BM60" s="45"/>
      <c r="BN60" s="45"/>
      <c r="BO60" s="45"/>
      <c r="BP60" s="45"/>
      <c r="BQ60" s="45"/>
      <c r="BR60" s="45"/>
      <c r="BS60" s="45"/>
      <c r="BT60" s="45"/>
      <c r="BU60" s="45"/>
      <c r="BV60" s="45"/>
      <c r="BW60" s="45"/>
      <c r="BX60" s="45"/>
      <c r="BY60" s="45"/>
      <c r="BZ60" s="45"/>
      <c r="CA60" s="45"/>
      <c r="CB60" s="45"/>
      <c r="CC60" s="45"/>
      <c r="CD60" s="45"/>
      <c r="CE60" s="45"/>
      <c r="CF60" s="45"/>
      <c r="CG60" s="45"/>
      <c r="CH60" s="45"/>
      <c r="CI60" s="45"/>
      <c r="CJ60" s="45"/>
      <c r="CK60" s="45"/>
      <c r="CL60" s="45"/>
      <c r="CM60" s="45"/>
      <c r="CN60" s="45"/>
      <c r="CO60" s="45"/>
      <c r="CP60" s="45"/>
      <c r="CQ60" s="45"/>
      <c r="CR60" s="45"/>
      <c r="CS60" s="45"/>
      <c r="CT60" s="45"/>
      <c r="CU60" s="45"/>
      <c r="CV60" s="45"/>
      <c r="CW60" s="45"/>
      <c r="CX60" s="45"/>
      <c r="CY60" s="45"/>
      <c r="CZ60" s="45"/>
      <c r="DA60" s="45"/>
      <c r="DB60" s="45"/>
      <c r="DC60" s="45"/>
      <c r="DD60" s="45"/>
      <c r="DE60" s="45"/>
      <c r="DF60" s="45"/>
      <c r="DG60" s="45"/>
      <c r="DH60" s="45"/>
      <c r="DI60" s="45"/>
      <c r="DJ60" s="45"/>
      <c r="DK60" s="45"/>
      <c r="DL60" s="45"/>
      <c r="DM60" s="45"/>
      <c r="DN60" s="45"/>
      <c r="DO60" s="45"/>
      <c r="DP60" s="45"/>
      <c r="DQ60" s="45"/>
      <c r="DR60" s="45"/>
      <c r="DS60" s="45"/>
      <c r="DT60" s="45"/>
      <c r="DU60" s="45"/>
      <c r="DV60" s="45"/>
      <c r="DW60" s="45"/>
      <c r="DX60" s="45"/>
      <c r="DY60" s="45"/>
      <c r="DZ60" s="45"/>
      <c r="EA60" s="45"/>
      <c r="EB60" s="45"/>
      <c r="EC60" s="45"/>
      <c r="ED60" s="45"/>
      <c r="EE60" s="45"/>
      <c r="EF60" s="45"/>
      <c r="EG60" s="45"/>
      <c r="EH60" s="45"/>
      <c r="EI60" s="45"/>
      <c r="EJ60" s="45"/>
      <c r="EK60" s="45"/>
      <c r="EL60" s="45"/>
      <c r="EM60" s="45"/>
      <c r="EN60" s="45"/>
      <c r="EO60" s="45"/>
      <c r="EP60" s="45"/>
      <c r="EQ60" s="45"/>
      <c r="ER60" s="45"/>
      <c r="ES60" s="45"/>
      <c r="ET60" s="45"/>
      <c r="EU60" s="45"/>
      <c r="EV60" s="45"/>
      <c r="EW60" s="45"/>
      <c r="EX60" s="45"/>
      <c r="EY60" s="45"/>
      <c r="EZ60" s="45"/>
      <c r="FA60" s="45"/>
      <c r="FB60" s="45"/>
      <c r="FC60" s="45"/>
      <c r="FD60" s="45"/>
      <c r="FE60" s="45"/>
      <c r="FF60" s="45"/>
      <c r="FG60" s="45"/>
      <c r="FH60" s="45"/>
      <c r="FI60" s="45"/>
      <c r="FJ60" s="45"/>
      <c r="FK60" s="45"/>
      <c r="FL60" s="45"/>
      <c r="FM60" s="45"/>
      <c r="FN60" s="45"/>
      <c r="FO60" s="45"/>
      <c r="FP60" s="45"/>
      <c r="FQ60" s="45"/>
      <c r="FR60" s="45"/>
      <c r="FS60" s="45"/>
      <c r="FT60" s="45"/>
      <c r="FU60" s="45"/>
      <c r="FV60" s="45"/>
      <c r="FW60" s="45"/>
    </row>
    <row r="61" spans="2:179" s="44" customFormat="1" x14ac:dyDescent="0.25">
      <c r="B61" s="78"/>
      <c r="C61" s="78"/>
      <c r="D61" s="79"/>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5"/>
      <c r="BD61" s="45"/>
      <c r="BE61" s="45"/>
      <c r="BF61" s="45"/>
      <c r="BG61" s="45"/>
      <c r="BH61" s="45"/>
      <c r="BI61" s="45"/>
      <c r="BJ61" s="45"/>
      <c r="BK61" s="45"/>
      <c r="BL61" s="45"/>
      <c r="BM61" s="45"/>
      <c r="BN61" s="45"/>
      <c r="BO61" s="45"/>
      <c r="BP61" s="45"/>
      <c r="BQ61" s="45"/>
      <c r="BR61" s="45"/>
      <c r="BS61" s="45"/>
      <c r="BT61" s="45"/>
      <c r="BU61" s="45"/>
      <c r="BV61" s="45"/>
      <c r="BW61" s="45"/>
      <c r="BX61" s="45"/>
      <c r="BY61" s="45"/>
      <c r="BZ61" s="45"/>
      <c r="CA61" s="45"/>
      <c r="CB61" s="45"/>
      <c r="CC61" s="45"/>
      <c r="CD61" s="45"/>
      <c r="CE61" s="45"/>
      <c r="CF61" s="45"/>
      <c r="CG61" s="45"/>
      <c r="CH61" s="45"/>
      <c r="CI61" s="45"/>
      <c r="CJ61" s="45"/>
      <c r="CK61" s="45"/>
      <c r="CL61" s="45"/>
      <c r="CM61" s="45"/>
      <c r="CN61" s="45"/>
      <c r="CO61" s="45"/>
      <c r="CP61" s="45"/>
      <c r="CQ61" s="45"/>
      <c r="CR61" s="45"/>
      <c r="CS61" s="45"/>
      <c r="CT61" s="45"/>
      <c r="CU61" s="45"/>
      <c r="CV61" s="45"/>
      <c r="CW61" s="45"/>
      <c r="CX61" s="45"/>
      <c r="CY61" s="45"/>
      <c r="CZ61" s="45"/>
      <c r="DA61" s="45"/>
      <c r="DB61" s="45"/>
      <c r="DC61" s="45"/>
      <c r="DD61" s="45"/>
      <c r="DE61" s="45"/>
      <c r="DF61" s="45"/>
      <c r="DG61" s="45"/>
      <c r="DH61" s="45"/>
      <c r="DI61" s="45"/>
      <c r="DJ61" s="45"/>
      <c r="DK61" s="45"/>
      <c r="DL61" s="45"/>
      <c r="DM61" s="45"/>
      <c r="DN61" s="45"/>
      <c r="DO61" s="45"/>
      <c r="DP61" s="45"/>
      <c r="DQ61" s="45"/>
      <c r="DR61" s="45"/>
      <c r="DS61" s="45"/>
      <c r="DT61" s="45"/>
      <c r="DU61" s="45"/>
      <c r="DV61" s="45"/>
      <c r="DW61" s="45"/>
      <c r="DX61" s="45"/>
      <c r="DY61" s="45"/>
      <c r="DZ61" s="45"/>
      <c r="EA61" s="45"/>
      <c r="EB61" s="45"/>
      <c r="EC61" s="45"/>
      <c r="ED61" s="45"/>
      <c r="EE61" s="45"/>
      <c r="EF61" s="45"/>
      <c r="EG61" s="45"/>
      <c r="EH61" s="45"/>
      <c r="EI61" s="45"/>
      <c r="EJ61" s="45"/>
      <c r="EK61" s="45"/>
      <c r="EL61" s="45"/>
      <c r="EM61" s="45"/>
      <c r="EN61" s="45"/>
      <c r="EO61" s="45"/>
      <c r="EP61" s="45"/>
      <c r="EQ61" s="45"/>
      <c r="ER61" s="45"/>
      <c r="ES61" s="45"/>
      <c r="ET61" s="45"/>
      <c r="EU61" s="45"/>
      <c r="EV61" s="45"/>
      <c r="EW61" s="45"/>
      <c r="EX61" s="45"/>
      <c r="EY61" s="45"/>
      <c r="EZ61" s="45"/>
      <c r="FA61" s="45"/>
      <c r="FB61" s="45"/>
      <c r="FC61" s="45"/>
      <c r="FD61" s="45"/>
      <c r="FE61" s="45"/>
      <c r="FF61" s="45"/>
      <c r="FG61" s="45"/>
      <c r="FH61" s="45"/>
      <c r="FI61" s="45"/>
      <c r="FJ61" s="45"/>
      <c r="FK61" s="45"/>
      <c r="FL61" s="45"/>
      <c r="FM61" s="45"/>
      <c r="FN61" s="45"/>
      <c r="FO61" s="45"/>
      <c r="FP61" s="45"/>
      <c r="FQ61" s="45"/>
      <c r="FR61" s="45"/>
      <c r="FS61" s="45"/>
      <c r="FT61" s="45"/>
      <c r="FU61" s="45"/>
      <c r="FV61" s="45"/>
      <c r="FW61" s="45"/>
    </row>
    <row r="62" spans="2:179" s="44" customFormat="1" x14ac:dyDescent="0.25">
      <c r="B62" s="78"/>
      <c r="C62" s="78"/>
      <c r="D62" s="79"/>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c r="AS62" s="45"/>
      <c r="AT62" s="45"/>
      <c r="AU62" s="45"/>
      <c r="AV62" s="45"/>
      <c r="AW62" s="45"/>
      <c r="AX62" s="45"/>
      <c r="AY62" s="45"/>
      <c r="AZ62" s="45"/>
      <c r="BA62" s="45"/>
      <c r="BB62" s="45"/>
      <c r="BC62" s="45"/>
      <c r="BD62" s="45"/>
      <c r="BE62" s="45"/>
      <c r="BF62" s="45"/>
      <c r="BG62" s="45"/>
      <c r="BH62" s="45"/>
      <c r="BI62" s="45"/>
      <c r="BJ62" s="45"/>
      <c r="BK62" s="45"/>
      <c r="BL62" s="45"/>
      <c r="BM62" s="45"/>
      <c r="BN62" s="45"/>
      <c r="BO62" s="45"/>
      <c r="BP62" s="45"/>
      <c r="BQ62" s="45"/>
      <c r="BR62" s="45"/>
      <c r="BS62" s="45"/>
      <c r="BT62" s="45"/>
      <c r="BU62" s="45"/>
      <c r="BV62" s="45"/>
      <c r="BW62" s="45"/>
      <c r="BX62" s="45"/>
      <c r="BY62" s="45"/>
      <c r="BZ62" s="45"/>
      <c r="CA62" s="45"/>
      <c r="CB62" s="45"/>
      <c r="CC62" s="45"/>
      <c r="CD62" s="45"/>
      <c r="CE62" s="45"/>
      <c r="CF62" s="45"/>
      <c r="CG62" s="45"/>
      <c r="CH62" s="45"/>
      <c r="CI62" s="45"/>
      <c r="CJ62" s="45"/>
      <c r="CK62" s="45"/>
      <c r="CL62" s="45"/>
      <c r="CM62" s="45"/>
      <c r="CN62" s="45"/>
      <c r="CO62" s="45"/>
      <c r="CP62" s="45"/>
      <c r="CQ62" s="45"/>
      <c r="CR62" s="45"/>
      <c r="CS62" s="45"/>
      <c r="CT62" s="45"/>
      <c r="CU62" s="45"/>
      <c r="CV62" s="45"/>
      <c r="CW62" s="45"/>
      <c r="CX62" s="45"/>
      <c r="CY62" s="45"/>
      <c r="CZ62" s="45"/>
      <c r="DA62" s="45"/>
      <c r="DB62" s="45"/>
      <c r="DC62" s="45"/>
      <c r="DD62" s="45"/>
      <c r="DE62" s="45"/>
      <c r="DF62" s="45"/>
      <c r="DG62" s="45"/>
      <c r="DH62" s="45"/>
      <c r="DI62" s="45"/>
      <c r="DJ62" s="45"/>
      <c r="DK62" s="45"/>
      <c r="DL62" s="45"/>
      <c r="DM62" s="45"/>
      <c r="DN62" s="45"/>
      <c r="DO62" s="45"/>
      <c r="DP62" s="45"/>
      <c r="DQ62" s="45"/>
      <c r="DR62" s="45"/>
      <c r="DS62" s="45"/>
      <c r="DT62" s="45"/>
      <c r="DU62" s="45"/>
      <c r="DV62" s="45"/>
      <c r="DW62" s="45"/>
      <c r="DX62" s="45"/>
      <c r="DY62" s="45"/>
      <c r="DZ62" s="45"/>
      <c r="EA62" s="45"/>
      <c r="EB62" s="45"/>
      <c r="EC62" s="45"/>
      <c r="ED62" s="45"/>
      <c r="EE62" s="45"/>
      <c r="EF62" s="45"/>
      <c r="EG62" s="45"/>
      <c r="EH62" s="45"/>
      <c r="EI62" s="45"/>
      <c r="EJ62" s="45"/>
      <c r="EK62" s="45"/>
      <c r="EL62" s="45"/>
      <c r="EM62" s="45"/>
      <c r="EN62" s="45"/>
      <c r="EO62" s="45"/>
      <c r="EP62" s="45"/>
      <c r="EQ62" s="45"/>
      <c r="ER62" s="45"/>
      <c r="ES62" s="45"/>
      <c r="ET62" s="45"/>
      <c r="EU62" s="45"/>
      <c r="EV62" s="45"/>
      <c r="EW62" s="45"/>
      <c r="EX62" s="45"/>
      <c r="EY62" s="45"/>
      <c r="EZ62" s="45"/>
      <c r="FA62" s="45"/>
      <c r="FB62" s="45"/>
      <c r="FC62" s="45"/>
      <c r="FD62" s="45"/>
      <c r="FE62" s="45"/>
      <c r="FF62" s="45"/>
      <c r="FG62" s="45"/>
      <c r="FH62" s="45"/>
      <c r="FI62" s="45"/>
      <c r="FJ62" s="45"/>
      <c r="FK62" s="45"/>
      <c r="FL62" s="45"/>
      <c r="FM62" s="45"/>
      <c r="FN62" s="45"/>
      <c r="FO62" s="45"/>
      <c r="FP62" s="45"/>
      <c r="FQ62" s="45"/>
      <c r="FR62" s="45"/>
      <c r="FS62" s="45"/>
      <c r="FT62" s="45"/>
      <c r="FU62" s="45"/>
      <c r="FV62" s="45"/>
      <c r="FW62" s="45"/>
    </row>
    <row r="63" spans="2:179" s="44" customFormat="1" x14ac:dyDescent="0.25">
      <c r="B63" s="78"/>
      <c r="C63" s="78"/>
      <c r="D63" s="79"/>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c r="AT63" s="45"/>
      <c r="AU63" s="45"/>
      <c r="AV63" s="45"/>
      <c r="AW63" s="45"/>
      <c r="AX63" s="45"/>
      <c r="AY63" s="45"/>
      <c r="AZ63" s="45"/>
      <c r="BA63" s="45"/>
      <c r="BB63" s="45"/>
      <c r="BC63" s="45"/>
      <c r="BD63" s="45"/>
      <c r="BE63" s="45"/>
      <c r="BF63" s="45"/>
      <c r="BG63" s="45"/>
      <c r="BH63" s="45"/>
      <c r="BI63" s="45"/>
      <c r="BJ63" s="45"/>
      <c r="BK63" s="45"/>
      <c r="BL63" s="45"/>
      <c r="BM63" s="45"/>
      <c r="BN63" s="45"/>
      <c r="BO63" s="45"/>
      <c r="BP63" s="45"/>
      <c r="BQ63" s="45"/>
      <c r="BR63" s="45"/>
      <c r="BS63" s="45"/>
      <c r="BT63" s="45"/>
      <c r="BU63" s="45"/>
      <c r="BV63" s="45"/>
      <c r="BW63" s="45"/>
      <c r="BX63" s="45"/>
      <c r="BY63" s="45"/>
      <c r="BZ63" s="45"/>
      <c r="CA63" s="45"/>
      <c r="CB63" s="45"/>
      <c r="CC63" s="45"/>
      <c r="CD63" s="45"/>
      <c r="CE63" s="45"/>
      <c r="CF63" s="45"/>
      <c r="CG63" s="45"/>
      <c r="CH63" s="45"/>
      <c r="CI63" s="45"/>
      <c r="CJ63" s="45"/>
      <c r="CK63" s="45"/>
      <c r="CL63" s="45"/>
      <c r="CM63" s="45"/>
      <c r="CN63" s="45"/>
      <c r="CO63" s="45"/>
      <c r="CP63" s="45"/>
      <c r="CQ63" s="45"/>
      <c r="CR63" s="45"/>
      <c r="CS63" s="45"/>
      <c r="CT63" s="45"/>
      <c r="CU63" s="45"/>
      <c r="CV63" s="45"/>
      <c r="CW63" s="45"/>
      <c r="CX63" s="45"/>
      <c r="CY63" s="45"/>
      <c r="CZ63" s="45"/>
      <c r="DA63" s="45"/>
      <c r="DB63" s="45"/>
      <c r="DC63" s="45"/>
      <c r="DD63" s="45"/>
      <c r="DE63" s="45"/>
      <c r="DF63" s="45"/>
      <c r="DG63" s="45"/>
      <c r="DH63" s="45"/>
      <c r="DI63" s="45"/>
      <c r="DJ63" s="45"/>
      <c r="DK63" s="45"/>
      <c r="DL63" s="45"/>
      <c r="DM63" s="45"/>
      <c r="DN63" s="45"/>
      <c r="DO63" s="45"/>
      <c r="DP63" s="45"/>
      <c r="DQ63" s="45"/>
      <c r="DR63" s="45"/>
      <c r="DS63" s="45"/>
      <c r="DT63" s="45"/>
      <c r="DU63" s="45"/>
      <c r="DV63" s="45"/>
      <c r="DW63" s="45"/>
      <c r="DX63" s="45"/>
      <c r="DY63" s="45"/>
      <c r="DZ63" s="45"/>
      <c r="EA63" s="45"/>
      <c r="EB63" s="45"/>
      <c r="EC63" s="45"/>
      <c r="ED63" s="45"/>
      <c r="EE63" s="45"/>
      <c r="EF63" s="45"/>
      <c r="EG63" s="45"/>
      <c r="EH63" s="45"/>
      <c r="EI63" s="45"/>
      <c r="EJ63" s="45"/>
      <c r="EK63" s="45"/>
      <c r="EL63" s="45"/>
      <c r="EM63" s="45"/>
      <c r="EN63" s="45"/>
      <c r="EO63" s="45"/>
      <c r="EP63" s="45"/>
      <c r="EQ63" s="45"/>
      <c r="ER63" s="45"/>
      <c r="ES63" s="45"/>
      <c r="ET63" s="45"/>
      <c r="EU63" s="45"/>
      <c r="EV63" s="45"/>
      <c r="EW63" s="45"/>
      <c r="EX63" s="45"/>
      <c r="EY63" s="45"/>
      <c r="EZ63" s="45"/>
      <c r="FA63" s="45"/>
      <c r="FB63" s="45"/>
      <c r="FC63" s="45"/>
      <c r="FD63" s="45"/>
      <c r="FE63" s="45"/>
      <c r="FF63" s="45"/>
      <c r="FG63" s="45"/>
      <c r="FH63" s="45"/>
      <c r="FI63" s="45"/>
      <c r="FJ63" s="45"/>
      <c r="FK63" s="45"/>
      <c r="FL63" s="45"/>
      <c r="FM63" s="45"/>
      <c r="FN63" s="45"/>
      <c r="FO63" s="45"/>
      <c r="FP63" s="45"/>
      <c r="FQ63" s="45"/>
      <c r="FR63" s="45"/>
      <c r="FS63" s="45"/>
      <c r="FT63" s="45"/>
      <c r="FU63" s="45"/>
      <c r="FV63" s="45"/>
      <c r="FW63" s="45"/>
    </row>
    <row r="64" spans="2:179" s="44" customFormat="1" x14ac:dyDescent="0.25">
      <c r="B64" s="78"/>
      <c r="C64" s="78"/>
      <c r="D64" s="79"/>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c r="AS64" s="45"/>
      <c r="AT64" s="45"/>
      <c r="AU64" s="45"/>
      <c r="AV64" s="45"/>
      <c r="AW64" s="45"/>
      <c r="AX64" s="45"/>
      <c r="AY64" s="45"/>
      <c r="AZ64" s="45"/>
      <c r="BA64" s="45"/>
      <c r="BB64" s="45"/>
      <c r="BC64" s="45"/>
      <c r="BD64" s="45"/>
      <c r="BE64" s="45"/>
      <c r="BF64" s="45"/>
      <c r="BG64" s="45"/>
      <c r="BH64" s="45"/>
      <c r="BI64" s="45"/>
      <c r="BJ64" s="45"/>
      <c r="BK64" s="45"/>
      <c r="BL64" s="45"/>
      <c r="BM64" s="45"/>
      <c r="BN64" s="45"/>
      <c r="BO64" s="45"/>
      <c r="BP64" s="45"/>
      <c r="BQ64" s="45"/>
      <c r="BR64" s="45"/>
      <c r="BS64" s="45"/>
      <c r="BT64" s="45"/>
      <c r="BU64" s="45"/>
      <c r="BV64" s="45"/>
      <c r="BW64" s="45"/>
      <c r="BX64" s="45"/>
      <c r="BY64" s="45"/>
      <c r="BZ64" s="45"/>
      <c r="CA64" s="45"/>
      <c r="CB64" s="45"/>
      <c r="CC64" s="45"/>
      <c r="CD64" s="45"/>
      <c r="CE64" s="45"/>
      <c r="CF64" s="45"/>
      <c r="CG64" s="45"/>
      <c r="CH64" s="45"/>
      <c r="CI64" s="45"/>
      <c r="CJ64" s="45"/>
      <c r="CK64" s="45"/>
      <c r="CL64" s="45"/>
      <c r="CM64" s="45"/>
      <c r="CN64" s="45"/>
      <c r="CO64" s="45"/>
      <c r="CP64" s="45"/>
      <c r="CQ64" s="45"/>
      <c r="CR64" s="45"/>
      <c r="CS64" s="45"/>
      <c r="CT64" s="45"/>
      <c r="CU64" s="45"/>
      <c r="CV64" s="45"/>
      <c r="CW64" s="45"/>
      <c r="CX64" s="45"/>
      <c r="CY64" s="45"/>
      <c r="CZ64" s="45"/>
      <c r="DA64" s="45"/>
      <c r="DB64" s="45"/>
      <c r="DC64" s="45"/>
      <c r="DD64" s="45"/>
      <c r="DE64" s="45"/>
      <c r="DF64" s="45"/>
      <c r="DG64" s="45"/>
      <c r="DH64" s="45"/>
      <c r="DI64" s="45"/>
      <c r="DJ64" s="45"/>
      <c r="DK64" s="45"/>
      <c r="DL64" s="45"/>
      <c r="DM64" s="45"/>
      <c r="DN64" s="45"/>
      <c r="DO64" s="45"/>
      <c r="DP64" s="45"/>
      <c r="DQ64" s="45"/>
      <c r="DR64" s="45"/>
      <c r="DS64" s="45"/>
      <c r="DT64" s="45"/>
      <c r="DU64" s="45"/>
      <c r="DV64" s="45"/>
      <c r="DW64" s="45"/>
      <c r="DX64" s="45"/>
      <c r="DY64" s="45"/>
      <c r="DZ64" s="45"/>
      <c r="EA64" s="45"/>
      <c r="EB64" s="45"/>
      <c r="EC64" s="45"/>
      <c r="ED64" s="45"/>
      <c r="EE64" s="45"/>
      <c r="EF64" s="45"/>
      <c r="EG64" s="45"/>
      <c r="EH64" s="45"/>
      <c r="EI64" s="45"/>
      <c r="EJ64" s="45"/>
      <c r="EK64" s="45"/>
      <c r="EL64" s="45"/>
      <c r="EM64" s="45"/>
      <c r="EN64" s="45"/>
      <c r="EO64" s="45"/>
      <c r="EP64" s="45"/>
      <c r="EQ64" s="45"/>
      <c r="ER64" s="45"/>
      <c r="ES64" s="45"/>
      <c r="ET64" s="45"/>
      <c r="EU64" s="45"/>
      <c r="EV64" s="45"/>
      <c r="EW64" s="45"/>
      <c r="EX64" s="45"/>
      <c r="EY64" s="45"/>
      <c r="EZ64" s="45"/>
      <c r="FA64" s="45"/>
      <c r="FB64" s="45"/>
      <c r="FC64" s="45"/>
      <c r="FD64" s="45"/>
      <c r="FE64" s="45"/>
      <c r="FF64" s="45"/>
      <c r="FG64" s="45"/>
      <c r="FH64" s="45"/>
      <c r="FI64" s="45"/>
      <c r="FJ64" s="45"/>
      <c r="FK64" s="45"/>
      <c r="FL64" s="45"/>
      <c r="FM64" s="45"/>
      <c r="FN64" s="45"/>
      <c r="FO64" s="45"/>
      <c r="FP64" s="45"/>
      <c r="FQ64" s="45"/>
      <c r="FR64" s="45"/>
      <c r="FS64" s="45"/>
      <c r="FT64" s="45"/>
      <c r="FU64" s="45"/>
      <c r="FV64" s="45"/>
      <c r="FW64" s="45"/>
    </row>
    <row r="65" spans="2:179" s="44" customFormat="1" x14ac:dyDescent="0.25">
      <c r="B65" s="78"/>
      <c r="C65" s="78"/>
      <c r="D65" s="79"/>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c r="AS65" s="45"/>
      <c r="AT65" s="45"/>
      <c r="AU65" s="45"/>
      <c r="AV65" s="45"/>
      <c r="AW65" s="45"/>
      <c r="AX65" s="45"/>
      <c r="AY65" s="45"/>
      <c r="AZ65" s="45"/>
      <c r="BA65" s="45"/>
      <c r="BB65" s="45"/>
      <c r="BC65" s="45"/>
      <c r="BD65" s="45"/>
      <c r="BE65" s="45"/>
      <c r="BF65" s="45"/>
      <c r="BG65" s="45"/>
      <c r="BH65" s="45"/>
      <c r="BI65" s="45"/>
      <c r="BJ65" s="45"/>
      <c r="BK65" s="45"/>
      <c r="BL65" s="45"/>
      <c r="BM65" s="45"/>
      <c r="BN65" s="45"/>
      <c r="BO65" s="45"/>
      <c r="BP65" s="45"/>
      <c r="BQ65" s="45"/>
      <c r="BR65" s="45"/>
      <c r="BS65" s="45"/>
      <c r="BT65" s="45"/>
      <c r="BU65" s="45"/>
      <c r="BV65" s="45"/>
      <c r="BW65" s="45"/>
      <c r="BX65" s="45"/>
      <c r="BY65" s="45"/>
      <c r="BZ65" s="45"/>
      <c r="CA65" s="45"/>
      <c r="CB65" s="45"/>
      <c r="CC65" s="45"/>
      <c r="CD65" s="45"/>
      <c r="CE65" s="45"/>
      <c r="CF65" s="45"/>
      <c r="CG65" s="45"/>
      <c r="CH65" s="45"/>
      <c r="CI65" s="45"/>
      <c r="CJ65" s="45"/>
      <c r="CK65" s="45"/>
      <c r="CL65" s="45"/>
      <c r="CM65" s="45"/>
      <c r="CN65" s="45"/>
      <c r="CO65" s="45"/>
      <c r="CP65" s="45"/>
      <c r="CQ65" s="45"/>
      <c r="CR65" s="45"/>
      <c r="CS65" s="45"/>
      <c r="CT65" s="45"/>
      <c r="CU65" s="45"/>
      <c r="CV65" s="45"/>
      <c r="CW65" s="45"/>
      <c r="CX65" s="45"/>
      <c r="CY65" s="45"/>
      <c r="CZ65" s="45"/>
      <c r="DA65" s="45"/>
      <c r="DB65" s="45"/>
      <c r="DC65" s="45"/>
      <c r="DD65" s="45"/>
      <c r="DE65" s="45"/>
      <c r="DF65" s="45"/>
      <c r="DG65" s="45"/>
      <c r="DH65" s="45"/>
      <c r="DI65" s="45"/>
      <c r="DJ65" s="45"/>
      <c r="DK65" s="45"/>
      <c r="DL65" s="45"/>
      <c r="DM65" s="45"/>
      <c r="DN65" s="45"/>
      <c r="DO65" s="45"/>
      <c r="DP65" s="45"/>
      <c r="DQ65" s="45"/>
      <c r="DR65" s="45"/>
      <c r="DS65" s="45"/>
      <c r="DT65" s="45"/>
      <c r="DU65" s="45"/>
      <c r="DV65" s="45"/>
      <c r="DW65" s="45"/>
      <c r="DX65" s="45"/>
      <c r="DY65" s="45"/>
      <c r="DZ65" s="45"/>
      <c r="EA65" s="45"/>
      <c r="EB65" s="45"/>
      <c r="EC65" s="45"/>
      <c r="ED65" s="45"/>
      <c r="EE65" s="45"/>
      <c r="EF65" s="45"/>
      <c r="EG65" s="45"/>
      <c r="EH65" s="45"/>
      <c r="EI65" s="45"/>
      <c r="EJ65" s="45"/>
      <c r="EK65" s="45"/>
      <c r="EL65" s="45"/>
      <c r="EM65" s="45"/>
      <c r="EN65" s="45"/>
      <c r="EO65" s="45"/>
      <c r="EP65" s="45"/>
      <c r="EQ65" s="45"/>
      <c r="ER65" s="45"/>
      <c r="ES65" s="45"/>
      <c r="ET65" s="45"/>
      <c r="EU65" s="45"/>
      <c r="EV65" s="45"/>
      <c r="EW65" s="45"/>
      <c r="EX65" s="45"/>
      <c r="EY65" s="45"/>
      <c r="EZ65" s="45"/>
      <c r="FA65" s="45"/>
      <c r="FB65" s="45"/>
      <c r="FC65" s="45"/>
      <c r="FD65" s="45"/>
      <c r="FE65" s="45"/>
      <c r="FF65" s="45"/>
      <c r="FG65" s="45"/>
      <c r="FH65" s="45"/>
      <c r="FI65" s="45"/>
      <c r="FJ65" s="45"/>
      <c r="FK65" s="45"/>
      <c r="FL65" s="45"/>
      <c r="FM65" s="45"/>
      <c r="FN65" s="45"/>
      <c r="FO65" s="45"/>
      <c r="FP65" s="45"/>
      <c r="FQ65" s="45"/>
      <c r="FR65" s="45"/>
      <c r="FS65" s="45"/>
      <c r="FT65" s="45"/>
      <c r="FU65" s="45"/>
      <c r="FV65" s="45"/>
      <c r="FW65" s="45"/>
    </row>
    <row r="66" spans="2:179" s="44" customFormat="1" x14ac:dyDescent="0.25">
      <c r="B66" s="78"/>
      <c r="C66" s="78"/>
      <c r="D66" s="79"/>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c r="AY66" s="45"/>
      <c r="AZ66" s="45"/>
      <c r="BA66" s="45"/>
      <c r="BB66" s="45"/>
      <c r="BC66" s="45"/>
      <c r="BD66" s="45"/>
      <c r="BE66" s="45"/>
      <c r="BF66" s="45"/>
      <c r="BG66" s="45"/>
      <c r="BH66" s="45"/>
      <c r="BI66" s="45"/>
      <c r="BJ66" s="45"/>
      <c r="BK66" s="45"/>
      <c r="BL66" s="45"/>
      <c r="BM66" s="45"/>
      <c r="BN66" s="45"/>
      <c r="BO66" s="45"/>
      <c r="BP66" s="45"/>
      <c r="BQ66" s="45"/>
      <c r="BR66" s="45"/>
      <c r="BS66" s="45"/>
      <c r="BT66" s="45"/>
      <c r="BU66" s="45"/>
      <c r="BV66" s="45"/>
      <c r="BW66" s="45"/>
      <c r="BX66" s="45"/>
      <c r="BY66" s="45"/>
      <c r="BZ66" s="45"/>
      <c r="CA66" s="45"/>
      <c r="CB66" s="45"/>
      <c r="CC66" s="45"/>
      <c r="CD66" s="45"/>
      <c r="CE66" s="45"/>
      <c r="CF66" s="45"/>
      <c r="CG66" s="45"/>
      <c r="CH66" s="45"/>
      <c r="CI66" s="45"/>
      <c r="CJ66" s="45"/>
      <c r="CK66" s="45"/>
      <c r="CL66" s="45"/>
      <c r="CM66" s="45"/>
      <c r="CN66" s="45"/>
      <c r="CO66" s="45"/>
      <c r="CP66" s="45"/>
      <c r="CQ66" s="45"/>
      <c r="CR66" s="45"/>
      <c r="CS66" s="45"/>
      <c r="CT66" s="45"/>
      <c r="CU66" s="45"/>
      <c r="CV66" s="45"/>
      <c r="CW66" s="45"/>
      <c r="CX66" s="45"/>
      <c r="CY66" s="45"/>
      <c r="CZ66" s="45"/>
      <c r="DA66" s="45"/>
      <c r="DB66" s="45"/>
      <c r="DC66" s="45"/>
      <c r="DD66" s="45"/>
      <c r="DE66" s="45"/>
      <c r="DF66" s="45"/>
      <c r="DG66" s="45"/>
      <c r="DH66" s="45"/>
      <c r="DI66" s="45"/>
      <c r="DJ66" s="45"/>
      <c r="DK66" s="45"/>
      <c r="DL66" s="45"/>
      <c r="DM66" s="45"/>
      <c r="DN66" s="45"/>
      <c r="DO66" s="45"/>
      <c r="DP66" s="45"/>
      <c r="DQ66" s="45"/>
      <c r="DR66" s="45"/>
      <c r="DS66" s="45"/>
      <c r="DT66" s="45"/>
      <c r="DU66" s="45"/>
      <c r="DV66" s="45"/>
      <c r="DW66" s="45"/>
      <c r="DX66" s="45"/>
      <c r="DY66" s="45"/>
      <c r="DZ66" s="45"/>
      <c r="EA66" s="45"/>
      <c r="EB66" s="45"/>
      <c r="EC66" s="45"/>
      <c r="ED66" s="45"/>
      <c r="EE66" s="45"/>
      <c r="EF66" s="45"/>
      <c r="EG66" s="45"/>
      <c r="EH66" s="45"/>
      <c r="EI66" s="45"/>
      <c r="EJ66" s="45"/>
      <c r="EK66" s="45"/>
      <c r="EL66" s="45"/>
      <c r="EM66" s="45"/>
      <c r="EN66" s="45"/>
      <c r="EO66" s="45"/>
      <c r="EP66" s="45"/>
      <c r="EQ66" s="45"/>
      <c r="ER66" s="45"/>
      <c r="ES66" s="45"/>
      <c r="ET66" s="45"/>
      <c r="EU66" s="45"/>
      <c r="EV66" s="45"/>
      <c r="EW66" s="45"/>
      <c r="EX66" s="45"/>
      <c r="EY66" s="45"/>
      <c r="EZ66" s="45"/>
      <c r="FA66" s="45"/>
      <c r="FB66" s="45"/>
      <c r="FC66" s="45"/>
      <c r="FD66" s="45"/>
      <c r="FE66" s="45"/>
      <c r="FF66" s="45"/>
      <c r="FG66" s="45"/>
      <c r="FH66" s="45"/>
      <c r="FI66" s="45"/>
      <c r="FJ66" s="45"/>
      <c r="FK66" s="45"/>
      <c r="FL66" s="45"/>
      <c r="FM66" s="45"/>
      <c r="FN66" s="45"/>
      <c r="FO66" s="45"/>
      <c r="FP66" s="45"/>
      <c r="FQ66" s="45"/>
      <c r="FR66" s="45"/>
      <c r="FS66" s="45"/>
      <c r="FT66" s="45"/>
      <c r="FU66" s="45"/>
      <c r="FV66" s="45"/>
      <c r="FW66" s="45"/>
    </row>
    <row r="67" spans="2:179" s="44" customFormat="1" x14ac:dyDescent="0.25">
      <c r="B67" s="78"/>
      <c r="C67" s="78"/>
      <c r="D67" s="79"/>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c r="AS67" s="45"/>
      <c r="AT67" s="45"/>
      <c r="AU67" s="45"/>
      <c r="AV67" s="45"/>
      <c r="AW67" s="45"/>
      <c r="AX67" s="45"/>
      <c r="AY67" s="45"/>
      <c r="AZ67" s="45"/>
      <c r="BA67" s="45"/>
      <c r="BB67" s="45"/>
      <c r="BC67" s="45"/>
      <c r="BD67" s="45"/>
      <c r="BE67" s="45"/>
      <c r="BF67" s="45"/>
      <c r="BG67" s="45"/>
      <c r="BH67" s="45"/>
      <c r="BI67" s="45"/>
      <c r="BJ67" s="45"/>
      <c r="BK67" s="45"/>
      <c r="BL67" s="45"/>
      <c r="BM67" s="45"/>
      <c r="BN67" s="45"/>
      <c r="BO67" s="45"/>
      <c r="BP67" s="45"/>
      <c r="BQ67" s="45"/>
      <c r="BR67" s="45"/>
      <c r="BS67" s="45"/>
      <c r="BT67" s="45"/>
      <c r="BU67" s="45"/>
      <c r="BV67" s="45"/>
      <c r="BW67" s="45"/>
      <c r="BX67" s="45"/>
      <c r="BY67" s="45"/>
      <c r="BZ67" s="45"/>
      <c r="CA67" s="45"/>
      <c r="CB67" s="45"/>
      <c r="CC67" s="45"/>
      <c r="CD67" s="45"/>
      <c r="CE67" s="45"/>
      <c r="CF67" s="45"/>
      <c r="CG67" s="45"/>
      <c r="CH67" s="45"/>
      <c r="CI67" s="45"/>
      <c r="CJ67" s="45"/>
      <c r="CK67" s="45"/>
      <c r="CL67" s="45"/>
      <c r="CM67" s="45"/>
      <c r="CN67" s="45"/>
      <c r="CO67" s="45"/>
      <c r="CP67" s="45"/>
      <c r="CQ67" s="45"/>
      <c r="CR67" s="45"/>
      <c r="CS67" s="45"/>
      <c r="CT67" s="45"/>
      <c r="CU67" s="45"/>
      <c r="CV67" s="45"/>
      <c r="CW67" s="45"/>
      <c r="CX67" s="45"/>
      <c r="CY67" s="45"/>
      <c r="CZ67" s="45"/>
      <c r="DA67" s="45"/>
      <c r="DB67" s="45"/>
      <c r="DC67" s="45"/>
      <c r="DD67" s="45"/>
      <c r="DE67" s="45"/>
      <c r="DF67" s="45"/>
      <c r="DG67" s="45"/>
      <c r="DH67" s="45"/>
      <c r="DI67" s="45"/>
      <c r="DJ67" s="45"/>
      <c r="DK67" s="45"/>
      <c r="DL67" s="45"/>
      <c r="DM67" s="45"/>
      <c r="DN67" s="45"/>
      <c r="DO67" s="45"/>
      <c r="DP67" s="45"/>
      <c r="DQ67" s="45"/>
      <c r="DR67" s="45"/>
      <c r="DS67" s="45"/>
      <c r="DT67" s="45"/>
      <c r="DU67" s="45"/>
      <c r="DV67" s="45"/>
      <c r="DW67" s="45"/>
      <c r="DX67" s="45"/>
      <c r="DY67" s="45"/>
      <c r="DZ67" s="45"/>
      <c r="EA67" s="45"/>
      <c r="EB67" s="45"/>
      <c r="EC67" s="45"/>
      <c r="ED67" s="45"/>
      <c r="EE67" s="45"/>
      <c r="EF67" s="45"/>
      <c r="EG67" s="45"/>
      <c r="EH67" s="45"/>
      <c r="EI67" s="45"/>
      <c r="EJ67" s="45"/>
      <c r="EK67" s="45"/>
      <c r="EL67" s="45"/>
      <c r="EM67" s="45"/>
      <c r="EN67" s="45"/>
      <c r="EO67" s="45"/>
      <c r="EP67" s="45"/>
      <c r="EQ67" s="45"/>
      <c r="ER67" s="45"/>
      <c r="ES67" s="45"/>
      <c r="ET67" s="45"/>
      <c r="EU67" s="45"/>
      <c r="EV67" s="45"/>
      <c r="EW67" s="45"/>
      <c r="EX67" s="45"/>
      <c r="EY67" s="45"/>
      <c r="EZ67" s="45"/>
      <c r="FA67" s="45"/>
      <c r="FB67" s="45"/>
      <c r="FC67" s="45"/>
      <c r="FD67" s="45"/>
      <c r="FE67" s="45"/>
      <c r="FF67" s="45"/>
      <c r="FG67" s="45"/>
      <c r="FH67" s="45"/>
      <c r="FI67" s="45"/>
      <c r="FJ67" s="45"/>
      <c r="FK67" s="45"/>
      <c r="FL67" s="45"/>
      <c r="FM67" s="45"/>
      <c r="FN67" s="45"/>
      <c r="FO67" s="45"/>
      <c r="FP67" s="45"/>
      <c r="FQ67" s="45"/>
      <c r="FR67" s="45"/>
      <c r="FS67" s="45"/>
      <c r="FT67" s="45"/>
      <c r="FU67" s="45"/>
      <c r="FV67" s="45"/>
      <c r="FW67" s="45"/>
    </row>
    <row r="68" spans="2:179" s="44" customFormat="1" x14ac:dyDescent="0.25">
      <c r="B68" s="78"/>
      <c r="C68" s="78"/>
      <c r="D68" s="79"/>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c r="AS68" s="45"/>
      <c r="AT68" s="45"/>
      <c r="AU68" s="45"/>
      <c r="AV68" s="45"/>
      <c r="AW68" s="45"/>
      <c r="AX68" s="45"/>
      <c r="AY68" s="45"/>
      <c r="AZ68" s="45"/>
      <c r="BA68" s="45"/>
      <c r="BB68" s="45"/>
      <c r="BC68" s="45"/>
      <c r="BD68" s="45"/>
      <c r="BE68" s="45"/>
      <c r="BF68" s="45"/>
      <c r="BG68" s="45"/>
      <c r="BH68" s="45"/>
      <c r="BI68" s="45"/>
      <c r="BJ68" s="45"/>
      <c r="BK68" s="45"/>
      <c r="BL68" s="45"/>
      <c r="BM68" s="45"/>
      <c r="BN68" s="45"/>
      <c r="BO68" s="45"/>
      <c r="BP68" s="45"/>
      <c r="BQ68" s="45"/>
      <c r="BR68" s="45"/>
      <c r="BS68" s="45"/>
      <c r="BT68" s="45"/>
      <c r="BU68" s="45"/>
      <c r="BV68" s="45"/>
      <c r="BW68" s="45"/>
      <c r="BX68" s="45"/>
      <c r="BY68" s="45"/>
      <c r="BZ68" s="45"/>
      <c r="CA68" s="45"/>
      <c r="CB68" s="45"/>
      <c r="CC68" s="45"/>
      <c r="CD68" s="45"/>
      <c r="CE68" s="45"/>
      <c r="CF68" s="45"/>
      <c r="CG68" s="45"/>
      <c r="CH68" s="45"/>
      <c r="CI68" s="45"/>
      <c r="CJ68" s="45"/>
      <c r="CK68" s="45"/>
      <c r="CL68" s="45"/>
      <c r="CM68" s="45"/>
      <c r="CN68" s="45"/>
      <c r="CO68" s="45"/>
      <c r="CP68" s="45"/>
      <c r="CQ68" s="45"/>
      <c r="CR68" s="45"/>
      <c r="CS68" s="45"/>
      <c r="CT68" s="45"/>
      <c r="CU68" s="45"/>
      <c r="CV68" s="45"/>
      <c r="CW68" s="45"/>
      <c r="CX68" s="45"/>
      <c r="CY68" s="45"/>
      <c r="CZ68" s="45"/>
      <c r="DA68" s="45"/>
      <c r="DB68" s="45"/>
      <c r="DC68" s="45"/>
      <c r="DD68" s="45"/>
      <c r="DE68" s="45"/>
      <c r="DF68" s="45"/>
      <c r="DG68" s="45"/>
      <c r="DH68" s="45"/>
      <c r="DI68" s="45"/>
      <c r="DJ68" s="45"/>
      <c r="DK68" s="45"/>
      <c r="DL68" s="45"/>
      <c r="DM68" s="45"/>
      <c r="DN68" s="45"/>
      <c r="DO68" s="45"/>
      <c r="DP68" s="45"/>
      <c r="DQ68" s="45"/>
      <c r="DR68" s="45"/>
      <c r="DS68" s="45"/>
      <c r="DT68" s="45"/>
      <c r="DU68" s="45"/>
      <c r="DV68" s="45"/>
      <c r="DW68" s="45"/>
      <c r="DX68" s="45"/>
      <c r="DY68" s="45"/>
      <c r="DZ68" s="45"/>
      <c r="EA68" s="45"/>
      <c r="EB68" s="45"/>
      <c r="EC68" s="45"/>
      <c r="ED68" s="45"/>
      <c r="EE68" s="45"/>
      <c r="EF68" s="45"/>
      <c r="EG68" s="45"/>
      <c r="EH68" s="45"/>
      <c r="EI68" s="45"/>
      <c r="EJ68" s="45"/>
      <c r="EK68" s="45"/>
      <c r="EL68" s="45"/>
      <c r="EM68" s="45"/>
      <c r="EN68" s="45"/>
      <c r="EO68" s="45"/>
      <c r="EP68" s="45"/>
      <c r="EQ68" s="45"/>
      <c r="ER68" s="45"/>
      <c r="ES68" s="45"/>
      <c r="ET68" s="45"/>
      <c r="EU68" s="45"/>
      <c r="EV68" s="45"/>
      <c r="EW68" s="45"/>
      <c r="EX68" s="45"/>
      <c r="EY68" s="45"/>
      <c r="EZ68" s="45"/>
      <c r="FA68" s="45"/>
      <c r="FB68" s="45"/>
      <c r="FC68" s="45"/>
      <c r="FD68" s="45"/>
      <c r="FE68" s="45"/>
      <c r="FF68" s="45"/>
      <c r="FG68" s="45"/>
      <c r="FH68" s="45"/>
      <c r="FI68" s="45"/>
      <c r="FJ68" s="45"/>
      <c r="FK68" s="45"/>
      <c r="FL68" s="45"/>
      <c r="FM68" s="45"/>
      <c r="FN68" s="45"/>
      <c r="FO68" s="45"/>
      <c r="FP68" s="45"/>
      <c r="FQ68" s="45"/>
      <c r="FR68" s="45"/>
      <c r="FS68" s="45"/>
      <c r="FT68" s="45"/>
      <c r="FU68" s="45"/>
      <c r="FV68" s="45"/>
      <c r="FW68" s="45"/>
    </row>
    <row r="69" spans="2:179" s="44" customFormat="1" x14ac:dyDescent="0.25">
      <c r="B69" s="78"/>
      <c r="C69" s="78"/>
      <c r="D69" s="79"/>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c r="AS69" s="45"/>
      <c r="AT69" s="45"/>
      <c r="AU69" s="45"/>
      <c r="AV69" s="45"/>
      <c r="AW69" s="45"/>
      <c r="AX69" s="45"/>
      <c r="AY69" s="45"/>
      <c r="AZ69" s="45"/>
      <c r="BA69" s="45"/>
      <c r="BB69" s="45"/>
      <c r="BC69" s="45"/>
      <c r="BD69" s="45"/>
      <c r="BE69" s="45"/>
      <c r="BF69" s="45"/>
      <c r="BG69" s="45"/>
      <c r="BH69" s="45"/>
      <c r="BI69" s="45"/>
      <c r="BJ69" s="45"/>
      <c r="BK69" s="45"/>
      <c r="BL69" s="45"/>
      <c r="BM69" s="45"/>
      <c r="BN69" s="45"/>
      <c r="BO69" s="45"/>
      <c r="BP69" s="45"/>
      <c r="BQ69" s="45"/>
      <c r="BR69" s="45"/>
      <c r="BS69" s="45"/>
      <c r="BT69" s="45"/>
      <c r="BU69" s="45"/>
      <c r="BV69" s="45"/>
      <c r="BW69" s="45"/>
      <c r="BX69" s="45"/>
      <c r="BY69" s="45"/>
      <c r="BZ69" s="45"/>
      <c r="CA69" s="45"/>
      <c r="CB69" s="45"/>
      <c r="CC69" s="45"/>
      <c r="CD69" s="45"/>
      <c r="CE69" s="45"/>
      <c r="CF69" s="45"/>
      <c r="CG69" s="45"/>
      <c r="CH69" s="45"/>
      <c r="CI69" s="45"/>
      <c r="CJ69" s="45"/>
      <c r="CK69" s="45"/>
      <c r="CL69" s="45"/>
      <c r="CM69" s="45"/>
      <c r="CN69" s="45"/>
      <c r="CO69" s="45"/>
      <c r="CP69" s="45"/>
      <c r="CQ69" s="45"/>
      <c r="CR69" s="45"/>
      <c r="CS69" s="45"/>
      <c r="CT69" s="45"/>
      <c r="CU69" s="45"/>
      <c r="CV69" s="45"/>
      <c r="CW69" s="45"/>
      <c r="CX69" s="45"/>
      <c r="CY69" s="45"/>
      <c r="CZ69" s="45"/>
      <c r="DA69" s="45"/>
      <c r="DB69" s="45"/>
      <c r="DC69" s="45"/>
      <c r="DD69" s="45"/>
      <c r="DE69" s="45"/>
      <c r="DF69" s="45"/>
      <c r="DG69" s="45"/>
      <c r="DH69" s="45"/>
      <c r="DI69" s="45"/>
      <c r="DJ69" s="45"/>
      <c r="DK69" s="45"/>
      <c r="DL69" s="45"/>
      <c r="DM69" s="45"/>
      <c r="DN69" s="45"/>
      <c r="DO69" s="45"/>
      <c r="DP69" s="45"/>
      <c r="DQ69" s="45"/>
      <c r="DR69" s="45"/>
      <c r="DS69" s="45"/>
      <c r="DT69" s="45"/>
      <c r="DU69" s="45"/>
      <c r="DV69" s="45"/>
      <c r="DW69" s="45"/>
      <c r="DX69" s="45"/>
      <c r="DY69" s="45"/>
      <c r="DZ69" s="45"/>
      <c r="EA69" s="45"/>
      <c r="EB69" s="45"/>
      <c r="EC69" s="45"/>
      <c r="ED69" s="45"/>
      <c r="EE69" s="45"/>
      <c r="EF69" s="45"/>
      <c r="EG69" s="45"/>
      <c r="EH69" s="45"/>
      <c r="EI69" s="45"/>
      <c r="EJ69" s="45"/>
      <c r="EK69" s="45"/>
      <c r="EL69" s="45"/>
      <c r="EM69" s="45"/>
      <c r="EN69" s="45"/>
      <c r="EO69" s="45"/>
      <c r="EP69" s="45"/>
      <c r="EQ69" s="45"/>
      <c r="ER69" s="45"/>
      <c r="ES69" s="45"/>
      <c r="ET69" s="45"/>
      <c r="EU69" s="45"/>
      <c r="EV69" s="45"/>
      <c r="EW69" s="45"/>
      <c r="EX69" s="45"/>
      <c r="EY69" s="45"/>
      <c r="EZ69" s="45"/>
      <c r="FA69" s="45"/>
      <c r="FB69" s="45"/>
      <c r="FC69" s="45"/>
      <c r="FD69" s="45"/>
      <c r="FE69" s="45"/>
      <c r="FF69" s="45"/>
      <c r="FG69" s="45"/>
      <c r="FH69" s="45"/>
      <c r="FI69" s="45"/>
      <c r="FJ69" s="45"/>
      <c r="FK69" s="45"/>
      <c r="FL69" s="45"/>
      <c r="FM69" s="45"/>
      <c r="FN69" s="45"/>
      <c r="FO69" s="45"/>
      <c r="FP69" s="45"/>
      <c r="FQ69" s="45"/>
      <c r="FR69" s="45"/>
      <c r="FS69" s="45"/>
      <c r="FT69" s="45"/>
      <c r="FU69" s="45"/>
      <c r="FV69" s="45"/>
      <c r="FW69" s="45"/>
    </row>
    <row r="70" spans="2:179" s="44" customFormat="1" x14ac:dyDescent="0.25">
      <c r="B70" s="78"/>
      <c r="C70" s="78"/>
      <c r="D70" s="79"/>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c r="AS70" s="45"/>
      <c r="AT70" s="45"/>
      <c r="AU70" s="45"/>
      <c r="AV70" s="45"/>
      <c r="AW70" s="45"/>
      <c r="AX70" s="45"/>
      <c r="AY70" s="45"/>
      <c r="AZ70" s="45"/>
      <c r="BA70" s="45"/>
      <c r="BB70" s="45"/>
      <c r="BC70" s="45"/>
      <c r="BD70" s="45"/>
      <c r="BE70" s="45"/>
      <c r="BF70" s="45"/>
      <c r="BG70" s="45"/>
      <c r="BH70" s="45"/>
      <c r="BI70" s="45"/>
      <c r="BJ70" s="45"/>
      <c r="BK70" s="45"/>
      <c r="BL70" s="45"/>
      <c r="BM70" s="45"/>
      <c r="BN70" s="45"/>
      <c r="BO70" s="45"/>
      <c r="BP70" s="45"/>
      <c r="BQ70" s="45"/>
      <c r="BR70" s="45"/>
      <c r="BS70" s="45"/>
      <c r="BT70" s="45"/>
      <c r="BU70" s="45"/>
      <c r="BV70" s="45"/>
      <c r="BW70" s="45"/>
      <c r="BX70" s="45"/>
      <c r="BY70" s="45"/>
      <c r="BZ70" s="45"/>
      <c r="CA70" s="45"/>
      <c r="CB70" s="45"/>
      <c r="CC70" s="45"/>
      <c r="CD70" s="45"/>
      <c r="CE70" s="45"/>
      <c r="CF70" s="45"/>
      <c r="CG70" s="45"/>
      <c r="CH70" s="45"/>
      <c r="CI70" s="45"/>
      <c r="CJ70" s="45"/>
      <c r="CK70" s="45"/>
      <c r="CL70" s="45"/>
      <c r="CM70" s="45"/>
      <c r="CN70" s="45"/>
      <c r="CO70" s="45"/>
      <c r="CP70" s="45"/>
      <c r="CQ70" s="45"/>
      <c r="CR70" s="45"/>
      <c r="CS70" s="45"/>
      <c r="CT70" s="45"/>
      <c r="CU70" s="45"/>
      <c r="CV70" s="45"/>
      <c r="CW70" s="45"/>
      <c r="CX70" s="45"/>
      <c r="CY70" s="45"/>
      <c r="CZ70" s="45"/>
      <c r="DA70" s="45"/>
      <c r="DB70" s="45"/>
      <c r="DC70" s="45"/>
      <c r="DD70" s="45"/>
      <c r="DE70" s="45"/>
      <c r="DF70" s="45"/>
      <c r="DG70" s="45"/>
      <c r="DH70" s="45"/>
      <c r="DI70" s="45"/>
      <c r="DJ70" s="45"/>
      <c r="DK70" s="45"/>
      <c r="DL70" s="45"/>
      <c r="DM70" s="45"/>
      <c r="DN70" s="45"/>
      <c r="DO70" s="45"/>
      <c r="DP70" s="45"/>
      <c r="DQ70" s="45"/>
      <c r="DR70" s="45"/>
      <c r="DS70" s="45"/>
      <c r="DT70" s="45"/>
      <c r="DU70" s="45"/>
      <c r="DV70" s="45"/>
      <c r="DW70" s="45"/>
      <c r="DX70" s="45"/>
      <c r="DY70" s="45"/>
      <c r="DZ70" s="45"/>
      <c r="EA70" s="45"/>
      <c r="EB70" s="45"/>
      <c r="EC70" s="45"/>
      <c r="ED70" s="45"/>
      <c r="EE70" s="45"/>
      <c r="EF70" s="45"/>
      <c r="EG70" s="45"/>
      <c r="EH70" s="45"/>
      <c r="EI70" s="45"/>
      <c r="EJ70" s="45"/>
      <c r="EK70" s="45"/>
      <c r="EL70" s="45"/>
      <c r="EM70" s="45"/>
      <c r="EN70" s="45"/>
      <c r="EO70" s="45"/>
      <c r="EP70" s="45"/>
      <c r="EQ70" s="45"/>
      <c r="ER70" s="45"/>
      <c r="ES70" s="45"/>
      <c r="ET70" s="45"/>
      <c r="EU70" s="45"/>
      <c r="EV70" s="45"/>
      <c r="EW70" s="45"/>
      <c r="EX70" s="45"/>
      <c r="EY70" s="45"/>
      <c r="EZ70" s="45"/>
      <c r="FA70" s="45"/>
      <c r="FB70" s="45"/>
      <c r="FC70" s="45"/>
      <c r="FD70" s="45"/>
      <c r="FE70" s="45"/>
      <c r="FF70" s="45"/>
      <c r="FG70" s="45"/>
      <c r="FH70" s="45"/>
      <c r="FI70" s="45"/>
      <c r="FJ70" s="45"/>
      <c r="FK70" s="45"/>
      <c r="FL70" s="45"/>
      <c r="FM70" s="45"/>
      <c r="FN70" s="45"/>
      <c r="FO70" s="45"/>
      <c r="FP70" s="45"/>
      <c r="FQ70" s="45"/>
      <c r="FR70" s="45"/>
      <c r="FS70" s="45"/>
      <c r="FT70" s="45"/>
      <c r="FU70" s="45"/>
      <c r="FV70" s="45"/>
      <c r="FW70" s="45"/>
    </row>
    <row r="71" spans="2:179" s="44" customFormat="1" x14ac:dyDescent="0.25">
      <c r="B71" s="78"/>
      <c r="C71" s="78"/>
      <c r="D71" s="79"/>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c r="AS71" s="45"/>
      <c r="AT71" s="45"/>
      <c r="AU71" s="45"/>
      <c r="AV71" s="45"/>
      <c r="AW71" s="45"/>
      <c r="AX71" s="45"/>
      <c r="AY71" s="45"/>
      <c r="AZ71" s="45"/>
      <c r="BA71" s="45"/>
      <c r="BB71" s="45"/>
      <c r="BC71" s="45"/>
      <c r="BD71" s="45"/>
      <c r="BE71" s="45"/>
      <c r="BF71" s="45"/>
      <c r="BG71" s="45"/>
      <c r="BH71" s="45"/>
      <c r="BI71" s="45"/>
      <c r="BJ71" s="45"/>
      <c r="BK71" s="45"/>
      <c r="BL71" s="45"/>
      <c r="BM71" s="45"/>
      <c r="BN71" s="45"/>
      <c r="BO71" s="45"/>
      <c r="BP71" s="45"/>
      <c r="BQ71" s="45"/>
      <c r="BR71" s="45"/>
      <c r="BS71" s="45"/>
      <c r="BT71" s="45"/>
      <c r="BU71" s="45"/>
      <c r="BV71" s="45"/>
      <c r="BW71" s="45"/>
      <c r="BX71" s="45"/>
      <c r="BY71" s="45"/>
      <c r="BZ71" s="45"/>
      <c r="CA71" s="45"/>
      <c r="CB71" s="45"/>
      <c r="CC71" s="45"/>
      <c r="CD71" s="45"/>
      <c r="CE71" s="45"/>
      <c r="CF71" s="45"/>
      <c r="CG71" s="45"/>
      <c r="CH71" s="45"/>
      <c r="CI71" s="45"/>
      <c r="CJ71" s="45"/>
      <c r="CK71" s="45"/>
      <c r="CL71" s="45"/>
      <c r="CM71" s="45"/>
      <c r="CN71" s="45"/>
      <c r="CO71" s="45"/>
      <c r="CP71" s="45"/>
      <c r="CQ71" s="45"/>
      <c r="CR71" s="45"/>
      <c r="CS71" s="45"/>
      <c r="CT71" s="45"/>
      <c r="CU71" s="45"/>
      <c r="CV71" s="45"/>
      <c r="CW71" s="45"/>
      <c r="CX71" s="45"/>
      <c r="CY71" s="45"/>
      <c r="CZ71" s="45"/>
      <c r="DA71" s="45"/>
      <c r="DB71" s="45"/>
      <c r="DC71" s="45"/>
      <c r="DD71" s="45"/>
      <c r="DE71" s="45"/>
      <c r="DF71" s="45"/>
      <c r="DG71" s="45"/>
      <c r="DH71" s="45"/>
      <c r="DI71" s="45"/>
      <c r="DJ71" s="45"/>
      <c r="DK71" s="45"/>
      <c r="DL71" s="45"/>
      <c r="DM71" s="45"/>
      <c r="DN71" s="45"/>
      <c r="DO71" s="45"/>
      <c r="DP71" s="45"/>
      <c r="DQ71" s="45"/>
      <c r="DR71" s="45"/>
      <c r="DS71" s="45"/>
      <c r="DT71" s="45"/>
      <c r="DU71" s="45"/>
      <c r="DV71" s="45"/>
      <c r="DW71" s="45"/>
      <c r="DX71" s="45"/>
      <c r="DY71" s="45"/>
      <c r="DZ71" s="45"/>
      <c r="EA71" s="45"/>
      <c r="EB71" s="45"/>
      <c r="EC71" s="45"/>
      <c r="ED71" s="45"/>
      <c r="EE71" s="45"/>
      <c r="EF71" s="45"/>
      <c r="EG71" s="45"/>
      <c r="EH71" s="45"/>
      <c r="EI71" s="45"/>
      <c r="EJ71" s="45"/>
      <c r="EK71" s="45"/>
      <c r="EL71" s="45"/>
      <c r="EM71" s="45"/>
      <c r="EN71" s="45"/>
      <c r="EO71" s="45"/>
      <c r="EP71" s="45"/>
      <c r="EQ71" s="45"/>
      <c r="ER71" s="45"/>
      <c r="ES71" s="45"/>
      <c r="ET71" s="45"/>
      <c r="EU71" s="45"/>
      <c r="EV71" s="45"/>
      <c r="EW71" s="45"/>
      <c r="EX71" s="45"/>
      <c r="EY71" s="45"/>
      <c r="EZ71" s="45"/>
      <c r="FA71" s="45"/>
      <c r="FB71" s="45"/>
      <c r="FC71" s="45"/>
      <c r="FD71" s="45"/>
      <c r="FE71" s="45"/>
      <c r="FF71" s="45"/>
      <c r="FG71" s="45"/>
      <c r="FH71" s="45"/>
      <c r="FI71" s="45"/>
      <c r="FJ71" s="45"/>
      <c r="FK71" s="45"/>
      <c r="FL71" s="45"/>
      <c r="FM71" s="45"/>
      <c r="FN71" s="45"/>
      <c r="FO71" s="45"/>
      <c r="FP71" s="45"/>
      <c r="FQ71" s="45"/>
      <c r="FR71" s="45"/>
      <c r="FS71" s="45"/>
      <c r="FT71" s="45"/>
      <c r="FU71" s="45"/>
      <c r="FV71" s="45"/>
      <c r="FW71" s="45"/>
    </row>
    <row r="72" spans="2:179" s="44" customFormat="1" x14ac:dyDescent="0.25">
      <c r="B72" s="78"/>
      <c r="C72" s="78"/>
      <c r="D72" s="79"/>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c r="AS72" s="45"/>
      <c r="AT72" s="45"/>
      <c r="AU72" s="45"/>
      <c r="AV72" s="45"/>
      <c r="AW72" s="45"/>
      <c r="AX72" s="45"/>
      <c r="AY72" s="45"/>
      <c r="AZ72" s="45"/>
      <c r="BA72" s="45"/>
      <c r="BB72" s="45"/>
      <c r="BC72" s="45"/>
      <c r="BD72" s="45"/>
      <c r="BE72" s="45"/>
      <c r="BF72" s="45"/>
      <c r="BG72" s="45"/>
      <c r="BH72" s="45"/>
      <c r="BI72" s="45"/>
      <c r="BJ72" s="45"/>
      <c r="BK72" s="45"/>
      <c r="BL72" s="45"/>
      <c r="BM72" s="45"/>
      <c r="BN72" s="45"/>
      <c r="BO72" s="45"/>
      <c r="BP72" s="45"/>
      <c r="BQ72" s="45"/>
      <c r="BR72" s="45"/>
      <c r="BS72" s="45"/>
      <c r="BT72" s="45"/>
      <c r="BU72" s="45"/>
      <c r="BV72" s="45"/>
      <c r="BW72" s="45"/>
      <c r="BX72" s="45"/>
      <c r="BY72" s="45"/>
      <c r="BZ72" s="45"/>
      <c r="CA72" s="45"/>
      <c r="CB72" s="45"/>
      <c r="CC72" s="45"/>
      <c r="CD72" s="45"/>
      <c r="CE72" s="45"/>
      <c r="CF72" s="45"/>
      <c r="CG72" s="45"/>
      <c r="CH72" s="45"/>
      <c r="CI72" s="45"/>
      <c r="CJ72" s="45"/>
      <c r="CK72" s="45"/>
      <c r="CL72" s="45"/>
      <c r="CM72" s="45"/>
      <c r="CN72" s="45"/>
      <c r="CO72" s="45"/>
      <c r="CP72" s="45"/>
      <c r="CQ72" s="45"/>
      <c r="CR72" s="45"/>
      <c r="CS72" s="45"/>
      <c r="CT72" s="45"/>
      <c r="CU72" s="45"/>
      <c r="CV72" s="45"/>
      <c r="CW72" s="45"/>
      <c r="CX72" s="45"/>
      <c r="CY72" s="45"/>
      <c r="CZ72" s="45"/>
      <c r="DA72" s="45"/>
      <c r="DB72" s="45"/>
      <c r="DC72" s="45"/>
      <c r="DD72" s="45"/>
      <c r="DE72" s="45"/>
      <c r="DF72" s="45"/>
      <c r="DG72" s="45"/>
      <c r="DH72" s="45"/>
      <c r="DI72" s="45"/>
      <c r="DJ72" s="45"/>
      <c r="DK72" s="45"/>
      <c r="DL72" s="45"/>
      <c r="DM72" s="45"/>
      <c r="DN72" s="45"/>
      <c r="DO72" s="45"/>
      <c r="DP72" s="45"/>
      <c r="DQ72" s="45"/>
      <c r="DR72" s="45"/>
      <c r="DS72" s="45"/>
      <c r="DT72" s="45"/>
      <c r="DU72" s="45"/>
      <c r="DV72" s="45"/>
      <c r="DW72" s="45"/>
      <c r="DX72" s="45"/>
      <c r="DY72" s="45"/>
      <c r="DZ72" s="45"/>
      <c r="EA72" s="45"/>
      <c r="EB72" s="45"/>
      <c r="EC72" s="45"/>
      <c r="ED72" s="45"/>
      <c r="EE72" s="45"/>
      <c r="EF72" s="45"/>
      <c r="EG72" s="45"/>
      <c r="EH72" s="45"/>
      <c r="EI72" s="45"/>
      <c r="EJ72" s="45"/>
      <c r="EK72" s="45"/>
      <c r="EL72" s="45"/>
      <c r="EM72" s="45"/>
      <c r="EN72" s="45"/>
      <c r="EO72" s="45"/>
      <c r="EP72" s="45"/>
      <c r="EQ72" s="45"/>
      <c r="ER72" s="45"/>
      <c r="ES72" s="45"/>
      <c r="ET72" s="45"/>
      <c r="EU72" s="45"/>
      <c r="EV72" s="45"/>
      <c r="EW72" s="45"/>
      <c r="EX72" s="45"/>
      <c r="EY72" s="45"/>
      <c r="EZ72" s="45"/>
      <c r="FA72" s="45"/>
      <c r="FB72" s="45"/>
      <c r="FC72" s="45"/>
      <c r="FD72" s="45"/>
      <c r="FE72" s="45"/>
      <c r="FF72" s="45"/>
      <c r="FG72" s="45"/>
      <c r="FH72" s="45"/>
      <c r="FI72" s="45"/>
      <c r="FJ72" s="45"/>
      <c r="FK72" s="45"/>
      <c r="FL72" s="45"/>
      <c r="FM72" s="45"/>
      <c r="FN72" s="45"/>
      <c r="FO72" s="45"/>
      <c r="FP72" s="45"/>
      <c r="FQ72" s="45"/>
      <c r="FR72" s="45"/>
      <c r="FS72" s="45"/>
      <c r="FT72" s="45"/>
      <c r="FU72" s="45"/>
      <c r="FV72" s="45"/>
      <c r="FW72" s="45"/>
    </row>
    <row r="73" spans="2:179" s="44" customFormat="1" x14ac:dyDescent="0.25">
      <c r="B73" s="78"/>
      <c r="C73" s="78"/>
      <c r="D73" s="79"/>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c r="AS73" s="45"/>
      <c r="AT73" s="45"/>
      <c r="AU73" s="45"/>
      <c r="AV73" s="45"/>
      <c r="AW73" s="45"/>
      <c r="AX73" s="45"/>
      <c r="AY73" s="45"/>
      <c r="AZ73" s="45"/>
      <c r="BA73" s="45"/>
      <c r="BB73" s="45"/>
      <c r="BC73" s="45"/>
      <c r="BD73" s="45"/>
      <c r="BE73" s="45"/>
      <c r="BF73" s="45"/>
      <c r="BG73" s="45"/>
      <c r="BH73" s="45"/>
      <c r="BI73" s="45"/>
      <c r="BJ73" s="45"/>
      <c r="BK73" s="45"/>
      <c r="BL73" s="45"/>
      <c r="BM73" s="45"/>
      <c r="BN73" s="45"/>
      <c r="BO73" s="45"/>
      <c r="BP73" s="45"/>
      <c r="BQ73" s="45"/>
      <c r="BR73" s="45"/>
      <c r="BS73" s="45"/>
      <c r="BT73" s="45"/>
      <c r="BU73" s="45"/>
      <c r="BV73" s="45"/>
      <c r="BW73" s="45"/>
      <c r="BX73" s="45"/>
      <c r="BY73" s="45"/>
      <c r="BZ73" s="45"/>
      <c r="CA73" s="45"/>
      <c r="CB73" s="45"/>
      <c r="CC73" s="45"/>
      <c r="CD73" s="45"/>
      <c r="CE73" s="45"/>
      <c r="CF73" s="45"/>
      <c r="CG73" s="45"/>
      <c r="CH73" s="45"/>
      <c r="CI73" s="45"/>
      <c r="CJ73" s="45"/>
      <c r="CK73" s="45"/>
      <c r="CL73" s="45"/>
      <c r="CM73" s="45"/>
      <c r="CN73" s="45"/>
      <c r="CO73" s="45"/>
      <c r="CP73" s="45"/>
      <c r="CQ73" s="45"/>
      <c r="CR73" s="45"/>
      <c r="CS73" s="45"/>
      <c r="CT73" s="45"/>
      <c r="CU73" s="45"/>
      <c r="CV73" s="45"/>
      <c r="CW73" s="45"/>
      <c r="CX73" s="45"/>
      <c r="CY73" s="45"/>
      <c r="CZ73" s="45"/>
      <c r="DA73" s="45"/>
      <c r="DB73" s="45"/>
      <c r="DC73" s="45"/>
      <c r="DD73" s="45"/>
      <c r="DE73" s="45"/>
      <c r="DF73" s="45"/>
      <c r="DG73" s="45"/>
      <c r="DH73" s="45"/>
      <c r="DI73" s="45"/>
      <c r="DJ73" s="45"/>
      <c r="DK73" s="45"/>
      <c r="DL73" s="45"/>
      <c r="DM73" s="45"/>
      <c r="DN73" s="45"/>
      <c r="DO73" s="45"/>
      <c r="DP73" s="45"/>
      <c r="DQ73" s="45"/>
      <c r="DR73" s="45"/>
      <c r="DS73" s="45"/>
      <c r="DT73" s="45"/>
      <c r="DU73" s="45"/>
      <c r="DV73" s="45"/>
      <c r="DW73" s="45"/>
      <c r="DX73" s="45"/>
      <c r="DY73" s="45"/>
      <c r="DZ73" s="45"/>
      <c r="EA73" s="45"/>
      <c r="EB73" s="45"/>
      <c r="EC73" s="45"/>
      <c r="ED73" s="45"/>
      <c r="EE73" s="45"/>
      <c r="EF73" s="45"/>
      <c r="EG73" s="45"/>
      <c r="EH73" s="45"/>
      <c r="EI73" s="45"/>
      <c r="EJ73" s="45"/>
      <c r="EK73" s="45"/>
      <c r="EL73" s="45"/>
      <c r="EM73" s="45"/>
      <c r="EN73" s="45"/>
      <c r="EO73" s="45"/>
      <c r="EP73" s="45"/>
      <c r="EQ73" s="45"/>
      <c r="ER73" s="45"/>
      <c r="ES73" s="45"/>
      <c r="ET73" s="45"/>
      <c r="EU73" s="45"/>
      <c r="EV73" s="45"/>
      <c r="EW73" s="45"/>
      <c r="EX73" s="45"/>
      <c r="EY73" s="45"/>
      <c r="EZ73" s="45"/>
      <c r="FA73" s="45"/>
      <c r="FB73" s="45"/>
      <c r="FC73" s="45"/>
      <c r="FD73" s="45"/>
      <c r="FE73" s="45"/>
      <c r="FF73" s="45"/>
      <c r="FG73" s="45"/>
      <c r="FH73" s="45"/>
      <c r="FI73" s="45"/>
      <c r="FJ73" s="45"/>
      <c r="FK73" s="45"/>
      <c r="FL73" s="45"/>
      <c r="FM73" s="45"/>
      <c r="FN73" s="45"/>
      <c r="FO73" s="45"/>
      <c r="FP73" s="45"/>
      <c r="FQ73" s="45"/>
      <c r="FR73" s="45"/>
      <c r="FS73" s="45"/>
      <c r="FT73" s="45"/>
      <c r="FU73" s="45"/>
      <c r="FV73" s="45"/>
      <c r="FW73" s="45"/>
    </row>
    <row r="74" spans="2:179" s="44" customFormat="1" x14ac:dyDescent="0.25">
      <c r="B74" s="78"/>
      <c r="C74" s="78"/>
      <c r="D74" s="79"/>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c r="AS74" s="45"/>
      <c r="AT74" s="45"/>
      <c r="AU74" s="45"/>
      <c r="AV74" s="45"/>
      <c r="AW74" s="45"/>
      <c r="AX74" s="45"/>
      <c r="AY74" s="45"/>
      <c r="AZ74" s="45"/>
      <c r="BA74" s="45"/>
      <c r="BB74" s="45"/>
      <c r="BC74" s="45"/>
      <c r="BD74" s="45"/>
      <c r="BE74" s="45"/>
      <c r="BF74" s="45"/>
      <c r="BG74" s="45"/>
      <c r="BH74" s="45"/>
      <c r="BI74" s="45"/>
      <c r="BJ74" s="45"/>
      <c r="BK74" s="45"/>
      <c r="BL74" s="45"/>
      <c r="BM74" s="45"/>
      <c r="BN74" s="45"/>
      <c r="BO74" s="45"/>
      <c r="BP74" s="45"/>
      <c r="BQ74" s="45"/>
      <c r="BR74" s="45"/>
      <c r="BS74" s="45"/>
      <c r="BT74" s="45"/>
      <c r="BU74" s="45"/>
      <c r="BV74" s="45"/>
      <c r="BW74" s="45"/>
      <c r="BX74" s="45"/>
      <c r="BY74" s="45"/>
      <c r="BZ74" s="45"/>
      <c r="CA74" s="45"/>
      <c r="CB74" s="45"/>
      <c r="CC74" s="45"/>
      <c r="CD74" s="45"/>
      <c r="CE74" s="45"/>
      <c r="CF74" s="45"/>
      <c r="CG74" s="45"/>
      <c r="CH74" s="45"/>
      <c r="CI74" s="45"/>
      <c r="CJ74" s="45"/>
      <c r="CK74" s="45"/>
      <c r="CL74" s="45"/>
      <c r="CM74" s="45"/>
      <c r="CN74" s="45"/>
      <c r="CO74" s="45"/>
      <c r="CP74" s="45"/>
      <c r="CQ74" s="45"/>
      <c r="CR74" s="45"/>
      <c r="CS74" s="45"/>
      <c r="CT74" s="45"/>
      <c r="CU74" s="45"/>
      <c r="CV74" s="45"/>
      <c r="CW74" s="45"/>
      <c r="CX74" s="45"/>
      <c r="CY74" s="45"/>
      <c r="CZ74" s="45"/>
      <c r="DA74" s="45"/>
      <c r="DB74" s="45"/>
      <c r="DC74" s="45"/>
      <c r="DD74" s="45"/>
      <c r="DE74" s="45"/>
      <c r="DF74" s="45"/>
      <c r="DG74" s="45"/>
      <c r="DH74" s="45"/>
      <c r="DI74" s="45"/>
      <c r="DJ74" s="45"/>
      <c r="DK74" s="45"/>
      <c r="DL74" s="45"/>
      <c r="DM74" s="45"/>
      <c r="DN74" s="45"/>
      <c r="DO74" s="45"/>
      <c r="DP74" s="45"/>
      <c r="DQ74" s="45"/>
      <c r="DR74" s="45"/>
      <c r="DS74" s="45"/>
      <c r="DT74" s="45"/>
      <c r="DU74" s="45"/>
      <c r="DV74" s="45"/>
      <c r="DW74" s="45"/>
      <c r="DX74" s="45"/>
      <c r="DY74" s="45"/>
      <c r="DZ74" s="45"/>
      <c r="EA74" s="45"/>
      <c r="EB74" s="45"/>
      <c r="EC74" s="45"/>
      <c r="ED74" s="45"/>
      <c r="EE74" s="45"/>
      <c r="EF74" s="45"/>
      <c r="EG74" s="45"/>
      <c r="EH74" s="45"/>
      <c r="EI74" s="45"/>
      <c r="EJ74" s="45"/>
      <c r="EK74" s="45"/>
      <c r="EL74" s="45"/>
      <c r="EM74" s="45"/>
      <c r="EN74" s="45"/>
      <c r="EO74" s="45"/>
      <c r="EP74" s="45"/>
      <c r="EQ74" s="45"/>
      <c r="ER74" s="45"/>
      <c r="ES74" s="45"/>
      <c r="ET74" s="45"/>
      <c r="EU74" s="45"/>
      <c r="EV74" s="45"/>
      <c r="EW74" s="45"/>
      <c r="EX74" s="45"/>
      <c r="EY74" s="45"/>
      <c r="EZ74" s="45"/>
      <c r="FA74" s="45"/>
      <c r="FB74" s="45"/>
      <c r="FC74" s="45"/>
      <c r="FD74" s="45"/>
      <c r="FE74" s="45"/>
      <c r="FF74" s="45"/>
      <c r="FG74" s="45"/>
      <c r="FH74" s="45"/>
      <c r="FI74" s="45"/>
      <c r="FJ74" s="45"/>
      <c r="FK74" s="45"/>
      <c r="FL74" s="45"/>
      <c r="FM74" s="45"/>
      <c r="FN74" s="45"/>
      <c r="FO74" s="45"/>
      <c r="FP74" s="45"/>
      <c r="FQ74" s="45"/>
      <c r="FR74" s="45"/>
      <c r="FS74" s="45"/>
      <c r="FT74" s="45"/>
      <c r="FU74" s="45"/>
      <c r="FV74" s="45"/>
      <c r="FW74" s="45"/>
    </row>
    <row r="75" spans="2:179" s="44" customFormat="1" x14ac:dyDescent="0.25">
      <c r="B75" s="78"/>
      <c r="C75" s="78"/>
      <c r="D75" s="79"/>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c r="AS75" s="45"/>
      <c r="AT75" s="45"/>
      <c r="AU75" s="45"/>
      <c r="AV75" s="45"/>
      <c r="AW75" s="45"/>
      <c r="AX75" s="45"/>
      <c r="AY75" s="45"/>
      <c r="AZ75" s="45"/>
      <c r="BA75" s="45"/>
      <c r="BB75" s="45"/>
      <c r="BC75" s="45"/>
      <c r="BD75" s="45"/>
      <c r="BE75" s="45"/>
      <c r="BF75" s="45"/>
      <c r="BG75" s="45"/>
      <c r="BH75" s="45"/>
      <c r="BI75" s="45"/>
      <c r="BJ75" s="45"/>
      <c r="BK75" s="45"/>
      <c r="BL75" s="45"/>
      <c r="BM75" s="45"/>
      <c r="BN75" s="45"/>
      <c r="BO75" s="45"/>
      <c r="BP75" s="45"/>
      <c r="BQ75" s="45"/>
      <c r="BR75" s="45"/>
      <c r="BS75" s="45"/>
      <c r="BT75" s="45"/>
      <c r="BU75" s="45"/>
      <c r="BV75" s="45"/>
      <c r="BW75" s="45"/>
      <c r="BX75" s="45"/>
      <c r="BY75" s="45"/>
      <c r="BZ75" s="45"/>
      <c r="CA75" s="45"/>
      <c r="CB75" s="45"/>
      <c r="CC75" s="45"/>
      <c r="CD75" s="45"/>
      <c r="CE75" s="45"/>
      <c r="CF75" s="45"/>
      <c r="CG75" s="45"/>
      <c r="CH75" s="45"/>
      <c r="CI75" s="45"/>
      <c r="CJ75" s="45"/>
      <c r="CK75" s="45"/>
      <c r="CL75" s="45"/>
      <c r="CM75" s="45"/>
      <c r="CN75" s="45"/>
      <c r="CO75" s="45"/>
      <c r="CP75" s="45"/>
      <c r="CQ75" s="45"/>
      <c r="CR75" s="45"/>
      <c r="CS75" s="45"/>
      <c r="CT75" s="45"/>
      <c r="CU75" s="45"/>
      <c r="CV75" s="45"/>
      <c r="CW75" s="45"/>
      <c r="CX75" s="45"/>
      <c r="CY75" s="45"/>
      <c r="CZ75" s="45"/>
      <c r="DA75" s="45"/>
      <c r="DB75" s="45"/>
      <c r="DC75" s="45"/>
      <c r="DD75" s="45"/>
      <c r="DE75" s="45"/>
      <c r="DF75" s="45"/>
      <c r="DG75" s="45"/>
      <c r="DH75" s="45"/>
      <c r="DI75" s="45"/>
      <c r="DJ75" s="45"/>
      <c r="DK75" s="45"/>
      <c r="DL75" s="45"/>
      <c r="DM75" s="45"/>
      <c r="DN75" s="45"/>
      <c r="DO75" s="45"/>
      <c r="DP75" s="45"/>
      <c r="DQ75" s="45"/>
      <c r="DR75" s="45"/>
      <c r="DS75" s="45"/>
      <c r="DT75" s="45"/>
      <c r="DU75" s="45"/>
      <c r="DV75" s="45"/>
      <c r="DW75" s="45"/>
      <c r="DX75" s="45"/>
      <c r="DY75" s="45"/>
      <c r="DZ75" s="45"/>
      <c r="EA75" s="45"/>
      <c r="EB75" s="45"/>
      <c r="EC75" s="45"/>
      <c r="ED75" s="45"/>
      <c r="EE75" s="45"/>
      <c r="EF75" s="45"/>
      <c r="EG75" s="45"/>
      <c r="EH75" s="45"/>
      <c r="EI75" s="45"/>
      <c r="EJ75" s="45"/>
      <c r="EK75" s="45"/>
      <c r="EL75" s="45"/>
      <c r="EM75" s="45"/>
      <c r="EN75" s="45"/>
      <c r="EO75" s="45"/>
      <c r="EP75" s="45"/>
      <c r="EQ75" s="45"/>
      <c r="ER75" s="45"/>
      <c r="ES75" s="45"/>
      <c r="ET75" s="45"/>
      <c r="EU75" s="45"/>
      <c r="EV75" s="45"/>
      <c r="EW75" s="45"/>
      <c r="EX75" s="45"/>
      <c r="EY75" s="45"/>
      <c r="EZ75" s="45"/>
      <c r="FA75" s="45"/>
      <c r="FB75" s="45"/>
      <c r="FC75" s="45"/>
      <c r="FD75" s="45"/>
      <c r="FE75" s="45"/>
      <c r="FF75" s="45"/>
      <c r="FG75" s="45"/>
      <c r="FH75" s="45"/>
      <c r="FI75" s="45"/>
      <c r="FJ75" s="45"/>
      <c r="FK75" s="45"/>
      <c r="FL75" s="45"/>
      <c r="FM75" s="45"/>
      <c r="FN75" s="45"/>
      <c r="FO75" s="45"/>
      <c r="FP75" s="45"/>
      <c r="FQ75" s="45"/>
      <c r="FR75" s="45"/>
      <c r="FS75" s="45"/>
      <c r="FT75" s="45"/>
      <c r="FU75" s="45"/>
      <c r="FV75" s="45"/>
      <c r="FW75" s="45"/>
    </row>
    <row r="76" spans="2:179" s="44" customFormat="1" x14ac:dyDescent="0.25">
      <c r="B76" s="78"/>
      <c r="C76" s="78"/>
      <c r="D76" s="79"/>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c r="BL76" s="45"/>
      <c r="BM76" s="45"/>
      <c r="BN76" s="45"/>
      <c r="BO76" s="45"/>
      <c r="BP76" s="45"/>
      <c r="BQ76" s="45"/>
      <c r="BR76" s="45"/>
      <c r="BS76" s="45"/>
      <c r="BT76" s="45"/>
      <c r="BU76" s="45"/>
      <c r="BV76" s="45"/>
      <c r="BW76" s="45"/>
      <c r="BX76" s="45"/>
      <c r="BY76" s="45"/>
      <c r="BZ76" s="45"/>
      <c r="CA76" s="45"/>
      <c r="CB76" s="45"/>
      <c r="CC76" s="45"/>
      <c r="CD76" s="45"/>
      <c r="CE76" s="45"/>
      <c r="CF76" s="45"/>
      <c r="CG76" s="45"/>
      <c r="CH76" s="45"/>
      <c r="CI76" s="45"/>
      <c r="CJ76" s="45"/>
      <c r="CK76" s="45"/>
      <c r="CL76" s="45"/>
      <c r="CM76" s="45"/>
      <c r="CN76" s="45"/>
      <c r="CO76" s="45"/>
      <c r="CP76" s="45"/>
      <c r="CQ76" s="45"/>
      <c r="CR76" s="45"/>
      <c r="CS76" s="45"/>
      <c r="CT76" s="45"/>
      <c r="CU76" s="45"/>
      <c r="CV76" s="45"/>
      <c r="CW76" s="45"/>
      <c r="CX76" s="45"/>
      <c r="CY76" s="45"/>
      <c r="CZ76" s="45"/>
      <c r="DA76" s="45"/>
      <c r="DB76" s="45"/>
      <c r="DC76" s="45"/>
      <c r="DD76" s="45"/>
      <c r="DE76" s="45"/>
      <c r="DF76" s="45"/>
      <c r="DG76" s="45"/>
      <c r="DH76" s="45"/>
      <c r="DI76" s="45"/>
      <c r="DJ76" s="45"/>
      <c r="DK76" s="45"/>
      <c r="DL76" s="45"/>
      <c r="DM76" s="45"/>
      <c r="DN76" s="45"/>
      <c r="DO76" s="45"/>
      <c r="DP76" s="45"/>
      <c r="DQ76" s="45"/>
      <c r="DR76" s="45"/>
      <c r="DS76" s="45"/>
      <c r="DT76" s="45"/>
      <c r="DU76" s="45"/>
      <c r="DV76" s="45"/>
      <c r="DW76" s="45"/>
      <c r="DX76" s="45"/>
      <c r="DY76" s="45"/>
      <c r="DZ76" s="45"/>
      <c r="EA76" s="45"/>
      <c r="EB76" s="45"/>
      <c r="EC76" s="45"/>
      <c r="ED76" s="45"/>
      <c r="EE76" s="45"/>
      <c r="EF76" s="45"/>
      <c r="EG76" s="45"/>
      <c r="EH76" s="45"/>
      <c r="EI76" s="45"/>
      <c r="EJ76" s="45"/>
      <c r="EK76" s="45"/>
      <c r="EL76" s="45"/>
      <c r="EM76" s="45"/>
      <c r="EN76" s="45"/>
      <c r="EO76" s="45"/>
      <c r="EP76" s="45"/>
      <c r="EQ76" s="45"/>
      <c r="ER76" s="45"/>
      <c r="ES76" s="45"/>
      <c r="ET76" s="45"/>
      <c r="EU76" s="45"/>
      <c r="EV76" s="45"/>
      <c r="EW76" s="45"/>
      <c r="EX76" s="45"/>
      <c r="EY76" s="45"/>
      <c r="EZ76" s="45"/>
      <c r="FA76" s="45"/>
      <c r="FB76" s="45"/>
      <c r="FC76" s="45"/>
      <c r="FD76" s="45"/>
      <c r="FE76" s="45"/>
      <c r="FF76" s="45"/>
      <c r="FG76" s="45"/>
      <c r="FH76" s="45"/>
      <c r="FI76" s="45"/>
      <c r="FJ76" s="45"/>
      <c r="FK76" s="45"/>
      <c r="FL76" s="45"/>
      <c r="FM76" s="45"/>
      <c r="FN76" s="45"/>
      <c r="FO76" s="45"/>
      <c r="FP76" s="45"/>
      <c r="FQ76" s="45"/>
      <c r="FR76" s="45"/>
      <c r="FS76" s="45"/>
      <c r="FT76" s="45"/>
      <c r="FU76" s="45"/>
      <c r="FV76" s="45"/>
      <c r="FW76" s="45"/>
    </row>
    <row r="77" spans="2:179" s="44" customFormat="1" x14ac:dyDescent="0.25">
      <c r="B77" s="78"/>
      <c r="C77" s="78"/>
      <c r="D77" s="79"/>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c r="AS77" s="45"/>
      <c r="AT77" s="45"/>
      <c r="AU77" s="45"/>
      <c r="AV77" s="45"/>
      <c r="AW77" s="45"/>
      <c r="AX77" s="45"/>
      <c r="AY77" s="45"/>
      <c r="AZ77" s="45"/>
      <c r="BA77" s="45"/>
      <c r="BB77" s="45"/>
      <c r="BC77" s="45"/>
      <c r="BD77" s="45"/>
      <c r="BE77" s="45"/>
      <c r="BF77" s="45"/>
      <c r="BG77" s="45"/>
      <c r="BH77" s="45"/>
      <c r="BI77" s="45"/>
      <c r="BJ77" s="45"/>
      <c r="BK77" s="45"/>
      <c r="BL77" s="45"/>
      <c r="BM77" s="45"/>
      <c r="BN77" s="45"/>
      <c r="BO77" s="45"/>
      <c r="BP77" s="45"/>
      <c r="BQ77" s="45"/>
      <c r="BR77" s="45"/>
      <c r="BS77" s="45"/>
      <c r="BT77" s="45"/>
      <c r="BU77" s="45"/>
      <c r="BV77" s="45"/>
      <c r="BW77" s="45"/>
      <c r="BX77" s="45"/>
      <c r="BY77" s="45"/>
      <c r="BZ77" s="45"/>
      <c r="CA77" s="45"/>
      <c r="CB77" s="45"/>
      <c r="CC77" s="45"/>
      <c r="CD77" s="45"/>
      <c r="CE77" s="45"/>
      <c r="CF77" s="45"/>
      <c r="CG77" s="45"/>
      <c r="CH77" s="45"/>
      <c r="CI77" s="45"/>
      <c r="CJ77" s="45"/>
      <c r="CK77" s="45"/>
      <c r="CL77" s="45"/>
      <c r="CM77" s="45"/>
      <c r="CN77" s="45"/>
      <c r="CO77" s="45"/>
      <c r="CP77" s="45"/>
      <c r="CQ77" s="45"/>
      <c r="CR77" s="45"/>
      <c r="CS77" s="45"/>
      <c r="CT77" s="45"/>
      <c r="CU77" s="45"/>
      <c r="CV77" s="45"/>
      <c r="CW77" s="45"/>
      <c r="CX77" s="45"/>
      <c r="CY77" s="45"/>
      <c r="CZ77" s="45"/>
      <c r="DA77" s="45"/>
      <c r="DB77" s="45"/>
      <c r="DC77" s="45"/>
      <c r="DD77" s="45"/>
      <c r="DE77" s="45"/>
      <c r="DF77" s="45"/>
      <c r="DG77" s="45"/>
      <c r="DH77" s="45"/>
      <c r="DI77" s="45"/>
      <c r="DJ77" s="45"/>
      <c r="DK77" s="45"/>
      <c r="DL77" s="45"/>
      <c r="DM77" s="45"/>
      <c r="DN77" s="45"/>
      <c r="DO77" s="45"/>
      <c r="DP77" s="45"/>
      <c r="DQ77" s="45"/>
      <c r="DR77" s="45"/>
      <c r="DS77" s="45"/>
      <c r="DT77" s="45"/>
      <c r="DU77" s="45"/>
      <c r="DV77" s="45"/>
      <c r="DW77" s="45"/>
      <c r="DX77" s="45"/>
      <c r="DY77" s="45"/>
      <c r="DZ77" s="45"/>
      <c r="EA77" s="45"/>
      <c r="EB77" s="45"/>
      <c r="EC77" s="45"/>
      <c r="ED77" s="45"/>
      <c r="EE77" s="45"/>
      <c r="EF77" s="45"/>
      <c r="EG77" s="45"/>
      <c r="EH77" s="45"/>
      <c r="EI77" s="45"/>
      <c r="EJ77" s="45"/>
      <c r="EK77" s="45"/>
      <c r="EL77" s="45"/>
      <c r="EM77" s="45"/>
      <c r="EN77" s="45"/>
      <c r="EO77" s="45"/>
      <c r="EP77" s="45"/>
      <c r="EQ77" s="45"/>
      <c r="ER77" s="45"/>
      <c r="ES77" s="45"/>
      <c r="ET77" s="45"/>
      <c r="EU77" s="45"/>
      <c r="EV77" s="45"/>
      <c r="EW77" s="45"/>
      <c r="EX77" s="45"/>
      <c r="EY77" s="45"/>
      <c r="EZ77" s="45"/>
      <c r="FA77" s="45"/>
      <c r="FB77" s="45"/>
      <c r="FC77" s="45"/>
      <c r="FD77" s="45"/>
      <c r="FE77" s="45"/>
      <c r="FF77" s="45"/>
      <c r="FG77" s="45"/>
      <c r="FH77" s="45"/>
      <c r="FI77" s="45"/>
      <c r="FJ77" s="45"/>
      <c r="FK77" s="45"/>
      <c r="FL77" s="45"/>
      <c r="FM77" s="45"/>
      <c r="FN77" s="45"/>
      <c r="FO77" s="45"/>
      <c r="FP77" s="45"/>
      <c r="FQ77" s="45"/>
      <c r="FR77" s="45"/>
      <c r="FS77" s="45"/>
      <c r="FT77" s="45"/>
      <c r="FU77" s="45"/>
      <c r="FV77" s="45"/>
      <c r="FW77" s="45"/>
    </row>
    <row r="78" spans="2:179" s="44" customFormat="1" x14ac:dyDescent="0.25">
      <c r="B78" s="78"/>
      <c r="C78" s="78"/>
      <c r="D78" s="79"/>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c r="AY78" s="45"/>
      <c r="AZ78" s="45"/>
      <c r="BA78" s="45"/>
      <c r="BB78" s="45"/>
      <c r="BC78" s="45"/>
      <c r="BD78" s="45"/>
      <c r="BE78" s="45"/>
      <c r="BF78" s="45"/>
      <c r="BG78" s="45"/>
      <c r="BH78" s="45"/>
      <c r="BI78" s="45"/>
      <c r="BJ78" s="45"/>
      <c r="BK78" s="45"/>
      <c r="BL78" s="45"/>
      <c r="BM78" s="45"/>
      <c r="BN78" s="45"/>
      <c r="BO78" s="45"/>
      <c r="BP78" s="45"/>
      <c r="BQ78" s="45"/>
      <c r="BR78" s="45"/>
      <c r="BS78" s="45"/>
      <c r="BT78" s="45"/>
      <c r="BU78" s="45"/>
      <c r="BV78" s="45"/>
      <c r="BW78" s="45"/>
      <c r="BX78" s="45"/>
      <c r="BY78" s="45"/>
      <c r="BZ78" s="45"/>
      <c r="CA78" s="45"/>
      <c r="CB78" s="45"/>
      <c r="CC78" s="45"/>
      <c r="CD78" s="45"/>
      <c r="CE78" s="45"/>
      <c r="CF78" s="45"/>
      <c r="CG78" s="45"/>
      <c r="CH78" s="45"/>
      <c r="CI78" s="45"/>
      <c r="CJ78" s="45"/>
      <c r="CK78" s="45"/>
      <c r="CL78" s="45"/>
      <c r="CM78" s="45"/>
      <c r="CN78" s="45"/>
      <c r="CO78" s="45"/>
      <c r="CP78" s="45"/>
      <c r="CQ78" s="45"/>
      <c r="CR78" s="45"/>
      <c r="CS78" s="45"/>
      <c r="CT78" s="45"/>
      <c r="CU78" s="45"/>
      <c r="CV78" s="45"/>
      <c r="CW78" s="45"/>
      <c r="CX78" s="45"/>
      <c r="CY78" s="45"/>
      <c r="CZ78" s="45"/>
      <c r="DA78" s="45"/>
      <c r="DB78" s="45"/>
      <c r="DC78" s="45"/>
      <c r="DD78" s="45"/>
      <c r="DE78" s="45"/>
      <c r="DF78" s="45"/>
      <c r="DG78" s="45"/>
      <c r="DH78" s="45"/>
      <c r="DI78" s="45"/>
      <c r="DJ78" s="45"/>
      <c r="DK78" s="45"/>
      <c r="DL78" s="45"/>
      <c r="DM78" s="45"/>
      <c r="DN78" s="45"/>
      <c r="DO78" s="45"/>
      <c r="DP78" s="45"/>
      <c r="DQ78" s="45"/>
      <c r="DR78" s="45"/>
      <c r="DS78" s="45"/>
      <c r="DT78" s="45"/>
      <c r="DU78" s="45"/>
      <c r="DV78" s="45"/>
      <c r="DW78" s="45"/>
      <c r="DX78" s="45"/>
      <c r="DY78" s="45"/>
      <c r="DZ78" s="45"/>
      <c r="EA78" s="45"/>
      <c r="EB78" s="45"/>
      <c r="EC78" s="45"/>
      <c r="ED78" s="45"/>
      <c r="EE78" s="45"/>
      <c r="EF78" s="45"/>
      <c r="EG78" s="45"/>
      <c r="EH78" s="45"/>
      <c r="EI78" s="45"/>
      <c r="EJ78" s="45"/>
      <c r="EK78" s="45"/>
      <c r="EL78" s="45"/>
      <c r="EM78" s="45"/>
      <c r="EN78" s="45"/>
      <c r="EO78" s="45"/>
      <c r="EP78" s="45"/>
      <c r="EQ78" s="45"/>
      <c r="ER78" s="45"/>
      <c r="ES78" s="45"/>
      <c r="ET78" s="45"/>
      <c r="EU78" s="45"/>
      <c r="EV78" s="45"/>
      <c r="EW78" s="45"/>
      <c r="EX78" s="45"/>
      <c r="EY78" s="45"/>
      <c r="EZ78" s="45"/>
      <c r="FA78" s="45"/>
      <c r="FB78" s="45"/>
      <c r="FC78" s="45"/>
      <c r="FD78" s="45"/>
      <c r="FE78" s="45"/>
      <c r="FF78" s="45"/>
      <c r="FG78" s="45"/>
      <c r="FH78" s="45"/>
      <c r="FI78" s="45"/>
      <c r="FJ78" s="45"/>
      <c r="FK78" s="45"/>
      <c r="FL78" s="45"/>
      <c r="FM78" s="45"/>
      <c r="FN78" s="45"/>
      <c r="FO78" s="45"/>
      <c r="FP78" s="45"/>
      <c r="FQ78" s="45"/>
      <c r="FR78" s="45"/>
      <c r="FS78" s="45"/>
      <c r="FT78" s="45"/>
      <c r="FU78" s="45"/>
      <c r="FV78" s="45"/>
      <c r="FW78" s="45"/>
    </row>
    <row r="79" spans="2:179" s="44" customFormat="1" x14ac:dyDescent="0.25">
      <c r="B79" s="78"/>
      <c r="C79" s="78"/>
      <c r="D79" s="79"/>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c r="BB79" s="45"/>
      <c r="BC79" s="45"/>
      <c r="BD79" s="45"/>
      <c r="BE79" s="45"/>
      <c r="BF79" s="45"/>
      <c r="BG79" s="45"/>
      <c r="BH79" s="45"/>
      <c r="BI79" s="45"/>
      <c r="BJ79" s="45"/>
      <c r="BK79" s="45"/>
      <c r="BL79" s="45"/>
      <c r="BM79" s="45"/>
      <c r="BN79" s="45"/>
      <c r="BO79" s="45"/>
      <c r="BP79" s="45"/>
      <c r="BQ79" s="45"/>
      <c r="BR79" s="45"/>
      <c r="BS79" s="45"/>
      <c r="BT79" s="45"/>
      <c r="BU79" s="45"/>
      <c r="BV79" s="45"/>
      <c r="BW79" s="45"/>
      <c r="BX79" s="45"/>
      <c r="BY79" s="45"/>
      <c r="BZ79" s="45"/>
      <c r="CA79" s="45"/>
      <c r="CB79" s="45"/>
      <c r="CC79" s="45"/>
      <c r="CD79" s="45"/>
      <c r="CE79" s="45"/>
      <c r="CF79" s="45"/>
      <c r="CG79" s="45"/>
      <c r="CH79" s="45"/>
      <c r="CI79" s="45"/>
      <c r="CJ79" s="45"/>
      <c r="CK79" s="45"/>
      <c r="CL79" s="45"/>
      <c r="CM79" s="45"/>
      <c r="CN79" s="45"/>
      <c r="CO79" s="45"/>
      <c r="CP79" s="45"/>
      <c r="CQ79" s="45"/>
      <c r="CR79" s="45"/>
      <c r="CS79" s="45"/>
      <c r="CT79" s="45"/>
      <c r="CU79" s="45"/>
      <c r="CV79" s="45"/>
      <c r="CW79" s="45"/>
      <c r="CX79" s="45"/>
      <c r="CY79" s="45"/>
      <c r="CZ79" s="45"/>
      <c r="DA79" s="45"/>
      <c r="DB79" s="45"/>
      <c r="DC79" s="45"/>
      <c r="DD79" s="45"/>
      <c r="DE79" s="45"/>
      <c r="DF79" s="45"/>
      <c r="DG79" s="45"/>
      <c r="DH79" s="45"/>
      <c r="DI79" s="45"/>
      <c r="DJ79" s="45"/>
      <c r="DK79" s="45"/>
      <c r="DL79" s="45"/>
      <c r="DM79" s="45"/>
      <c r="DN79" s="45"/>
      <c r="DO79" s="45"/>
      <c r="DP79" s="45"/>
      <c r="DQ79" s="45"/>
      <c r="DR79" s="45"/>
      <c r="DS79" s="45"/>
      <c r="DT79" s="45"/>
      <c r="DU79" s="45"/>
      <c r="DV79" s="45"/>
      <c r="DW79" s="45"/>
      <c r="DX79" s="45"/>
      <c r="DY79" s="45"/>
      <c r="DZ79" s="45"/>
      <c r="EA79" s="45"/>
      <c r="EB79" s="45"/>
      <c r="EC79" s="45"/>
      <c r="ED79" s="45"/>
      <c r="EE79" s="45"/>
      <c r="EF79" s="45"/>
      <c r="EG79" s="45"/>
      <c r="EH79" s="45"/>
      <c r="EI79" s="45"/>
      <c r="EJ79" s="45"/>
      <c r="EK79" s="45"/>
      <c r="EL79" s="45"/>
      <c r="EM79" s="45"/>
      <c r="EN79" s="45"/>
      <c r="EO79" s="45"/>
      <c r="EP79" s="45"/>
      <c r="EQ79" s="45"/>
      <c r="ER79" s="45"/>
      <c r="ES79" s="45"/>
      <c r="ET79" s="45"/>
      <c r="EU79" s="45"/>
      <c r="EV79" s="45"/>
      <c r="EW79" s="45"/>
      <c r="EX79" s="45"/>
      <c r="EY79" s="45"/>
      <c r="EZ79" s="45"/>
      <c r="FA79" s="45"/>
      <c r="FB79" s="45"/>
      <c r="FC79" s="45"/>
      <c r="FD79" s="45"/>
      <c r="FE79" s="45"/>
      <c r="FF79" s="45"/>
      <c r="FG79" s="45"/>
      <c r="FH79" s="45"/>
      <c r="FI79" s="45"/>
      <c r="FJ79" s="45"/>
      <c r="FK79" s="45"/>
      <c r="FL79" s="45"/>
      <c r="FM79" s="45"/>
      <c r="FN79" s="45"/>
      <c r="FO79" s="45"/>
      <c r="FP79" s="45"/>
      <c r="FQ79" s="45"/>
      <c r="FR79" s="45"/>
      <c r="FS79" s="45"/>
      <c r="FT79" s="45"/>
      <c r="FU79" s="45"/>
      <c r="FV79" s="45"/>
      <c r="FW79" s="45"/>
    </row>
    <row r="80" spans="2:179" s="44" customFormat="1" x14ac:dyDescent="0.25">
      <c r="B80" s="78"/>
      <c r="C80" s="78"/>
      <c r="D80" s="79"/>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c r="BE80" s="45"/>
      <c r="BF80" s="45"/>
      <c r="BG80" s="45"/>
      <c r="BH80" s="45"/>
      <c r="BI80" s="45"/>
      <c r="BJ80" s="45"/>
      <c r="BK80" s="45"/>
      <c r="BL80" s="45"/>
      <c r="BM80" s="45"/>
      <c r="BN80" s="45"/>
      <c r="BO80" s="45"/>
      <c r="BP80" s="45"/>
      <c r="BQ80" s="45"/>
      <c r="BR80" s="45"/>
      <c r="BS80" s="45"/>
      <c r="BT80" s="45"/>
      <c r="BU80" s="45"/>
      <c r="BV80" s="45"/>
      <c r="BW80" s="45"/>
      <c r="BX80" s="45"/>
      <c r="BY80" s="45"/>
      <c r="BZ80" s="45"/>
      <c r="CA80" s="45"/>
      <c r="CB80" s="45"/>
      <c r="CC80" s="45"/>
      <c r="CD80" s="45"/>
      <c r="CE80" s="45"/>
      <c r="CF80" s="45"/>
      <c r="CG80" s="45"/>
      <c r="CH80" s="45"/>
      <c r="CI80" s="45"/>
      <c r="CJ80" s="45"/>
      <c r="CK80" s="45"/>
      <c r="CL80" s="45"/>
      <c r="CM80" s="45"/>
      <c r="CN80" s="45"/>
      <c r="CO80" s="45"/>
      <c r="CP80" s="45"/>
      <c r="CQ80" s="45"/>
      <c r="CR80" s="45"/>
      <c r="CS80" s="45"/>
      <c r="CT80" s="45"/>
      <c r="CU80" s="45"/>
      <c r="CV80" s="45"/>
      <c r="CW80" s="45"/>
      <c r="CX80" s="45"/>
      <c r="CY80" s="45"/>
      <c r="CZ80" s="45"/>
      <c r="DA80" s="45"/>
      <c r="DB80" s="45"/>
      <c r="DC80" s="45"/>
      <c r="DD80" s="45"/>
      <c r="DE80" s="45"/>
      <c r="DF80" s="45"/>
      <c r="DG80" s="45"/>
      <c r="DH80" s="45"/>
      <c r="DI80" s="45"/>
      <c r="DJ80" s="45"/>
      <c r="DK80" s="45"/>
      <c r="DL80" s="45"/>
      <c r="DM80" s="45"/>
      <c r="DN80" s="45"/>
      <c r="DO80" s="45"/>
      <c r="DP80" s="45"/>
      <c r="DQ80" s="45"/>
      <c r="DR80" s="45"/>
      <c r="DS80" s="45"/>
      <c r="DT80" s="45"/>
      <c r="DU80" s="45"/>
      <c r="DV80" s="45"/>
      <c r="DW80" s="45"/>
      <c r="DX80" s="45"/>
      <c r="DY80" s="45"/>
      <c r="DZ80" s="45"/>
      <c r="EA80" s="45"/>
      <c r="EB80" s="45"/>
      <c r="EC80" s="45"/>
      <c r="ED80" s="45"/>
      <c r="EE80" s="45"/>
      <c r="EF80" s="45"/>
      <c r="EG80" s="45"/>
      <c r="EH80" s="45"/>
      <c r="EI80" s="45"/>
      <c r="EJ80" s="45"/>
      <c r="EK80" s="45"/>
      <c r="EL80" s="45"/>
      <c r="EM80" s="45"/>
      <c r="EN80" s="45"/>
      <c r="EO80" s="45"/>
      <c r="EP80" s="45"/>
      <c r="EQ80" s="45"/>
      <c r="ER80" s="45"/>
      <c r="ES80" s="45"/>
      <c r="ET80" s="45"/>
      <c r="EU80" s="45"/>
      <c r="EV80" s="45"/>
      <c r="EW80" s="45"/>
      <c r="EX80" s="45"/>
      <c r="EY80" s="45"/>
      <c r="EZ80" s="45"/>
      <c r="FA80" s="45"/>
      <c r="FB80" s="45"/>
      <c r="FC80" s="45"/>
      <c r="FD80" s="45"/>
      <c r="FE80" s="45"/>
      <c r="FF80" s="45"/>
      <c r="FG80" s="45"/>
      <c r="FH80" s="45"/>
      <c r="FI80" s="45"/>
      <c r="FJ80" s="45"/>
      <c r="FK80" s="45"/>
      <c r="FL80" s="45"/>
      <c r="FM80" s="45"/>
      <c r="FN80" s="45"/>
      <c r="FO80" s="45"/>
      <c r="FP80" s="45"/>
      <c r="FQ80" s="45"/>
      <c r="FR80" s="45"/>
      <c r="FS80" s="45"/>
      <c r="FT80" s="45"/>
      <c r="FU80" s="45"/>
      <c r="FV80" s="45"/>
      <c r="FW80" s="45"/>
    </row>
    <row r="81" spans="2:179" s="44" customFormat="1" x14ac:dyDescent="0.25">
      <c r="B81" s="78"/>
      <c r="C81" s="78"/>
      <c r="D81" s="79"/>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45"/>
      <c r="BA81" s="45"/>
      <c r="BB81" s="45"/>
      <c r="BC81" s="45"/>
      <c r="BD81" s="45"/>
      <c r="BE81" s="45"/>
      <c r="BF81" s="45"/>
      <c r="BG81" s="45"/>
      <c r="BH81" s="45"/>
      <c r="BI81" s="45"/>
      <c r="BJ81" s="45"/>
      <c r="BK81" s="45"/>
      <c r="BL81" s="45"/>
      <c r="BM81" s="45"/>
      <c r="BN81" s="45"/>
      <c r="BO81" s="45"/>
      <c r="BP81" s="45"/>
      <c r="BQ81" s="45"/>
      <c r="BR81" s="45"/>
      <c r="BS81" s="45"/>
      <c r="BT81" s="45"/>
      <c r="BU81" s="45"/>
      <c r="BV81" s="45"/>
      <c r="BW81" s="45"/>
      <c r="BX81" s="45"/>
      <c r="BY81" s="45"/>
      <c r="BZ81" s="45"/>
      <c r="CA81" s="45"/>
      <c r="CB81" s="45"/>
      <c r="CC81" s="45"/>
      <c r="CD81" s="45"/>
      <c r="CE81" s="45"/>
      <c r="CF81" s="45"/>
      <c r="CG81" s="45"/>
      <c r="CH81" s="45"/>
      <c r="CI81" s="45"/>
      <c r="CJ81" s="45"/>
      <c r="CK81" s="45"/>
      <c r="CL81" s="45"/>
      <c r="CM81" s="45"/>
      <c r="CN81" s="45"/>
      <c r="CO81" s="45"/>
      <c r="CP81" s="45"/>
      <c r="CQ81" s="45"/>
      <c r="CR81" s="45"/>
      <c r="CS81" s="45"/>
      <c r="CT81" s="45"/>
      <c r="CU81" s="45"/>
      <c r="CV81" s="45"/>
      <c r="CW81" s="45"/>
      <c r="CX81" s="45"/>
      <c r="CY81" s="45"/>
      <c r="CZ81" s="45"/>
      <c r="DA81" s="45"/>
      <c r="DB81" s="45"/>
      <c r="DC81" s="45"/>
      <c r="DD81" s="45"/>
      <c r="DE81" s="45"/>
      <c r="DF81" s="45"/>
      <c r="DG81" s="45"/>
      <c r="DH81" s="45"/>
      <c r="DI81" s="45"/>
      <c r="DJ81" s="45"/>
      <c r="DK81" s="45"/>
      <c r="DL81" s="45"/>
      <c r="DM81" s="45"/>
      <c r="DN81" s="45"/>
      <c r="DO81" s="45"/>
      <c r="DP81" s="45"/>
      <c r="DQ81" s="45"/>
      <c r="DR81" s="45"/>
      <c r="DS81" s="45"/>
      <c r="DT81" s="45"/>
      <c r="DU81" s="45"/>
      <c r="DV81" s="45"/>
      <c r="DW81" s="45"/>
      <c r="DX81" s="45"/>
      <c r="DY81" s="45"/>
      <c r="DZ81" s="45"/>
      <c r="EA81" s="45"/>
      <c r="EB81" s="45"/>
      <c r="EC81" s="45"/>
      <c r="ED81" s="45"/>
      <c r="EE81" s="45"/>
      <c r="EF81" s="45"/>
      <c r="EG81" s="45"/>
      <c r="EH81" s="45"/>
      <c r="EI81" s="45"/>
      <c r="EJ81" s="45"/>
      <c r="EK81" s="45"/>
      <c r="EL81" s="45"/>
      <c r="EM81" s="45"/>
      <c r="EN81" s="45"/>
      <c r="EO81" s="45"/>
      <c r="EP81" s="45"/>
      <c r="EQ81" s="45"/>
      <c r="ER81" s="45"/>
      <c r="ES81" s="45"/>
      <c r="ET81" s="45"/>
      <c r="EU81" s="45"/>
      <c r="EV81" s="45"/>
      <c r="EW81" s="45"/>
      <c r="EX81" s="45"/>
      <c r="EY81" s="45"/>
      <c r="EZ81" s="45"/>
      <c r="FA81" s="45"/>
      <c r="FB81" s="45"/>
      <c r="FC81" s="45"/>
      <c r="FD81" s="45"/>
      <c r="FE81" s="45"/>
      <c r="FF81" s="45"/>
      <c r="FG81" s="45"/>
      <c r="FH81" s="45"/>
      <c r="FI81" s="45"/>
      <c r="FJ81" s="45"/>
      <c r="FK81" s="45"/>
      <c r="FL81" s="45"/>
      <c r="FM81" s="45"/>
      <c r="FN81" s="45"/>
      <c r="FO81" s="45"/>
      <c r="FP81" s="45"/>
      <c r="FQ81" s="45"/>
      <c r="FR81" s="45"/>
      <c r="FS81" s="45"/>
      <c r="FT81" s="45"/>
      <c r="FU81" s="45"/>
      <c r="FV81" s="45"/>
      <c r="FW81" s="45"/>
    </row>
    <row r="82" spans="2:179" s="44" customFormat="1" x14ac:dyDescent="0.25">
      <c r="B82" s="78"/>
      <c r="C82" s="78"/>
      <c r="D82" s="79"/>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c r="AS82" s="45"/>
      <c r="AT82" s="45"/>
      <c r="AU82" s="45"/>
      <c r="AV82" s="45"/>
      <c r="AW82" s="45"/>
      <c r="AX82" s="45"/>
      <c r="AY82" s="45"/>
      <c r="AZ82" s="45"/>
      <c r="BA82" s="45"/>
      <c r="BB82" s="45"/>
      <c r="BC82" s="45"/>
      <c r="BD82" s="45"/>
      <c r="BE82" s="45"/>
      <c r="BF82" s="45"/>
      <c r="BG82" s="45"/>
      <c r="BH82" s="45"/>
      <c r="BI82" s="45"/>
      <c r="BJ82" s="45"/>
      <c r="BK82" s="45"/>
      <c r="BL82" s="45"/>
      <c r="BM82" s="45"/>
      <c r="BN82" s="45"/>
      <c r="BO82" s="45"/>
      <c r="BP82" s="45"/>
      <c r="BQ82" s="45"/>
      <c r="BR82" s="45"/>
      <c r="BS82" s="45"/>
      <c r="BT82" s="45"/>
      <c r="BU82" s="45"/>
      <c r="BV82" s="45"/>
      <c r="BW82" s="45"/>
      <c r="BX82" s="45"/>
      <c r="BY82" s="45"/>
      <c r="BZ82" s="45"/>
      <c r="CA82" s="45"/>
      <c r="CB82" s="45"/>
      <c r="CC82" s="45"/>
      <c r="CD82" s="45"/>
      <c r="CE82" s="45"/>
      <c r="CF82" s="45"/>
      <c r="CG82" s="45"/>
      <c r="CH82" s="45"/>
      <c r="CI82" s="45"/>
      <c r="CJ82" s="45"/>
      <c r="CK82" s="45"/>
      <c r="CL82" s="45"/>
      <c r="CM82" s="45"/>
      <c r="CN82" s="45"/>
      <c r="CO82" s="45"/>
      <c r="CP82" s="45"/>
      <c r="CQ82" s="45"/>
      <c r="CR82" s="45"/>
      <c r="CS82" s="45"/>
      <c r="CT82" s="45"/>
      <c r="CU82" s="45"/>
      <c r="CV82" s="45"/>
      <c r="CW82" s="45"/>
      <c r="CX82" s="45"/>
      <c r="CY82" s="45"/>
      <c r="CZ82" s="45"/>
      <c r="DA82" s="45"/>
      <c r="DB82" s="45"/>
      <c r="DC82" s="45"/>
      <c r="DD82" s="45"/>
      <c r="DE82" s="45"/>
      <c r="DF82" s="45"/>
      <c r="DG82" s="45"/>
      <c r="DH82" s="45"/>
      <c r="DI82" s="45"/>
      <c r="DJ82" s="45"/>
      <c r="DK82" s="45"/>
      <c r="DL82" s="45"/>
      <c r="DM82" s="45"/>
      <c r="DN82" s="45"/>
      <c r="DO82" s="45"/>
      <c r="DP82" s="45"/>
      <c r="DQ82" s="45"/>
      <c r="DR82" s="45"/>
      <c r="DS82" s="45"/>
      <c r="DT82" s="45"/>
      <c r="DU82" s="45"/>
      <c r="DV82" s="45"/>
      <c r="DW82" s="45"/>
      <c r="DX82" s="45"/>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row>
    <row r="83" spans="2:179" s="44" customFormat="1" x14ac:dyDescent="0.25">
      <c r="B83" s="78"/>
      <c r="C83" s="78"/>
      <c r="D83" s="79"/>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c r="BA83" s="45"/>
      <c r="BB83" s="45"/>
      <c r="BC83" s="45"/>
      <c r="BD83" s="45"/>
      <c r="BE83" s="45"/>
      <c r="BF83" s="45"/>
      <c r="BG83" s="45"/>
      <c r="BH83" s="45"/>
      <c r="BI83" s="45"/>
      <c r="BJ83" s="45"/>
      <c r="BK83" s="45"/>
      <c r="BL83" s="45"/>
      <c r="BM83" s="45"/>
      <c r="BN83" s="45"/>
      <c r="BO83" s="45"/>
      <c r="BP83" s="45"/>
      <c r="BQ83" s="45"/>
      <c r="BR83" s="45"/>
      <c r="BS83" s="45"/>
      <c r="BT83" s="45"/>
      <c r="BU83" s="45"/>
      <c r="BV83" s="45"/>
      <c r="BW83" s="45"/>
      <c r="BX83" s="45"/>
      <c r="BY83" s="45"/>
      <c r="BZ83" s="45"/>
      <c r="CA83" s="45"/>
      <c r="CB83" s="45"/>
      <c r="CC83" s="45"/>
      <c r="CD83" s="45"/>
      <c r="CE83" s="45"/>
      <c r="CF83" s="45"/>
      <c r="CG83" s="45"/>
      <c r="CH83" s="45"/>
      <c r="CI83" s="45"/>
      <c r="CJ83" s="45"/>
      <c r="CK83" s="45"/>
      <c r="CL83" s="45"/>
      <c r="CM83" s="45"/>
      <c r="CN83" s="45"/>
      <c r="CO83" s="45"/>
      <c r="CP83" s="45"/>
      <c r="CQ83" s="45"/>
      <c r="CR83" s="45"/>
      <c r="CS83" s="45"/>
      <c r="CT83" s="45"/>
      <c r="CU83" s="45"/>
      <c r="CV83" s="45"/>
      <c r="CW83" s="45"/>
      <c r="CX83" s="45"/>
      <c r="CY83" s="45"/>
      <c r="CZ83" s="45"/>
      <c r="DA83" s="45"/>
      <c r="DB83" s="45"/>
      <c r="DC83" s="45"/>
      <c r="DD83" s="45"/>
      <c r="DE83" s="45"/>
      <c r="DF83" s="45"/>
      <c r="DG83" s="45"/>
      <c r="DH83" s="45"/>
      <c r="DI83" s="45"/>
      <c r="DJ83" s="45"/>
      <c r="DK83" s="45"/>
      <c r="DL83" s="45"/>
      <c r="DM83" s="45"/>
      <c r="DN83" s="45"/>
      <c r="DO83" s="45"/>
      <c r="DP83" s="45"/>
      <c r="DQ83" s="45"/>
      <c r="DR83" s="45"/>
      <c r="DS83" s="45"/>
      <c r="DT83" s="45"/>
      <c r="DU83" s="45"/>
      <c r="DV83" s="45"/>
      <c r="DW83" s="45"/>
      <c r="DX83" s="45"/>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row>
    <row r="84" spans="2:179" s="44" customFormat="1" x14ac:dyDescent="0.25">
      <c r="B84" s="78"/>
      <c r="C84" s="78"/>
      <c r="D84" s="79"/>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c r="AS84" s="45"/>
      <c r="AT84" s="45"/>
      <c r="AU84" s="45"/>
      <c r="AV84" s="45"/>
      <c r="AW84" s="45"/>
      <c r="AX84" s="45"/>
      <c r="AY84" s="45"/>
      <c r="AZ84" s="45"/>
      <c r="BA84" s="45"/>
      <c r="BB84" s="45"/>
      <c r="BC84" s="45"/>
      <c r="BD84" s="45"/>
      <c r="BE84" s="45"/>
      <c r="BF84" s="45"/>
      <c r="BG84" s="45"/>
      <c r="BH84" s="45"/>
      <c r="BI84" s="45"/>
      <c r="BJ84" s="45"/>
      <c r="BK84" s="45"/>
      <c r="BL84" s="45"/>
      <c r="BM84" s="45"/>
      <c r="BN84" s="45"/>
      <c r="BO84" s="45"/>
      <c r="BP84" s="45"/>
      <c r="BQ84" s="45"/>
      <c r="BR84" s="45"/>
      <c r="BS84" s="45"/>
      <c r="BT84" s="45"/>
      <c r="BU84" s="45"/>
      <c r="BV84" s="45"/>
      <c r="BW84" s="45"/>
      <c r="BX84" s="45"/>
      <c r="BY84" s="45"/>
      <c r="BZ84" s="45"/>
      <c r="CA84" s="45"/>
      <c r="CB84" s="45"/>
      <c r="CC84" s="45"/>
      <c r="CD84" s="45"/>
      <c r="CE84" s="45"/>
      <c r="CF84" s="45"/>
      <c r="CG84" s="45"/>
      <c r="CH84" s="45"/>
      <c r="CI84" s="45"/>
      <c r="CJ84" s="45"/>
      <c r="CK84" s="45"/>
      <c r="CL84" s="45"/>
      <c r="CM84" s="45"/>
      <c r="CN84" s="45"/>
      <c r="CO84" s="45"/>
      <c r="CP84" s="45"/>
      <c r="CQ84" s="45"/>
      <c r="CR84" s="45"/>
      <c r="CS84" s="45"/>
      <c r="CT84" s="45"/>
      <c r="CU84" s="45"/>
      <c r="CV84" s="45"/>
      <c r="CW84" s="45"/>
      <c r="CX84" s="45"/>
      <c r="CY84" s="45"/>
      <c r="CZ84" s="45"/>
      <c r="DA84" s="45"/>
      <c r="DB84" s="45"/>
      <c r="DC84" s="45"/>
      <c r="DD84" s="45"/>
      <c r="DE84" s="45"/>
      <c r="DF84" s="45"/>
      <c r="DG84" s="45"/>
      <c r="DH84" s="45"/>
      <c r="DI84" s="45"/>
      <c r="DJ84" s="45"/>
      <c r="DK84" s="45"/>
      <c r="DL84" s="45"/>
      <c r="DM84" s="45"/>
      <c r="DN84" s="45"/>
      <c r="DO84" s="45"/>
      <c r="DP84" s="45"/>
      <c r="DQ84" s="45"/>
      <c r="DR84" s="45"/>
      <c r="DS84" s="45"/>
      <c r="DT84" s="45"/>
      <c r="DU84" s="45"/>
      <c r="DV84" s="45"/>
      <c r="DW84" s="45"/>
      <c r="DX84" s="45"/>
      <c r="DY84" s="45"/>
      <c r="DZ84" s="45"/>
      <c r="EA84" s="45"/>
      <c r="EB84" s="45"/>
      <c r="EC84" s="45"/>
      <c r="ED84" s="45"/>
      <c r="EE84" s="45"/>
      <c r="EF84" s="45"/>
      <c r="EG84" s="45"/>
      <c r="EH84" s="45"/>
      <c r="EI84" s="45"/>
      <c r="EJ84" s="45"/>
      <c r="EK84" s="45"/>
      <c r="EL84" s="45"/>
      <c r="EM84" s="45"/>
      <c r="EN84" s="45"/>
      <c r="EO84" s="45"/>
      <c r="EP84" s="45"/>
      <c r="EQ84" s="45"/>
      <c r="ER84" s="45"/>
      <c r="ES84" s="45"/>
      <c r="ET84" s="45"/>
      <c r="EU84" s="45"/>
      <c r="EV84" s="45"/>
      <c r="EW84" s="45"/>
      <c r="EX84" s="45"/>
      <c r="EY84" s="45"/>
      <c r="EZ84" s="45"/>
      <c r="FA84" s="45"/>
      <c r="FB84" s="45"/>
      <c r="FC84" s="45"/>
      <c r="FD84" s="45"/>
      <c r="FE84" s="45"/>
      <c r="FF84" s="45"/>
      <c r="FG84" s="45"/>
      <c r="FH84" s="45"/>
      <c r="FI84" s="45"/>
      <c r="FJ84" s="45"/>
      <c r="FK84" s="45"/>
      <c r="FL84" s="45"/>
      <c r="FM84" s="45"/>
      <c r="FN84" s="45"/>
      <c r="FO84" s="45"/>
      <c r="FP84" s="45"/>
      <c r="FQ84" s="45"/>
      <c r="FR84" s="45"/>
      <c r="FS84" s="45"/>
      <c r="FT84" s="45"/>
      <c r="FU84" s="45"/>
      <c r="FV84" s="45"/>
      <c r="FW84" s="45"/>
    </row>
    <row r="85" spans="2:179" s="44" customFormat="1" x14ac:dyDescent="0.25">
      <c r="B85" s="78"/>
      <c r="C85" s="78"/>
      <c r="D85" s="79"/>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c r="AS85" s="45"/>
      <c r="AT85" s="45"/>
      <c r="AU85" s="45"/>
      <c r="AV85" s="45"/>
      <c r="AW85" s="45"/>
      <c r="AX85" s="45"/>
      <c r="AY85" s="45"/>
      <c r="AZ85" s="45"/>
      <c r="BA85" s="45"/>
      <c r="BB85" s="45"/>
      <c r="BC85" s="45"/>
      <c r="BD85" s="45"/>
      <c r="BE85" s="45"/>
      <c r="BF85" s="45"/>
      <c r="BG85" s="45"/>
      <c r="BH85" s="45"/>
      <c r="BI85" s="45"/>
      <c r="BJ85" s="45"/>
      <c r="BK85" s="45"/>
      <c r="BL85" s="45"/>
      <c r="BM85" s="45"/>
      <c r="BN85" s="45"/>
      <c r="BO85" s="45"/>
      <c r="BP85" s="45"/>
      <c r="BQ85" s="45"/>
      <c r="BR85" s="45"/>
      <c r="BS85" s="45"/>
      <c r="BT85" s="45"/>
      <c r="BU85" s="45"/>
      <c r="BV85" s="45"/>
      <c r="BW85" s="45"/>
      <c r="BX85" s="45"/>
      <c r="BY85" s="45"/>
      <c r="BZ85" s="45"/>
      <c r="CA85" s="45"/>
      <c r="CB85" s="45"/>
      <c r="CC85" s="45"/>
      <c r="CD85" s="45"/>
      <c r="CE85" s="45"/>
      <c r="CF85" s="45"/>
      <c r="CG85" s="45"/>
      <c r="CH85" s="45"/>
      <c r="CI85" s="45"/>
      <c r="CJ85" s="45"/>
      <c r="CK85" s="45"/>
      <c r="CL85" s="45"/>
      <c r="CM85" s="45"/>
      <c r="CN85" s="45"/>
      <c r="CO85" s="45"/>
      <c r="CP85" s="45"/>
      <c r="CQ85" s="45"/>
      <c r="CR85" s="45"/>
      <c r="CS85" s="45"/>
      <c r="CT85" s="45"/>
      <c r="CU85" s="45"/>
      <c r="CV85" s="45"/>
      <c r="CW85" s="45"/>
      <c r="CX85" s="45"/>
      <c r="CY85" s="45"/>
      <c r="CZ85" s="45"/>
      <c r="DA85" s="45"/>
      <c r="DB85" s="45"/>
      <c r="DC85" s="45"/>
      <c r="DD85" s="45"/>
      <c r="DE85" s="45"/>
      <c r="DF85" s="45"/>
      <c r="DG85" s="45"/>
      <c r="DH85" s="45"/>
      <c r="DI85" s="45"/>
      <c r="DJ85" s="45"/>
      <c r="DK85" s="45"/>
      <c r="DL85" s="45"/>
      <c r="DM85" s="45"/>
      <c r="DN85" s="45"/>
      <c r="DO85" s="45"/>
      <c r="DP85" s="45"/>
      <c r="DQ85" s="45"/>
      <c r="DR85" s="45"/>
      <c r="DS85" s="45"/>
      <c r="DT85" s="45"/>
      <c r="DU85" s="45"/>
      <c r="DV85" s="45"/>
      <c r="DW85" s="45"/>
      <c r="DX85" s="45"/>
      <c r="DY85" s="45"/>
      <c r="DZ85" s="45"/>
      <c r="EA85" s="45"/>
      <c r="EB85" s="45"/>
      <c r="EC85" s="45"/>
      <c r="ED85" s="45"/>
      <c r="EE85" s="45"/>
      <c r="EF85" s="45"/>
      <c r="EG85" s="45"/>
      <c r="EH85" s="45"/>
      <c r="EI85" s="45"/>
      <c r="EJ85" s="45"/>
      <c r="EK85" s="45"/>
      <c r="EL85" s="45"/>
      <c r="EM85" s="45"/>
      <c r="EN85" s="45"/>
      <c r="EO85" s="45"/>
      <c r="EP85" s="45"/>
      <c r="EQ85" s="45"/>
      <c r="ER85" s="45"/>
      <c r="ES85" s="45"/>
      <c r="ET85" s="45"/>
      <c r="EU85" s="45"/>
      <c r="EV85" s="45"/>
      <c r="EW85" s="45"/>
      <c r="EX85" s="45"/>
      <c r="EY85" s="45"/>
      <c r="EZ85" s="45"/>
      <c r="FA85" s="45"/>
      <c r="FB85" s="45"/>
      <c r="FC85" s="45"/>
      <c r="FD85" s="45"/>
      <c r="FE85" s="45"/>
      <c r="FF85" s="45"/>
      <c r="FG85" s="45"/>
      <c r="FH85" s="45"/>
      <c r="FI85" s="45"/>
      <c r="FJ85" s="45"/>
      <c r="FK85" s="45"/>
      <c r="FL85" s="45"/>
      <c r="FM85" s="45"/>
      <c r="FN85" s="45"/>
      <c r="FO85" s="45"/>
      <c r="FP85" s="45"/>
      <c r="FQ85" s="45"/>
      <c r="FR85" s="45"/>
      <c r="FS85" s="45"/>
      <c r="FT85" s="45"/>
      <c r="FU85" s="45"/>
      <c r="FV85" s="45"/>
      <c r="FW85" s="45"/>
    </row>
    <row r="86" spans="2:179" s="44" customFormat="1" x14ac:dyDescent="0.25">
      <c r="B86" s="78"/>
      <c r="C86" s="78"/>
      <c r="D86" s="79"/>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c r="BA86" s="45"/>
      <c r="BB86" s="45"/>
      <c r="BC86" s="45"/>
      <c r="BD86" s="45"/>
      <c r="BE86" s="45"/>
      <c r="BF86" s="45"/>
      <c r="BG86" s="45"/>
      <c r="BH86" s="45"/>
      <c r="BI86" s="45"/>
      <c r="BJ86" s="45"/>
      <c r="BK86" s="45"/>
      <c r="BL86" s="45"/>
      <c r="BM86" s="45"/>
      <c r="BN86" s="45"/>
      <c r="BO86" s="45"/>
      <c r="BP86" s="45"/>
      <c r="BQ86" s="45"/>
      <c r="BR86" s="45"/>
      <c r="BS86" s="45"/>
      <c r="BT86" s="45"/>
      <c r="BU86" s="45"/>
      <c r="BV86" s="45"/>
      <c r="BW86" s="45"/>
      <c r="BX86" s="45"/>
      <c r="BY86" s="45"/>
      <c r="BZ86" s="45"/>
      <c r="CA86" s="45"/>
      <c r="CB86" s="45"/>
      <c r="CC86" s="45"/>
      <c r="CD86" s="45"/>
      <c r="CE86" s="45"/>
      <c r="CF86" s="45"/>
      <c r="CG86" s="45"/>
      <c r="CH86" s="45"/>
      <c r="CI86" s="45"/>
      <c r="CJ86" s="45"/>
      <c r="CK86" s="45"/>
      <c r="CL86" s="45"/>
      <c r="CM86" s="45"/>
      <c r="CN86" s="45"/>
      <c r="CO86" s="45"/>
      <c r="CP86" s="45"/>
      <c r="CQ86" s="45"/>
      <c r="CR86" s="45"/>
      <c r="CS86" s="45"/>
      <c r="CT86" s="45"/>
      <c r="CU86" s="45"/>
      <c r="CV86" s="45"/>
      <c r="CW86" s="45"/>
      <c r="CX86" s="45"/>
      <c r="CY86" s="45"/>
      <c r="CZ86" s="45"/>
      <c r="DA86" s="45"/>
      <c r="DB86" s="45"/>
      <c r="DC86" s="45"/>
      <c r="DD86" s="45"/>
      <c r="DE86" s="45"/>
      <c r="DF86" s="45"/>
      <c r="DG86" s="45"/>
      <c r="DH86" s="45"/>
      <c r="DI86" s="45"/>
      <c r="DJ86" s="45"/>
      <c r="DK86" s="45"/>
      <c r="DL86" s="45"/>
      <c r="DM86" s="45"/>
      <c r="DN86" s="45"/>
      <c r="DO86" s="45"/>
      <c r="DP86" s="45"/>
      <c r="DQ86" s="45"/>
      <c r="DR86" s="45"/>
      <c r="DS86" s="45"/>
      <c r="DT86" s="45"/>
      <c r="DU86" s="45"/>
      <c r="DV86" s="45"/>
      <c r="DW86" s="45"/>
      <c r="DX86" s="45"/>
      <c r="DY86" s="45"/>
      <c r="DZ86" s="45"/>
      <c r="EA86" s="45"/>
      <c r="EB86" s="45"/>
      <c r="EC86" s="45"/>
      <c r="ED86" s="45"/>
      <c r="EE86" s="45"/>
      <c r="EF86" s="45"/>
      <c r="EG86" s="45"/>
      <c r="EH86" s="45"/>
      <c r="EI86" s="45"/>
      <c r="EJ86" s="45"/>
      <c r="EK86" s="45"/>
      <c r="EL86" s="45"/>
      <c r="EM86" s="45"/>
      <c r="EN86" s="45"/>
      <c r="EO86" s="45"/>
      <c r="EP86" s="45"/>
      <c r="EQ86" s="45"/>
      <c r="ER86" s="45"/>
      <c r="ES86" s="45"/>
      <c r="ET86" s="45"/>
      <c r="EU86" s="45"/>
      <c r="EV86" s="45"/>
      <c r="EW86" s="45"/>
      <c r="EX86" s="45"/>
      <c r="EY86" s="45"/>
      <c r="EZ86" s="45"/>
      <c r="FA86" s="45"/>
      <c r="FB86" s="45"/>
      <c r="FC86" s="45"/>
      <c r="FD86" s="45"/>
      <c r="FE86" s="45"/>
      <c r="FF86" s="45"/>
      <c r="FG86" s="45"/>
      <c r="FH86" s="45"/>
      <c r="FI86" s="45"/>
      <c r="FJ86" s="45"/>
      <c r="FK86" s="45"/>
      <c r="FL86" s="45"/>
      <c r="FM86" s="45"/>
      <c r="FN86" s="45"/>
      <c r="FO86" s="45"/>
      <c r="FP86" s="45"/>
      <c r="FQ86" s="45"/>
      <c r="FR86" s="45"/>
      <c r="FS86" s="45"/>
      <c r="FT86" s="45"/>
      <c r="FU86" s="45"/>
      <c r="FV86" s="45"/>
      <c r="FW86" s="45"/>
    </row>
    <row r="87" spans="2:179" s="44" customFormat="1" x14ac:dyDescent="0.25">
      <c r="B87" s="78"/>
      <c r="C87" s="78"/>
      <c r="D87" s="79"/>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c r="AS87" s="45"/>
      <c r="AT87" s="45"/>
      <c r="AU87" s="45"/>
      <c r="AV87" s="45"/>
      <c r="AW87" s="45"/>
      <c r="AX87" s="45"/>
      <c r="AY87" s="45"/>
      <c r="AZ87" s="45"/>
      <c r="BA87" s="45"/>
      <c r="BB87" s="45"/>
      <c r="BC87" s="45"/>
      <c r="BD87" s="45"/>
      <c r="BE87" s="45"/>
      <c r="BF87" s="45"/>
      <c r="BG87" s="45"/>
      <c r="BH87" s="45"/>
      <c r="BI87" s="45"/>
      <c r="BJ87" s="45"/>
      <c r="BK87" s="45"/>
      <c r="BL87" s="45"/>
      <c r="BM87" s="45"/>
      <c r="BN87" s="45"/>
      <c r="BO87" s="45"/>
      <c r="BP87" s="45"/>
      <c r="BQ87" s="45"/>
      <c r="BR87" s="45"/>
      <c r="BS87" s="45"/>
      <c r="BT87" s="45"/>
      <c r="BU87" s="45"/>
      <c r="BV87" s="45"/>
      <c r="BW87" s="45"/>
      <c r="BX87" s="45"/>
      <c r="BY87" s="45"/>
      <c r="BZ87" s="45"/>
      <c r="CA87" s="45"/>
      <c r="CB87" s="45"/>
      <c r="CC87" s="45"/>
      <c r="CD87" s="45"/>
      <c r="CE87" s="45"/>
      <c r="CF87" s="45"/>
      <c r="CG87" s="45"/>
      <c r="CH87" s="45"/>
      <c r="CI87" s="45"/>
      <c r="CJ87" s="45"/>
      <c r="CK87" s="45"/>
      <c r="CL87" s="45"/>
      <c r="CM87" s="45"/>
      <c r="CN87" s="45"/>
      <c r="CO87" s="45"/>
      <c r="CP87" s="45"/>
      <c r="CQ87" s="45"/>
      <c r="CR87" s="45"/>
      <c r="CS87" s="45"/>
      <c r="CT87" s="45"/>
      <c r="CU87" s="45"/>
      <c r="CV87" s="45"/>
      <c r="CW87" s="45"/>
      <c r="CX87" s="45"/>
      <c r="CY87" s="45"/>
      <c r="CZ87" s="45"/>
      <c r="DA87" s="45"/>
      <c r="DB87" s="45"/>
      <c r="DC87" s="45"/>
      <c r="DD87" s="45"/>
      <c r="DE87" s="45"/>
      <c r="DF87" s="45"/>
      <c r="DG87" s="45"/>
      <c r="DH87" s="45"/>
      <c r="DI87" s="45"/>
      <c r="DJ87" s="45"/>
      <c r="DK87" s="45"/>
      <c r="DL87" s="45"/>
      <c r="DM87" s="45"/>
      <c r="DN87" s="45"/>
      <c r="DO87" s="45"/>
      <c r="DP87" s="45"/>
      <c r="DQ87" s="45"/>
      <c r="DR87" s="45"/>
      <c r="DS87" s="45"/>
      <c r="DT87" s="45"/>
      <c r="DU87" s="45"/>
      <c r="DV87" s="45"/>
      <c r="DW87" s="45"/>
      <c r="DX87" s="45"/>
      <c r="DY87" s="45"/>
      <c r="DZ87" s="45"/>
      <c r="EA87" s="45"/>
      <c r="EB87" s="45"/>
      <c r="EC87" s="45"/>
      <c r="ED87" s="45"/>
      <c r="EE87" s="45"/>
      <c r="EF87" s="45"/>
      <c r="EG87" s="45"/>
      <c r="EH87" s="45"/>
      <c r="EI87" s="45"/>
      <c r="EJ87" s="45"/>
      <c r="EK87" s="45"/>
      <c r="EL87" s="45"/>
      <c r="EM87" s="45"/>
      <c r="EN87" s="45"/>
      <c r="EO87" s="45"/>
      <c r="EP87" s="45"/>
      <c r="EQ87" s="45"/>
      <c r="ER87" s="45"/>
      <c r="ES87" s="45"/>
      <c r="ET87" s="45"/>
      <c r="EU87" s="45"/>
      <c r="EV87" s="45"/>
      <c r="EW87" s="45"/>
      <c r="EX87" s="45"/>
      <c r="EY87" s="45"/>
      <c r="EZ87" s="45"/>
      <c r="FA87" s="45"/>
      <c r="FB87" s="45"/>
      <c r="FC87" s="45"/>
      <c r="FD87" s="45"/>
      <c r="FE87" s="45"/>
      <c r="FF87" s="45"/>
      <c r="FG87" s="45"/>
      <c r="FH87" s="45"/>
      <c r="FI87" s="45"/>
      <c r="FJ87" s="45"/>
      <c r="FK87" s="45"/>
      <c r="FL87" s="45"/>
      <c r="FM87" s="45"/>
      <c r="FN87" s="45"/>
      <c r="FO87" s="45"/>
      <c r="FP87" s="45"/>
      <c r="FQ87" s="45"/>
      <c r="FR87" s="45"/>
      <c r="FS87" s="45"/>
      <c r="FT87" s="45"/>
      <c r="FU87" s="45"/>
      <c r="FV87" s="45"/>
      <c r="FW87" s="45"/>
    </row>
    <row r="88" spans="2:179" s="44" customFormat="1" x14ac:dyDescent="0.25">
      <c r="B88" s="78"/>
      <c r="C88" s="78"/>
      <c r="D88" s="79"/>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c r="AS88" s="45"/>
      <c r="AT88" s="45"/>
      <c r="AU88" s="45"/>
      <c r="AV88" s="45"/>
      <c r="AW88" s="45"/>
      <c r="AX88" s="45"/>
      <c r="AY88" s="45"/>
      <c r="AZ88" s="45"/>
      <c r="BA88" s="45"/>
      <c r="BB88" s="45"/>
      <c r="BC88" s="45"/>
      <c r="BD88" s="45"/>
      <c r="BE88" s="45"/>
      <c r="BF88" s="45"/>
      <c r="BG88" s="45"/>
      <c r="BH88" s="45"/>
      <c r="BI88" s="45"/>
      <c r="BJ88" s="45"/>
      <c r="BK88" s="45"/>
      <c r="BL88" s="45"/>
      <c r="BM88" s="45"/>
      <c r="BN88" s="45"/>
      <c r="BO88" s="45"/>
      <c r="BP88" s="45"/>
      <c r="BQ88" s="45"/>
      <c r="BR88" s="45"/>
      <c r="BS88" s="45"/>
      <c r="BT88" s="45"/>
      <c r="BU88" s="45"/>
      <c r="BV88" s="45"/>
      <c r="BW88" s="45"/>
      <c r="BX88" s="45"/>
      <c r="BY88" s="45"/>
      <c r="BZ88" s="45"/>
      <c r="CA88" s="45"/>
      <c r="CB88" s="45"/>
      <c r="CC88" s="45"/>
      <c r="CD88" s="45"/>
      <c r="CE88" s="45"/>
      <c r="CF88" s="45"/>
      <c r="CG88" s="45"/>
      <c r="CH88" s="45"/>
      <c r="CI88" s="45"/>
      <c r="CJ88" s="45"/>
      <c r="CK88" s="45"/>
      <c r="CL88" s="45"/>
      <c r="CM88" s="45"/>
      <c r="CN88" s="45"/>
      <c r="CO88" s="45"/>
      <c r="CP88" s="45"/>
      <c r="CQ88" s="45"/>
      <c r="CR88" s="45"/>
      <c r="CS88" s="45"/>
      <c r="CT88" s="45"/>
      <c r="CU88" s="45"/>
      <c r="CV88" s="45"/>
      <c r="CW88" s="45"/>
      <c r="CX88" s="45"/>
      <c r="CY88" s="45"/>
      <c r="CZ88" s="45"/>
      <c r="DA88" s="45"/>
      <c r="DB88" s="45"/>
      <c r="DC88" s="45"/>
      <c r="DD88" s="45"/>
      <c r="DE88" s="45"/>
      <c r="DF88" s="45"/>
      <c r="DG88" s="45"/>
      <c r="DH88" s="45"/>
      <c r="DI88" s="45"/>
      <c r="DJ88" s="45"/>
      <c r="DK88" s="45"/>
      <c r="DL88" s="45"/>
      <c r="DM88" s="45"/>
      <c r="DN88" s="45"/>
      <c r="DO88" s="45"/>
      <c r="DP88" s="45"/>
      <c r="DQ88" s="45"/>
      <c r="DR88" s="45"/>
      <c r="DS88" s="45"/>
      <c r="DT88" s="45"/>
      <c r="DU88" s="45"/>
      <c r="DV88" s="45"/>
      <c r="DW88" s="45"/>
      <c r="DX88" s="45"/>
      <c r="DY88" s="45"/>
      <c r="DZ88" s="45"/>
      <c r="EA88" s="45"/>
      <c r="EB88" s="45"/>
      <c r="EC88" s="45"/>
      <c r="ED88" s="45"/>
      <c r="EE88" s="45"/>
      <c r="EF88" s="45"/>
      <c r="EG88" s="45"/>
      <c r="EH88" s="45"/>
      <c r="EI88" s="45"/>
      <c r="EJ88" s="45"/>
      <c r="EK88" s="45"/>
      <c r="EL88" s="45"/>
      <c r="EM88" s="45"/>
      <c r="EN88" s="45"/>
      <c r="EO88" s="45"/>
      <c r="EP88" s="45"/>
      <c r="EQ88" s="45"/>
      <c r="ER88" s="45"/>
      <c r="ES88" s="45"/>
      <c r="ET88" s="45"/>
      <c r="EU88" s="45"/>
      <c r="EV88" s="45"/>
      <c r="EW88" s="45"/>
      <c r="EX88" s="45"/>
      <c r="EY88" s="45"/>
      <c r="EZ88" s="45"/>
      <c r="FA88" s="45"/>
      <c r="FB88" s="45"/>
      <c r="FC88" s="45"/>
      <c r="FD88" s="45"/>
      <c r="FE88" s="45"/>
      <c r="FF88" s="45"/>
      <c r="FG88" s="45"/>
      <c r="FH88" s="45"/>
      <c r="FI88" s="45"/>
      <c r="FJ88" s="45"/>
      <c r="FK88" s="45"/>
      <c r="FL88" s="45"/>
      <c r="FM88" s="45"/>
      <c r="FN88" s="45"/>
      <c r="FO88" s="45"/>
      <c r="FP88" s="45"/>
      <c r="FQ88" s="45"/>
      <c r="FR88" s="45"/>
      <c r="FS88" s="45"/>
      <c r="FT88" s="45"/>
      <c r="FU88" s="45"/>
      <c r="FV88" s="45"/>
      <c r="FW88" s="45"/>
    </row>
    <row r="89" spans="2:179" s="44" customFormat="1" x14ac:dyDescent="0.25">
      <c r="B89" s="78"/>
      <c r="C89" s="78"/>
      <c r="D89" s="79"/>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c r="AS89" s="45"/>
      <c r="AT89" s="45"/>
      <c r="AU89" s="45"/>
      <c r="AV89" s="45"/>
      <c r="AW89" s="45"/>
      <c r="AX89" s="45"/>
      <c r="AY89" s="45"/>
      <c r="AZ89" s="45"/>
      <c r="BA89" s="45"/>
      <c r="BB89" s="45"/>
      <c r="BC89" s="45"/>
      <c r="BD89" s="45"/>
      <c r="BE89" s="45"/>
      <c r="BF89" s="45"/>
      <c r="BG89" s="45"/>
      <c r="BH89" s="45"/>
      <c r="BI89" s="45"/>
      <c r="BJ89" s="45"/>
      <c r="BK89" s="45"/>
      <c r="BL89" s="45"/>
      <c r="BM89" s="45"/>
      <c r="BN89" s="45"/>
      <c r="BO89" s="45"/>
      <c r="BP89" s="45"/>
      <c r="BQ89" s="45"/>
      <c r="BR89" s="45"/>
      <c r="BS89" s="45"/>
      <c r="BT89" s="45"/>
      <c r="BU89" s="45"/>
      <c r="BV89" s="45"/>
      <c r="BW89" s="45"/>
      <c r="BX89" s="45"/>
      <c r="BY89" s="45"/>
      <c r="BZ89" s="45"/>
      <c r="CA89" s="45"/>
      <c r="CB89" s="45"/>
      <c r="CC89" s="45"/>
      <c r="CD89" s="45"/>
      <c r="CE89" s="45"/>
      <c r="CF89" s="45"/>
      <c r="CG89" s="45"/>
      <c r="CH89" s="45"/>
      <c r="CI89" s="45"/>
      <c r="CJ89" s="45"/>
      <c r="CK89" s="45"/>
      <c r="CL89" s="45"/>
      <c r="CM89" s="45"/>
      <c r="CN89" s="45"/>
      <c r="CO89" s="45"/>
      <c r="CP89" s="45"/>
      <c r="CQ89" s="45"/>
      <c r="CR89" s="45"/>
      <c r="CS89" s="45"/>
      <c r="CT89" s="45"/>
      <c r="CU89" s="45"/>
      <c r="CV89" s="45"/>
      <c r="CW89" s="45"/>
      <c r="CX89" s="45"/>
      <c r="CY89" s="45"/>
      <c r="CZ89" s="45"/>
      <c r="DA89" s="45"/>
      <c r="DB89" s="45"/>
      <c r="DC89" s="45"/>
      <c r="DD89" s="45"/>
      <c r="DE89" s="45"/>
      <c r="DF89" s="45"/>
      <c r="DG89" s="45"/>
      <c r="DH89" s="45"/>
      <c r="DI89" s="45"/>
      <c r="DJ89" s="45"/>
      <c r="DK89" s="45"/>
      <c r="DL89" s="45"/>
      <c r="DM89" s="45"/>
      <c r="DN89" s="45"/>
      <c r="DO89" s="45"/>
      <c r="DP89" s="45"/>
      <c r="DQ89" s="45"/>
      <c r="DR89" s="45"/>
      <c r="DS89" s="45"/>
      <c r="DT89" s="45"/>
      <c r="DU89" s="45"/>
      <c r="DV89" s="45"/>
      <c r="DW89" s="45"/>
      <c r="DX89" s="45"/>
      <c r="DY89" s="45"/>
      <c r="DZ89" s="45"/>
      <c r="EA89" s="45"/>
      <c r="EB89" s="45"/>
      <c r="EC89" s="45"/>
      <c r="ED89" s="45"/>
      <c r="EE89" s="45"/>
      <c r="EF89" s="45"/>
      <c r="EG89" s="45"/>
      <c r="EH89" s="45"/>
      <c r="EI89" s="45"/>
      <c r="EJ89" s="45"/>
      <c r="EK89" s="45"/>
      <c r="EL89" s="45"/>
      <c r="EM89" s="45"/>
      <c r="EN89" s="45"/>
      <c r="EO89" s="45"/>
      <c r="EP89" s="45"/>
      <c r="EQ89" s="45"/>
      <c r="ER89" s="45"/>
      <c r="ES89" s="45"/>
      <c r="ET89" s="45"/>
      <c r="EU89" s="45"/>
      <c r="EV89" s="45"/>
      <c r="EW89" s="45"/>
      <c r="EX89" s="45"/>
      <c r="EY89" s="45"/>
      <c r="EZ89" s="45"/>
      <c r="FA89" s="45"/>
      <c r="FB89" s="45"/>
      <c r="FC89" s="45"/>
      <c r="FD89" s="45"/>
      <c r="FE89" s="45"/>
      <c r="FF89" s="45"/>
      <c r="FG89" s="45"/>
      <c r="FH89" s="45"/>
      <c r="FI89" s="45"/>
      <c r="FJ89" s="45"/>
      <c r="FK89" s="45"/>
      <c r="FL89" s="45"/>
      <c r="FM89" s="45"/>
      <c r="FN89" s="45"/>
      <c r="FO89" s="45"/>
      <c r="FP89" s="45"/>
      <c r="FQ89" s="45"/>
      <c r="FR89" s="45"/>
      <c r="FS89" s="45"/>
      <c r="FT89" s="45"/>
      <c r="FU89" s="45"/>
      <c r="FV89" s="45"/>
      <c r="FW89" s="45"/>
    </row>
    <row r="90" spans="2:179" s="44" customFormat="1" x14ac:dyDescent="0.25">
      <c r="B90" s="78"/>
      <c r="C90" s="78"/>
      <c r="D90" s="79"/>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c r="AS90" s="45"/>
      <c r="AT90" s="45"/>
      <c r="AU90" s="45"/>
      <c r="AV90" s="45"/>
      <c r="AW90" s="45"/>
      <c r="AX90" s="45"/>
      <c r="AY90" s="45"/>
      <c r="AZ90" s="45"/>
      <c r="BA90" s="45"/>
      <c r="BB90" s="45"/>
      <c r="BC90" s="45"/>
      <c r="BD90" s="45"/>
      <c r="BE90" s="45"/>
      <c r="BF90" s="45"/>
      <c r="BG90" s="45"/>
      <c r="BH90" s="45"/>
      <c r="BI90" s="45"/>
      <c r="BJ90" s="45"/>
      <c r="BK90" s="45"/>
      <c r="BL90" s="45"/>
      <c r="BM90" s="45"/>
      <c r="BN90" s="45"/>
      <c r="BO90" s="45"/>
      <c r="BP90" s="45"/>
      <c r="BQ90" s="45"/>
      <c r="BR90" s="45"/>
      <c r="BS90" s="45"/>
      <c r="BT90" s="45"/>
      <c r="BU90" s="45"/>
      <c r="BV90" s="45"/>
      <c r="BW90" s="45"/>
      <c r="BX90" s="45"/>
      <c r="BY90" s="45"/>
      <c r="BZ90" s="45"/>
      <c r="CA90" s="45"/>
      <c r="CB90" s="45"/>
      <c r="CC90" s="45"/>
      <c r="CD90" s="45"/>
      <c r="CE90" s="45"/>
      <c r="CF90" s="45"/>
      <c r="CG90" s="45"/>
      <c r="CH90" s="45"/>
      <c r="CI90" s="45"/>
      <c r="CJ90" s="45"/>
      <c r="CK90" s="45"/>
      <c r="CL90" s="45"/>
      <c r="CM90" s="45"/>
      <c r="CN90" s="45"/>
      <c r="CO90" s="45"/>
      <c r="CP90" s="45"/>
      <c r="CQ90" s="45"/>
      <c r="CR90" s="45"/>
      <c r="CS90" s="45"/>
      <c r="CT90" s="45"/>
      <c r="CU90" s="45"/>
      <c r="CV90" s="45"/>
      <c r="CW90" s="45"/>
      <c r="CX90" s="45"/>
      <c r="CY90" s="45"/>
      <c r="CZ90" s="45"/>
      <c r="DA90" s="45"/>
      <c r="DB90" s="45"/>
      <c r="DC90" s="45"/>
      <c r="DD90" s="45"/>
      <c r="DE90" s="45"/>
      <c r="DF90" s="45"/>
      <c r="DG90" s="45"/>
      <c r="DH90" s="45"/>
      <c r="DI90" s="45"/>
      <c r="DJ90" s="45"/>
      <c r="DK90" s="45"/>
      <c r="DL90" s="45"/>
      <c r="DM90" s="45"/>
      <c r="DN90" s="45"/>
      <c r="DO90" s="45"/>
      <c r="DP90" s="45"/>
      <c r="DQ90" s="45"/>
      <c r="DR90" s="45"/>
      <c r="DS90" s="45"/>
      <c r="DT90" s="45"/>
      <c r="DU90" s="45"/>
      <c r="DV90" s="45"/>
      <c r="DW90" s="45"/>
      <c r="DX90" s="45"/>
      <c r="DY90" s="45"/>
      <c r="DZ90" s="45"/>
      <c r="EA90" s="45"/>
      <c r="EB90" s="45"/>
      <c r="EC90" s="45"/>
      <c r="ED90" s="45"/>
      <c r="EE90" s="45"/>
      <c r="EF90" s="45"/>
      <c r="EG90" s="45"/>
      <c r="EH90" s="45"/>
      <c r="EI90" s="45"/>
      <c r="EJ90" s="45"/>
      <c r="EK90" s="45"/>
      <c r="EL90" s="45"/>
      <c r="EM90" s="45"/>
      <c r="EN90" s="45"/>
      <c r="EO90" s="45"/>
      <c r="EP90" s="45"/>
      <c r="EQ90" s="45"/>
      <c r="ER90" s="45"/>
      <c r="ES90" s="45"/>
      <c r="ET90" s="45"/>
      <c r="EU90" s="45"/>
      <c r="EV90" s="45"/>
      <c r="EW90" s="45"/>
      <c r="EX90" s="45"/>
      <c r="EY90" s="45"/>
      <c r="EZ90" s="45"/>
      <c r="FA90" s="45"/>
      <c r="FB90" s="45"/>
      <c r="FC90" s="45"/>
      <c r="FD90" s="45"/>
      <c r="FE90" s="45"/>
      <c r="FF90" s="45"/>
      <c r="FG90" s="45"/>
      <c r="FH90" s="45"/>
      <c r="FI90" s="45"/>
      <c r="FJ90" s="45"/>
      <c r="FK90" s="45"/>
      <c r="FL90" s="45"/>
      <c r="FM90" s="45"/>
      <c r="FN90" s="45"/>
      <c r="FO90" s="45"/>
      <c r="FP90" s="45"/>
      <c r="FQ90" s="45"/>
      <c r="FR90" s="45"/>
      <c r="FS90" s="45"/>
      <c r="FT90" s="45"/>
      <c r="FU90" s="45"/>
      <c r="FV90" s="45"/>
      <c r="FW90" s="45"/>
    </row>
    <row r="91" spans="2:179" s="44" customFormat="1" x14ac:dyDescent="0.25">
      <c r="B91" s="78"/>
      <c r="C91" s="78"/>
      <c r="D91" s="79"/>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c r="AS91" s="45"/>
      <c r="AT91" s="45"/>
      <c r="AU91" s="45"/>
      <c r="AV91" s="45"/>
      <c r="AW91" s="45"/>
      <c r="AX91" s="45"/>
      <c r="AY91" s="45"/>
      <c r="AZ91" s="45"/>
      <c r="BA91" s="45"/>
      <c r="BB91" s="45"/>
      <c r="BC91" s="45"/>
      <c r="BD91" s="45"/>
      <c r="BE91" s="45"/>
      <c r="BF91" s="45"/>
      <c r="BG91" s="45"/>
      <c r="BH91" s="45"/>
      <c r="BI91" s="45"/>
      <c r="BJ91" s="45"/>
      <c r="BK91" s="45"/>
      <c r="BL91" s="45"/>
      <c r="BM91" s="45"/>
      <c r="BN91" s="45"/>
      <c r="BO91" s="45"/>
      <c r="BP91" s="45"/>
      <c r="BQ91" s="45"/>
      <c r="BR91" s="45"/>
      <c r="BS91" s="45"/>
      <c r="BT91" s="45"/>
      <c r="BU91" s="45"/>
      <c r="BV91" s="45"/>
      <c r="BW91" s="45"/>
      <c r="BX91" s="45"/>
      <c r="BY91" s="45"/>
      <c r="BZ91" s="45"/>
      <c r="CA91" s="45"/>
      <c r="CB91" s="45"/>
      <c r="CC91" s="45"/>
      <c r="CD91" s="45"/>
      <c r="CE91" s="45"/>
      <c r="CF91" s="45"/>
      <c r="CG91" s="45"/>
      <c r="CH91" s="45"/>
      <c r="CI91" s="45"/>
      <c r="CJ91" s="45"/>
      <c r="CK91" s="45"/>
      <c r="CL91" s="45"/>
      <c r="CM91" s="45"/>
      <c r="CN91" s="45"/>
      <c r="CO91" s="45"/>
      <c r="CP91" s="45"/>
      <c r="CQ91" s="45"/>
      <c r="CR91" s="45"/>
      <c r="CS91" s="45"/>
      <c r="CT91" s="45"/>
      <c r="CU91" s="45"/>
      <c r="CV91" s="45"/>
      <c r="CW91" s="45"/>
      <c r="CX91" s="45"/>
      <c r="CY91" s="45"/>
      <c r="CZ91" s="45"/>
      <c r="DA91" s="45"/>
      <c r="DB91" s="45"/>
      <c r="DC91" s="45"/>
      <c r="DD91" s="45"/>
      <c r="DE91" s="45"/>
      <c r="DF91" s="45"/>
      <c r="DG91" s="45"/>
      <c r="DH91" s="45"/>
      <c r="DI91" s="45"/>
      <c r="DJ91" s="45"/>
      <c r="DK91" s="45"/>
      <c r="DL91" s="45"/>
      <c r="DM91" s="45"/>
      <c r="DN91" s="45"/>
      <c r="DO91" s="45"/>
      <c r="DP91" s="45"/>
      <c r="DQ91" s="45"/>
      <c r="DR91" s="45"/>
      <c r="DS91" s="45"/>
      <c r="DT91" s="45"/>
      <c r="DU91" s="45"/>
      <c r="DV91" s="45"/>
      <c r="DW91" s="45"/>
      <c r="DX91" s="45"/>
      <c r="DY91" s="45"/>
      <c r="DZ91" s="45"/>
      <c r="EA91" s="45"/>
      <c r="EB91" s="45"/>
      <c r="EC91" s="45"/>
      <c r="ED91" s="45"/>
      <c r="EE91" s="45"/>
      <c r="EF91" s="45"/>
      <c r="EG91" s="45"/>
      <c r="EH91" s="45"/>
      <c r="EI91" s="45"/>
      <c r="EJ91" s="45"/>
      <c r="EK91" s="45"/>
      <c r="EL91" s="45"/>
      <c r="EM91" s="45"/>
      <c r="EN91" s="45"/>
      <c r="EO91" s="45"/>
      <c r="EP91" s="45"/>
      <c r="EQ91" s="45"/>
      <c r="ER91" s="45"/>
      <c r="ES91" s="45"/>
      <c r="ET91" s="45"/>
      <c r="EU91" s="45"/>
      <c r="EV91" s="45"/>
      <c r="EW91" s="45"/>
      <c r="EX91" s="45"/>
      <c r="EY91" s="45"/>
      <c r="EZ91" s="45"/>
      <c r="FA91" s="45"/>
      <c r="FB91" s="45"/>
      <c r="FC91" s="45"/>
      <c r="FD91" s="45"/>
      <c r="FE91" s="45"/>
      <c r="FF91" s="45"/>
      <c r="FG91" s="45"/>
      <c r="FH91" s="45"/>
      <c r="FI91" s="45"/>
      <c r="FJ91" s="45"/>
      <c r="FK91" s="45"/>
      <c r="FL91" s="45"/>
      <c r="FM91" s="45"/>
      <c r="FN91" s="45"/>
      <c r="FO91" s="45"/>
      <c r="FP91" s="45"/>
      <c r="FQ91" s="45"/>
      <c r="FR91" s="45"/>
      <c r="FS91" s="45"/>
      <c r="FT91" s="45"/>
      <c r="FU91" s="45"/>
      <c r="FV91" s="45"/>
      <c r="FW91" s="45"/>
    </row>
    <row r="92" spans="2:179" s="44" customFormat="1" x14ac:dyDescent="0.25">
      <c r="B92" s="78"/>
      <c r="C92" s="78"/>
      <c r="D92" s="79"/>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c r="AS92" s="45"/>
      <c r="AT92" s="45"/>
      <c r="AU92" s="45"/>
      <c r="AV92" s="45"/>
      <c r="AW92" s="45"/>
      <c r="AX92" s="45"/>
      <c r="AY92" s="45"/>
      <c r="AZ92" s="45"/>
      <c r="BA92" s="45"/>
      <c r="BB92" s="45"/>
      <c r="BC92" s="45"/>
      <c r="BD92" s="45"/>
      <c r="BE92" s="45"/>
      <c r="BF92" s="45"/>
      <c r="BG92" s="45"/>
      <c r="BH92" s="45"/>
      <c r="BI92" s="45"/>
      <c r="BJ92" s="45"/>
      <c r="BK92" s="45"/>
      <c r="BL92" s="45"/>
      <c r="BM92" s="45"/>
      <c r="BN92" s="45"/>
      <c r="BO92" s="45"/>
      <c r="BP92" s="45"/>
      <c r="BQ92" s="45"/>
      <c r="BR92" s="45"/>
      <c r="BS92" s="45"/>
      <c r="BT92" s="45"/>
      <c r="BU92" s="45"/>
      <c r="BV92" s="45"/>
      <c r="BW92" s="45"/>
      <c r="BX92" s="45"/>
      <c r="BY92" s="45"/>
      <c r="BZ92" s="45"/>
      <c r="CA92" s="45"/>
      <c r="CB92" s="45"/>
      <c r="CC92" s="45"/>
      <c r="CD92" s="45"/>
      <c r="CE92" s="45"/>
      <c r="CF92" s="45"/>
      <c r="CG92" s="45"/>
      <c r="CH92" s="45"/>
      <c r="CI92" s="45"/>
      <c r="CJ92" s="45"/>
      <c r="CK92" s="45"/>
      <c r="CL92" s="45"/>
      <c r="CM92" s="45"/>
      <c r="CN92" s="45"/>
      <c r="CO92" s="45"/>
      <c r="CP92" s="45"/>
      <c r="CQ92" s="45"/>
      <c r="CR92" s="45"/>
      <c r="CS92" s="45"/>
      <c r="CT92" s="45"/>
      <c r="CU92" s="45"/>
      <c r="CV92" s="45"/>
      <c r="CW92" s="45"/>
      <c r="CX92" s="45"/>
      <c r="CY92" s="45"/>
      <c r="CZ92" s="45"/>
      <c r="DA92" s="45"/>
      <c r="DB92" s="45"/>
      <c r="DC92" s="45"/>
      <c r="DD92" s="45"/>
      <c r="DE92" s="45"/>
      <c r="DF92" s="45"/>
      <c r="DG92" s="45"/>
      <c r="DH92" s="45"/>
      <c r="DI92" s="45"/>
      <c r="DJ92" s="45"/>
      <c r="DK92" s="45"/>
      <c r="DL92" s="45"/>
      <c r="DM92" s="45"/>
      <c r="DN92" s="45"/>
      <c r="DO92" s="45"/>
      <c r="DP92" s="45"/>
      <c r="DQ92" s="45"/>
      <c r="DR92" s="45"/>
      <c r="DS92" s="45"/>
      <c r="DT92" s="45"/>
      <c r="DU92" s="45"/>
      <c r="DV92" s="45"/>
      <c r="DW92" s="45"/>
      <c r="DX92" s="45"/>
      <c r="DY92" s="45"/>
      <c r="DZ92" s="45"/>
      <c r="EA92" s="45"/>
      <c r="EB92" s="45"/>
      <c r="EC92" s="45"/>
      <c r="ED92" s="45"/>
      <c r="EE92" s="45"/>
      <c r="EF92" s="45"/>
      <c r="EG92" s="45"/>
      <c r="EH92" s="45"/>
      <c r="EI92" s="45"/>
      <c r="EJ92" s="45"/>
      <c r="EK92" s="45"/>
      <c r="EL92" s="45"/>
      <c r="EM92" s="45"/>
      <c r="EN92" s="45"/>
      <c r="EO92" s="45"/>
      <c r="EP92" s="45"/>
      <c r="EQ92" s="45"/>
      <c r="ER92" s="45"/>
      <c r="ES92" s="45"/>
      <c r="ET92" s="45"/>
      <c r="EU92" s="45"/>
      <c r="EV92" s="45"/>
      <c r="EW92" s="45"/>
      <c r="EX92" s="45"/>
      <c r="EY92" s="45"/>
      <c r="EZ92" s="45"/>
      <c r="FA92" s="45"/>
      <c r="FB92" s="45"/>
      <c r="FC92" s="45"/>
      <c r="FD92" s="45"/>
      <c r="FE92" s="45"/>
      <c r="FF92" s="45"/>
      <c r="FG92" s="45"/>
      <c r="FH92" s="45"/>
      <c r="FI92" s="45"/>
      <c r="FJ92" s="45"/>
      <c r="FK92" s="45"/>
      <c r="FL92" s="45"/>
      <c r="FM92" s="45"/>
      <c r="FN92" s="45"/>
      <c r="FO92" s="45"/>
      <c r="FP92" s="45"/>
      <c r="FQ92" s="45"/>
      <c r="FR92" s="45"/>
      <c r="FS92" s="45"/>
      <c r="FT92" s="45"/>
      <c r="FU92" s="45"/>
      <c r="FV92" s="45"/>
      <c r="FW92" s="45"/>
    </row>
    <row r="93" spans="2:179" x14ac:dyDescent="0.25"/>
    <row r="94" spans="2:179" x14ac:dyDescent="0.25"/>
    <row r="95" spans="2:179" x14ac:dyDescent="0.25"/>
    <row r="96" spans="2:179"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sheetData>
  <pageMargins left="0.70866141732283472" right="0.70866141732283472" top="0.74803149606299213" bottom="0.74803149606299213" header="0.31496062992125984" footer="0.31496062992125984"/>
  <pageSetup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FD87"/>
  <sheetViews>
    <sheetView defaultGridColor="0" colorId="22" zoomScale="85" zoomScaleNormal="85" zoomScalePageLayoutView="85" workbookViewId="0">
      <pane xSplit="7" ySplit="8" topLeftCell="H9" activePane="bottomRight" state="frozen"/>
      <selection activeCell="E101" sqref="E101"/>
      <selection pane="topRight" activeCell="E101" sqref="E101"/>
      <selection pane="bottomLeft" activeCell="E101" sqref="E101"/>
      <selection pane="bottomRight"/>
    </sheetView>
  </sheetViews>
  <sheetFormatPr defaultColWidth="0" defaultRowHeight="12.75" zeroHeight="1" x14ac:dyDescent="0.25"/>
  <cols>
    <col min="1" max="1" width="1.28515625" style="4" customWidth="1"/>
    <col min="2" max="3" width="1.28515625" style="5" customWidth="1"/>
    <col min="4" max="4" width="1.28515625" style="2" customWidth="1"/>
    <col min="5" max="5" width="32.140625" style="6" customWidth="1"/>
    <col min="6" max="6" width="13.7109375" style="2" customWidth="1"/>
    <col min="7" max="7" width="5.140625" style="3" customWidth="1"/>
    <col min="8" max="8" width="11.7109375" style="3" customWidth="1"/>
    <col min="9" max="9" width="12.42578125" style="3" bestFit="1" customWidth="1"/>
    <col min="10" max="33" width="11.7109375" style="3" customWidth="1"/>
    <col min="34" max="35" width="12.42578125" style="3" bestFit="1" customWidth="1"/>
    <col min="36" max="36" width="9.85546875" style="3" bestFit="1" customWidth="1"/>
    <col min="37" max="37" width="10.140625" style="3" bestFit="1" customWidth="1"/>
    <col min="38" max="38" width="9.85546875" style="3" bestFit="1" customWidth="1"/>
    <col min="39" max="39" width="10.140625" style="3" bestFit="1" customWidth="1"/>
    <col min="40" max="40" width="9.85546875" style="3" bestFit="1" customWidth="1"/>
    <col min="41" max="41" width="10.140625" style="3" bestFit="1" customWidth="1"/>
    <col min="42" max="42" width="9.7109375" style="3" bestFit="1" customWidth="1"/>
    <col min="43" max="43" width="10.140625" style="3" bestFit="1" customWidth="1"/>
    <col min="44" max="46" width="9.85546875" style="3" bestFit="1" customWidth="1"/>
    <col min="47" max="47" width="10.140625" style="3" hidden="1" customWidth="1"/>
    <col min="48" max="48" width="9.85546875" style="3" hidden="1" customWidth="1"/>
    <col min="49" max="49" width="10.140625" style="3" hidden="1" customWidth="1"/>
    <col min="50" max="50" width="9.85546875" style="3" hidden="1" customWidth="1"/>
    <col min="51" max="51" width="10.140625" style="3" hidden="1" customWidth="1"/>
    <col min="52" max="52" width="9.85546875" style="3" hidden="1" customWidth="1"/>
    <col min="53" max="53" width="10.140625" style="3" hidden="1" customWidth="1"/>
    <col min="54" max="54" width="9.85546875" style="3" hidden="1" customWidth="1"/>
    <col min="55" max="55" width="10.140625" style="3" hidden="1" customWidth="1"/>
    <col min="56" max="56" width="9.85546875" style="3" hidden="1" customWidth="1"/>
    <col min="57" max="57" width="10.140625" style="3" hidden="1" customWidth="1"/>
    <col min="58" max="60" width="9.85546875" style="3" hidden="1" customWidth="1"/>
    <col min="61" max="160" width="0" style="3" hidden="1" customWidth="1"/>
    <col min="161" max="16384" width="9.140625" style="3" hidden="1"/>
  </cols>
  <sheetData>
    <row r="1" spans="1:158" s="1" customFormat="1" ht="26.25" x14ac:dyDescent="0.25">
      <c r="A1" s="106" t="str">
        <f ca="1" xml:space="preserve"> RIGHT(CELL("filename", $A$1), LEN(CELL("filename", $A$1)) - SEARCH("]", CELL("filename", $A$1)))</f>
        <v>Metrics(USD)</v>
      </c>
      <c r="B1" s="107"/>
      <c r="C1" s="107"/>
      <c r="D1" s="108"/>
      <c r="E1" s="110"/>
      <c r="F1" s="64"/>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row>
    <row r="2" spans="1:158" s="17" customFormat="1" x14ac:dyDescent="0.25">
      <c r="A2" s="14"/>
      <c r="B2" s="15"/>
      <c r="C2" s="15"/>
      <c r="D2" s="16"/>
      <c r="E2" s="16" t="s">
        <v>2</v>
      </c>
      <c r="F2" s="16"/>
      <c r="H2" s="19" t="e">
        <f>#REF!</f>
        <v>#REF!</v>
      </c>
      <c r="I2" s="19" t="e">
        <f>#REF!</f>
        <v>#REF!</v>
      </c>
      <c r="J2" s="19" t="e">
        <f>#REF!</f>
        <v>#REF!</v>
      </c>
      <c r="K2" s="19" t="e">
        <f>#REF!</f>
        <v>#REF!</v>
      </c>
      <c r="L2" s="19" t="e">
        <f>#REF!</f>
        <v>#REF!</v>
      </c>
      <c r="M2" s="19" t="e">
        <f>#REF!</f>
        <v>#REF!</v>
      </c>
      <c r="N2" s="19" t="e">
        <f>#REF!</f>
        <v>#REF!</v>
      </c>
      <c r="O2" s="19" t="e">
        <f>#REF!</f>
        <v>#REF!</v>
      </c>
      <c r="P2" s="19" t="e">
        <f>#REF!</f>
        <v>#REF!</v>
      </c>
      <c r="Q2" s="19" t="e">
        <f>#REF!</f>
        <v>#REF!</v>
      </c>
      <c r="R2" s="19" t="e">
        <f>#REF!</f>
        <v>#REF!</v>
      </c>
      <c r="S2" s="19" t="e">
        <f>#REF!</f>
        <v>#REF!</v>
      </c>
      <c r="T2" s="19" t="e">
        <f>#REF!</f>
        <v>#REF!</v>
      </c>
      <c r="U2" s="19" t="e">
        <f>#REF!</f>
        <v>#REF!</v>
      </c>
      <c r="V2" s="19" t="e">
        <f>#REF!</f>
        <v>#REF!</v>
      </c>
      <c r="W2" s="19" t="e">
        <f>#REF!</f>
        <v>#REF!</v>
      </c>
      <c r="X2" s="19" t="e">
        <f>#REF!</f>
        <v>#REF!</v>
      </c>
      <c r="Y2" s="19" t="e">
        <f>#REF!</f>
        <v>#REF!</v>
      </c>
      <c r="Z2" s="19" t="e">
        <f>#REF!</f>
        <v>#REF!</v>
      </c>
      <c r="AA2" s="19" t="e">
        <f>#REF!</f>
        <v>#REF!</v>
      </c>
      <c r="AB2" s="19" t="e">
        <f>#REF!</f>
        <v>#REF!</v>
      </c>
      <c r="AC2" s="19" t="e">
        <f>#REF!</f>
        <v>#REF!</v>
      </c>
      <c r="AD2" s="19" t="e">
        <f>#REF!</f>
        <v>#REF!</v>
      </c>
      <c r="AE2" s="19" t="e">
        <f>#REF!</f>
        <v>#REF!</v>
      </c>
      <c r="AF2" s="19" t="e">
        <f>#REF!</f>
        <v>#REF!</v>
      </c>
      <c r="AG2" s="19" t="e">
        <f>#REF!</f>
        <v>#REF!</v>
      </c>
      <c r="AH2" s="19" t="e">
        <f>#REF!</f>
        <v>#REF!</v>
      </c>
      <c r="AI2" s="19" t="e">
        <f>#REF!</f>
        <v>#REF!</v>
      </c>
      <c r="AJ2" s="19" t="e">
        <f>#REF!</f>
        <v>#REF!</v>
      </c>
      <c r="AK2" s="19" t="e">
        <f>#REF!</f>
        <v>#REF!</v>
      </c>
      <c r="AL2" s="19" t="e">
        <f>#REF!</f>
        <v>#REF!</v>
      </c>
      <c r="AM2" s="19" t="e">
        <f>#REF!</f>
        <v>#REF!</v>
      </c>
      <c r="AN2" s="19" t="e">
        <f>#REF!</f>
        <v>#REF!</v>
      </c>
      <c r="AO2" s="19" t="e">
        <f>#REF!</f>
        <v>#REF!</v>
      </c>
      <c r="AP2" s="19" t="e">
        <f>#REF!</f>
        <v>#REF!</v>
      </c>
      <c r="AQ2" s="19" t="e">
        <f>#REF!</f>
        <v>#REF!</v>
      </c>
      <c r="AR2" s="19" t="e">
        <f>#REF!</f>
        <v>#REF!</v>
      </c>
      <c r="AS2" s="19" t="e">
        <f>#REF!</f>
        <v>#REF!</v>
      </c>
      <c r="AT2" s="19" t="e">
        <f>#REF!</f>
        <v>#REF!</v>
      </c>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c r="EP2" s="30"/>
      <c r="EQ2" s="30"/>
      <c r="ER2" s="30"/>
      <c r="ES2" s="30"/>
      <c r="ET2" s="30"/>
      <c r="EU2" s="30"/>
      <c r="EV2" s="30"/>
      <c r="EW2" s="30"/>
      <c r="EX2" s="30"/>
      <c r="EY2" s="30"/>
      <c r="EZ2" s="30"/>
      <c r="FA2" s="30"/>
      <c r="FB2" s="30"/>
    </row>
    <row r="3" spans="1:158" s="7" customFormat="1" x14ac:dyDescent="0.25">
      <c r="A3" s="20"/>
      <c r="B3" s="21"/>
      <c r="C3" s="21"/>
      <c r="D3" s="22"/>
      <c r="E3" s="22" t="s">
        <v>7</v>
      </c>
      <c r="F3" s="22"/>
      <c r="H3" s="9" t="e">
        <f>#REF!</f>
        <v>#REF!</v>
      </c>
      <c r="I3" s="9" t="e">
        <f>#REF!</f>
        <v>#REF!</v>
      </c>
      <c r="J3" s="9" t="e">
        <f>#REF!</f>
        <v>#REF!</v>
      </c>
      <c r="K3" s="9" t="e">
        <f>#REF!</f>
        <v>#REF!</v>
      </c>
      <c r="L3" s="9" t="e">
        <f>#REF!</f>
        <v>#REF!</v>
      </c>
      <c r="M3" s="9" t="e">
        <f>#REF!</f>
        <v>#REF!</v>
      </c>
      <c r="N3" s="9" t="e">
        <f>#REF!</f>
        <v>#REF!</v>
      </c>
      <c r="O3" s="9" t="e">
        <f>#REF!</f>
        <v>#REF!</v>
      </c>
      <c r="P3" s="9" t="e">
        <f>#REF!</f>
        <v>#REF!</v>
      </c>
      <c r="Q3" s="9" t="e">
        <f>#REF!</f>
        <v>#REF!</v>
      </c>
      <c r="R3" s="9" t="e">
        <f>#REF!</f>
        <v>#REF!</v>
      </c>
      <c r="S3" s="9" t="e">
        <f>#REF!</f>
        <v>#REF!</v>
      </c>
      <c r="T3" s="9" t="e">
        <f>#REF!</f>
        <v>#REF!</v>
      </c>
      <c r="U3" s="9" t="e">
        <f>#REF!</f>
        <v>#REF!</v>
      </c>
      <c r="V3" s="9" t="e">
        <f>#REF!</f>
        <v>#REF!</v>
      </c>
      <c r="W3" s="9" t="e">
        <f>#REF!</f>
        <v>#REF!</v>
      </c>
      <c r="X3" s="9" t="e">
        <f>#REF!</f>
        <v>#REF!</v>
      </c>
      <c r="Y3" s="9" t="e">
        <f>#REF!</f>
        <v>#REF!</v>
      </c>
      <c r="Z3" s="9" t="e">
        <f>#REF!</f>
        <v>#REF!</v>
      </c>
      <c r="AA3" s="9" t="e">
        <f>#REF!</f>
        <v>#REF!</v>
      </c>
      <c r="AB3" s="9" t="e">
        <f>#REF!</f>
        <v>#REF!</v>
      </c>
      <c r="AC3" s="9" t="e">
        <f>#REF!</f>
        <v>#REF!</v>
      </c>
      <c r="AD3" s="9" t="e">
        <f>#REF!</f>
        <v>#REF!</v>
      </c>
      <c r="AE3" s="9" t="e">
        <f>#REF!</f>
        <v>#REF!</v>
      </c>
      <c r="AF3" s="9" t="e">
        <f>#REF!</f>
        <v>#REF!</v>
      </c>
      <c r="AG3" s="9" t="e">
        <f>#REF!</f>
        <v>#REF!</v>
      </c>
      <c r="AH3" s="9" t="e">
        <f>#REF!</f>
        <v>#REF!</v>
      </c>
      <c r="AI3" s="9" t="e">
        <f>#REF!</f>
        <v>#REF!</v>
      </c>
      <c r="AJ3" s="9" t="e">
        <f>#REF!</f>
        <v>#REF!</v>
      </c>
      <c r="AK3" s="9" t="e">
        <f>#REF!</f>
        <v>#REF!</v>
      </c>
      <c r="AL3" s="9" t="e">
        <f>#REF!</f>
        <v>#REF!</v>
      </c>
      <c r="AM3" s="9" t="e">
        <f>#REF!</f>
        <v>#REF!</v>
      </c>
      <c r="AN3" s="9" t="e">
        <f>#REF!</f>
        <v>#REF!</v>
      </c>
      <c r="AO3" s="9" t="e">
        <f>#REF!</f>
        <v>#REF!</v>
      </c>
      <c r="AP3" s="9" t="e">
        <f>#REF!</f>
        <v>#REF!</v>
      </c>
      <c r="AQ3" s="9" t="e">
        <f>#REF!</f>
        <v>#REF!</v>
      </c>
      <c r="AR3" s="9" t="e">
        <f>#REF!</f>
        <v>#REF!</v>
      </c>
      <c r="AS3" s="9" t="e">
        <f>#REF!</f>
        <v>#REF!</v>
      </c>
      <c r="AT3" s="9" t="e">
        <f>#REF!</f>
        <v>#REF!</v>
      </c>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31"/>
      <c r="DM3" s="31"/>
      <c r="DN3" s="31"/>
      <c r="DO3" s="31"/>
      <c r="DP3" s="31"/>
      <c r="DQ3" s="31"/>
      <c r="DR3" s="31"/>
      <c r="DS3" s="31"/>
      <c r="DT3" s="31"/>
      <c r="DU3" s="31"/>
      <c r="DV3" s="31"/>
      <c r="DW3" s="31"/>
      <c r="DX3" s="31"/>
      <c r="DY3" s="31"/>
      <c r="DZ3" s="31"/>
      <c r="EA3" s="31"/>
      <c r="EB3" s="31"/>
      <c r="EC3" s="31"/>
      <c r="ED3" s="31"/>
      <c r="EE3" s="31"/>
      <c r="EF3" s="31"/>
      <c r="EG3" s="31"/>
      <c r="EH3" s="31"/>
      <c r="EI3" s="31"/>
      <c r="EJ3" s="31"/>
      <c r="EK3" s="31"/>
      <c r="EL3" s="31"/>
      <c r="EM3" s="31"/>
      <c r="EN3" s="31"/>
      <c r="EO3" s="31"/>
      <c r="EP3" s="31"/>
      <c r="EQ3" s="31"/>
      <c r="ER3" s="31"/>
      <c r="ES3" s="31"/>
      <c r="ET3" s="31"/>
      <c r="EU3" s="31"/>
      <c r="EV3" s="31"/>
      <c r="EW3" s="31"/>
      <c r="EX3" s="31"/>
      <c r="EY3" s="31"/>
      <c r="EZ3" s="31"/>
      <c r="FA3" s="31"/>
      <c r="FB3" s="31"/>
    </row>
    <row r="4" spans="1:158" s="7" customFormat="1" x14ac:dyDescent="0.25">
      <c r="A4" s="20"/>
      <c r="B4" s="21"/>
      <c r="C4" s="21"/>
      <c r="D4" s="22"/>
      <c r="E4" s="22" t="s">
        <v>1</v>
      </c>
      <c r="F4" s="22"/>
      <c r="H4" s="23" t="e">
        <f>#REF!</f>
        <v>#REF!</v>
      </c>
      <c r="I4" s="23" t="e">
        <f>#REF!</f>
        <v>#REF!</v>
      </c>
      <c r="J4" s="23" t="e">
        <f>#REF!</f>
        <v>#REF!</v>
      </c>
      <c r="K4" s="23" t="e">
        <f>#REF!</f>
        <v>#REF!</v>
      </c>
      <c r="L4" s="23" t="e">
        <f>#REF!</f>
        <v>#REF!</v>
      </c>
      <c r="M4" s="23" t="e">
        <f>#REF!</f>
        <v>#REF!</v>
      </c>
      <c r="N4" s="23" t="e">
        <f>#REF!</f>
        <v>#REF!</v>
      </c>
      <c r="O4" s="23" t="e">
        <f>#REF!</f>
        <v>#REF!</v>
      </c>
      <c r="P4" s="23" t="e">
        <f>#REF!</f>
        <v>#REF!</v>
      </c>
      <c r="Q4" s="23" t="e">
        <f>#REF!</f>
        <v>#REF!</v>
      </c>
      <c r="R4" s="23" t="e">
        <f>#REF!</f>
        <v>#REF!</v>
      </c>
      <c r="S4" s="23" t="e">
        <f>#REF!</f>
        <v>#REF!</v>
      </c>
      <c r="T4" s="23" t="e">
        <f>#REF!</f>
        <v>#REF!</v>
      </c>
      <c r="U4" s="23" t="e">
        <f>#REF!</f>
        <v>#REF!</v>
      </c>
      <c r="V4" s="23" t="e">
        <f>#REF!</f>
        <v>#REF!</v>
      </c>
      <c r="W4" s="23" t="e">
        <f>#REF!</f>
        <v>#REF!</v>
      </c>
      <c r="X4" s="23" t="e">
        <f>#REF!</f>
        <v>#REF!</v>
      </c>
      <c r="Y4" s="23" t="e">
        <f>#REF!</f>
        <v>#REF!</v>
      </c>
      <c r="Z4" s="23" t="e">
        <f>#REF!</f>
        <v>#REF!</v>
      </c>
      <c r="AA4" s="23" t="e">
        <f>#REF!</f>
        <v>#REF!</v>
      </c>
      <c r="AB4" s="23" t="e">
        <f>#REF!</f>
        <v>#REF!</v>
      </c>
      <c r="AC4" s="23" t="e">
        <f>#REF!</f>
        <v>#REF!</v>
      </c>
      <c r="AD4" s="23" t="e">
        <f>#REF!</f>
        <v>#REF!</v>
      </c>
      <c r="AE4" s="23" t="e">
        <f>#REF!</f>
        <v>#REF!</v>
      </c>
      <c r="AF4" s="23" t="e">
        <f>#REF!</f>
        <v>#REF!</v>
      </c>
      <c r="AG4" s="23" t="e">
        <f>#REF!</f>
        <v>#REF!</v>
      </c>
      <c r="AH4" s="23" t="e">
        <f>#REF!</f>
        <v>#REF!</v>
      </c>
      <c r="AI4" s="23" t="e">
        <f>#REF!</f>
        <v>#REF!</v>
      </c>
      <c r="AJ4" s="23" t="e">
        <f>#REF!</f>
        <v>#REF!</v>
      </c>
      <c r="AK4" s="23" t="e">
        <f>#REF!</f>
        <v>#REF!</v>
      </c>
      <c r="AL4" s="23" t="e">
        <f>#REF!</f>
        <v>#REF!</v>
      </c>
      <c r="AM4" s="23" t="e">
        <f>#REF!</f>
        <v>#REF!</v>
      </c>
      <c r="AN4" s="23" t="e">
        <f>#REF!</f>
        <v>#REF!</v>
      </c>
      <c r="AO4" s="23" t="e">
        <f>#REF!</f>
        <v>#REF!</v>
      </c>
      <c r="AP4" s="23" t="e">
        <f>#REF!</f>
        <v>#REF!</v>
      </c>
      <c r="AQ4" s="23" t="e">
        <f>#REF!</f>
        <v>#REF!</v>
      </c>
      <c r="AR4" s="23" t="e">
        <f>#REF!</f>
        <v>#REF!</v>
      </c>
      <c r="AS4" s="23" t="e">
        <f>#REF!</f>
        <v>#REF!</v>
      </c>
      <c r="AT4" s="23" t="e">
        <f>#REF!</f>
        <v>#REF!</v>
      </c>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Q4" s="23"/>
      <c r="ER4" s="23"/>
      <c r="ES4" s="23"/>
      <c r="ET4" s="23"/>
      <c r="EU4" s="23"/>
      <c r="EV4" s="23"/>
      <c r="EW4" s="23"/>
      <c r="EX4" s="23"/>
      <c r="EY4" s="23"/>
      <c r="EZ4" s="23"/>
      <c r="FA4" s="23"/>
      <c r="FB4" s="23"/>
    </row>
    <row r="5" spans="1:158" s="34" customFormat="1" x14ac:dyDescent="0.25">
      <c r="A5" s="32"/>
      <c r="B5" s="33"/>
      <c r="C5" s="33"/>
      <c r="D5" s="18"/>
      <c r="E5" s="18" t="s">
        <v>42</v>
      </c>
      <c r="F5" s="18"/>
      <c r="H5" s="36" t="e">
        <f>#REF!</f>
        <v>#REF!</v>
      </c>
      <c r="I5" s="36" t="e">
        <f>#REF!</f>
        <v>#REF!</v>
      </c>
      <c r="J5" s="36" t="e">
        <f>#REF!</f>
        <v>#REF!</v>
      </c>
      <c r="K5" s="36" t="e">
        <f>#REF!</f>
        <v>#REF!</v>
      </c>
      <c r="L5" s="36" t="e">
        <f>#REF!</f>
        <v>#REF!</v>
      </c>
      <c r="M5" s="36" t="e">
        <f>#REF!</f>
        <v>#REF!</v>
      </c>
      <c r="N5" s="36" t="e">
        <f>#REF!</f>
        <v>#REF!</v>
      </c>
      <c r="O5" s="36" t="e">
        <f>#REF!</f>
        <v>#REF!</v>
      </c>
      <c r="P5" s="36" t="e">
        <f>#REF!</f>
        <v>#REF!</v>
      </c>
      <c r="Q5" s="36" t="e">
        <f>#REF!</f>
        <v>#REF!</v>
      </c>
      <c r="R5" s="36" t="e">
        <f>#REF!</f>
        <v>#REF!</v>
      </c>
      <c r="S5" s="36" t="e">
        <f>#REF!</f>
        <v>#REF!</v>
      </c>
      <c r="T5" s="36" t="e">
        <f>#REF!</f>
        <v>#REF!</v>
      </c>
      <c r="U5" s="36" t="e">
        <f>#REF!</f>
        <v>#REF!</v>
      </c>
      <c r="V5" s="36" t="e">
        <f>#REF!</f>
        <v>#REF!</v>
      </c>
      <c r="W5" s="36" t="e">
        <f>#REF!</f>
        <v>#REF!</v>
      </c>
      <c r="X5" s="36" t="e">
        <f>#REF!</f>
        <v>#REF!</v>
      </c>
      <c r="Y5" s="36" t="e">
        <f>#REF!</f>
        <v>#REF!</v>
      </c>
      <c r="Z5" s="36" t="e">
        <f>#REF!</f>
        <v>#REF!</v>
      </c>
      <c r="AA5" s="36" t="e">
        <f>#REF!</f>
        <v>#REF!</v>
      </c>
      <c r="AB5" s="36" t="e">
        <f>#REF!</f>
        <v>#REF!</v>
      </c>
      <c r="AC5" s="36" t="e">
        <f>#REF!</f>
        <v>#REF!</v>
      </c>
      <c r="AD5" s="36" t="e">
        <f>#REF!</f>
        <v>#REF!</v>
      </c>
      <c r="AE5" s="36" t="e">
        <f>#REF!</f>
        <v>#REF!</v>
      </c>
      <c r="AF5" s="36" t="e">
        <f>#REF!</f>
        <v>#REF!</v>
      </c>
      <c r="AG5" s="36" t="e">
        <f>#REF!</f>
        <v>#REF!</v>
      </c>
      <c r="AH5" s="36" t="e">
        <f>#REF!</f>
        <v>#REF!</v>
      </c>
      <c r="AI5" s="36" t="e">
        <f>#REF!</f>
        <v>#REF!</v>
      </c>
      <c r="AJ5" s="36" t="e">
        <f>#REF!</f>
        <v>#REF!</v>
      </c>
      <c r="AK5" s="36" t="e">
        <f>#REF!</f>
        <v>#REF!</v>
      </c>
      <c r="AL5" s="36" t="e">
        <f>#REF!</f>
        <v>#REF!</v>
      </c>
      <c r="AM5" s="36" t="e">
        <f>#REF!</f>
        <v>#REF!</v>
      </c>
      <c r="AN5" s="36" t="e">
        <f>#REF!</f>
        <v>#REF!</v>
      </c>
      <c r="AO5" s="36" t="e">
        <f>#REF!</f>
        <v>#REF!</v>
      </c>
      <c r="AP5" s="36" t="e">
        <f>#REF!</f>
        <v>#REF!</v>
      </c>
      <c r="AQ5" s="36" t="e">
        <f>#REF!</f>
        <v>#REF!</v>
      </c>
      <c r="AR5" s="36" t="e">
        <f>#REF!</f>
        <v>#REF!</v>
      </c>
      <c r="AS5" s="36" t="e">
        <f>#REF!</f>
        <v>#REF!</v>
      </c>
      <c r="AT5" s="36" t="e">
        <f>#REF!</f>
        <v>#REF!</v>
      </c>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c r="CN5" s="36"/>
      <c r="CO5" s="36"/>
      <c r="CP5" s="36"/>
      <c r="CQ5" s="36"/>
      <c r="CR5" s="36"/>
      <c r="CS5" s="36"/>
      <c r="CT5" s="36"/>
      <c r="CU5" s="36"/>
      <c r="CV5" s="36"/>
      <c r="CW5" s="36"/>
      <c r="CX5" s="36"/>
      <c r="CY5" s="36"/>
      <c r="CZ5" s="36"/>
      <c r="DA5" s="36"/>
      <c r="DB5" s="36"/>
      <c r="DC5" s="36"/>
      <c r="DD5" s="36"/>
      <c r="DE5" s="36"/>
      <c r="DF5" s="36"/>
      <c r="DG5" s="36"/>
      <c r="DH5" s="36"/>
      <c r="DI5" s="36"/>
      <c r="DJ5" s="36"/>
      <c r="DK5" s="36"/>
      <c r="DL5" s="36"/>
      <c r="DM5" s="36"/>
      <c r="DN5" s="36"/>
      <c r="DO5" s="36"/>
      <c r="DP5" s="36"/>
      <c r="DQ5" s="36"/>
      <c r="DR5" s="36"/>
      <c r="DS5" s="36"/>
      <c r="DT5" s="36"/>
      <c r="DU5" s="36"/>
      <c r="DV5" s="36"/>
      <c r="DW5" s="36"/>
      <c r="DX5" s="36"/>
      <c r="DY5" s="36"/>
      <c r="DZ5" s="36"/>
      <c r="EA5" s="36"/>
      <c r="EB5" s="36"/>
      <c r="EC5" s="36"/>
      <c r="ED5" s="36"/>
      <c r="EE5" s="36"/>
      <c r="EF5" s="36"/>
      <c r="EG5" s="36"/>
      <c r="EH5" s="36"/>
      <c r="EI5" s="36"/>
      <c r="EJ5" s="36"/>
      <c r="EK5" s="36"/>
      <c r="EL5" s="36"/>
      <c r="EM5" s="36"/>
      <c r="EN5" s="36"/>
      <c r="EO5" s="36"/>
      <c r="EP5" s="36"/>
      <c r="EQ5" s="36"/>
      <c r="ER5" s="36"/>
      <c r="ES5" s="36"/>
      <c r="ET5" s="36"/>
      <c r="EU5" s="36"/>
      <c r="EV5" s="36"/>
      <c r="EW5" s="36"/>
      <c r="EX5" s="36"/>
      <c r="EY5" s="36"/>
      <c r="EZ5" s="36"/>
      <c r="FA5" s="36"/>
      <c r="FB5" s="36"/>
    </row>
    <row r="6" spans="1:158" s="12" customFormat="1" x14ac:dyDescent="0.25">
      <c r="A6" s="24"/>
      <c r="B6" s="11"/>
      <c r="C6" s="11"/>
      <c r="D6" s="8"/>
      <c r="E6" s="8" t="s">
        <v>20</v>
      </c>
      <c r="F6" s="8"/>
      <c r="H6" s="13" t="e">
        <f>#REF!</f>
        <v>#REF!</v>
      </c>
      <c r="I6" s="13" t="e">
        <f>#REF!</f>
        <v>#REF!</v>
      </c>
      <c r="J6" s="13" t="e">
        <f>#REF!</f>
        <v>#REF!</v>
      </c>
      <c r="K6" s="13" t="e">
        <f>#REF!</f>
        <v>#REF!</v>
      </c>
      <c r="L6" s="13" t="e">
        <f>#REF!</f>
        <v>#REF!</v>
      </c>
      <c r="M6" s="13" t="e">
        <f>#REF!</f>
        <v>#REF!</v>
      </c>
      <c r="N6" s="13" t="e">
        <f>#REF!</f>
        <v>#REF!</v>
      </c>
      <c r="O6" s="13" t="e">
        <f>#REF!</f>
        <v>#REF!</v>
      </c>
      <c r="P6" s="13" t="e">
        <f>#REF!</f>
        <v>#REF!</v>
      </c>
      <c r="Q6" s="13" t="e">
        <f>#REF!</f>
        <v>#REF!</v>
      </c>
      <c r="R6" s="13" t="e">
        <f>#REF!</f>
        <v>#REF!</v>
      </c>
      <c r="S6" s="13" t="e">
        <f>#REF!</f>
        <v>#REF!</v>
      </c>
      <c r="T6" s="13" t="e">
        <f>#REF!</f>
        <v>#REF!</v>
      </c>
      <c r="U6" s="13" t="e">
        <f>#REF!</f>
        <v>#REF!</v>
      </c>
      <c r="V6" s="13" t="e">
        <f>#REF!</f>
        <v>#REF!</v>
      </c>
      <c r="W6" s="13" t="e">
        <f>#REF!</f>
        <v>#REF!</v>
      </c>
      <c r="X6" s="13" t="e">
        <f>#REF!</f>
        <v>#REF!</v>
      </c>
      <c r="Y6" s="13" t="e">
        <f>#REF!</f>
        <v>#REF!</v>
      </c>
      <c r="Z6" s="13" t="e">
        <f>#REF!</f>
        <v>#REF!</v>
      </c>
      <c r="AA6" s="13" t="e">
        <f>#REF!</f>
        <v>#REF!</v>
      </c>
      <c r="AB6" s="13" t="e">
        <f>#REF!</f>
        <v>#REF!</v>
      </c>
      <c r="AC6" s="13" t="e">
        <f>#REF!</f>
        <v>#REF!</v>
      </c>
      <c r="AD6" s="13" t="e">
        <f>#REF!</f>
        <v>#REF!</v>
      </c>
      <c r="AE6" s="13" t="e">
        <f>#REF!</f>
        <v>#REF!</v>
      </c>
      <c r="AF6" s="13" t="e">
        <f>#REF!</f>
        <v>#REF!</v>
      </c>
      <c r="AG6" s="13" t="e">
        <f>#REF!</f>
        <v>#REF!</v>
      </c>
      <c r="AH6" s="13" t="e">
        <f>#REF!</f>
        <v>#REF!</v>
      </c>
      <c r="AI6" s="13" t="e">
        <f>#REF!</f>
        <v>#REF!</v>
      </c>
      <c r="AJ6" s="13" t="e">
        <f>#REF!</f>
        <v>#REF!</v>
      </c>
      <c r="AK6" s="13" t="e">
        <f>#REF!</f>
        <v>#REF!</v>
      </c>
      <c r="AL6" s="13" t="e">
        <f>#REF!</f>
        <v>#REF!</v>
      </c>
      <c r="AM6" s="13" t="e">
        <f>#REF!</f>
        <v>#REF!</v>
      </c>
      <c r="AN6" s="13" t="e">
        <f>#REF!</f>
        <v>#REF!</v>
      </c>
      <c r="AO6" s="13" t="e">
        <f>#REF!</f>
        <v>#REF!</v>
      </c>
      <c r="AP6" s="13" t="e">
        <f>#REF!</f>
        <v>#REF!</v>
      </c>
      <c r="AQ6" s="13" t="e">
        <f>#REF!</f>
        <v>#REF!</v>
      </c>
      <c r="AR6" s="13" t="e">
        <f>#REF!</f>
        <v>#REF!</v>
      </c>
      <c r="AS6" s="13" t="e">
        <f>#REF!</f>
        <v>#REF!</v>
      </c>
      <c r="AT6" s="13" t="e">
        <f>#REF!</f>
        <v>#REF!</v>
      </c>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row>
    <row r="7" spans="1:158" s="40" customFormat="1" x14ac:dyDescent="0.25">
      <c r="A7" s="37"/>
      <c r="B7" s="38"/>
      <c r="C7" s="38"/>
      <c r="D7" s="39"/>
      <c r="E7" s="39" t="s">
        <v>21</v>
      </c>
      <c r="F7" s="39"/>
      <c r="H7" s="40" t="e">
        <f>#REF!</f>
        <v>#REF!</v>
      </c>
      <c r="I7" s="40" t="e">
        <f>#REF!</f>
        <v>#REF!</v>
      </c>
      <c r="J7" s="40" t="e">
        <f>#REF!</f>
        <v>#REF!</v>
      </c>
      <c r="K7" s="40" t="e">
        <f>#REF!</f>
        <v>#REF!</v>
      </c>
      <c r="L7" s="40" t="e">
        <f>#REF!</f>
        <v>#REF!</v>
      </c>
      <c r="M7" s="40" t="e">
        <f>#REF!</f>
        <v>#REF!</v>
      </c>
      <c r="N7" s="40" t="e">
        <f>#REF!</f>
        <v>#REF!</v>
      </c>
      <c r="O7" s="40" t="e">
        <f>#REF!</f>
        <v>#REF!</v>
      </c>
      <c r="P7" s="40" t="e">
        <f>#REF!</f>
        <v>#REF!</v>
      </c>
      <c r="Q7" s="40" t="e">
        <f>#REF!</f>
        <v>#REF!</v>
      </c>
      <c r="R7" s="40" t="e">
        <f>#REF!</f>
        <v>#REF!</v>
      </c>
      <c r="S7" s="40" t="e">
        <f>#REF!</f>
        <v>#REF!</v>
      </c>
      <c r="T7" s="40" t="e">
        <f>#REF!</f>
        <v>#REF!</v>
      </c>
      <c r="U7" s="40" t="e">
        <f>#REF!</f>
        <v>#REF!</v>
      </c>
      <c r="V7" s="40" t="e">
        <f>#REF!</f>
        <v>#REF!</v>
      </c>
      <c r="W7" s="40" t="e">
        <f>#REF!</f>
        <v>#REF!</v>
      </c>
      <c r="X7" s="40" t="e">
        <f>#REF!</f>
        <v>#REF!</v>
      </c>
      <c r="Y7" s="40" t="e">
        <f>#REF!</f>
        <v>#REF!</v>
      </c>
      <c r="Z7" s="40" t="e">
        <f>#REF!</f>
        <v>#REF!</v>
      </c>
      <c r="AA7" s="40" t="e">
        <f>#REF!</f>
        <v>#REF!</v>
      </c>
      <c r="AB7" s="40" t="e">
        <f>#REF!</f>
        <v>#REF!</v>
      </c>
      <c r="AC7" s="40" t="e">
        <f>#REF!</f>
        <v>#REF!</v>
      </c>
      <c r="AD7" s="40" t="e">
        <f>#REF!</f>
        <v>#REF!</v>
      </c>
      <c r="AE7" s="40" t="e">
        <f>#REF!</f>
        <v>#REF!</v>
      </c>
      <c r="AF7" s="40" t="e">
        <f>#REF!</f>
        <v>#REF!</v>
      </c>
      <c r="AG7" s="40" t="e">
        <f>#REF!</f>
        <v>#REF!</v>
      </c>
      <c r="AH7" s="40" t="e">
        <f>#REF!</f>
        <v>#REF!</v>
      </c>
      <c r="AI7" s="40" t="e">
        <f>#REF!</f>
        <v>#REF!</v>
      </c>
      <c r="AJ7" s="40" t="e">
        <f>#REF!</f>
        <v>#REF!</v>
      </c>
      <c r="AK7" s="40" t="e">
        <f>#REF!</f>
        <v>#REF!</v>
      </c>
      <c r="AL7" s="40" t="e">
        <f>#REF!</f>
        <v>#REF!</v>
      </c>
      <c r="AM7" s="40" t="e">
        <f>#REF!</f>
        <v>#REF!</v>
      </c>
      <c r="AN7" s="40" t="e">
        <f>#REF!</f>
        <v>#REF!</v>
      </c>
      <c r="AO7" s="40" t="e">
        <f>#REF!</f>
        <v>#REF!</v>
      </c>
      <c r="AP7" s="40" t="e">
        <f>#REF!</f>
        <v>#REF!</v>
      </c>
      <c r="AQ7" s="40" t="e">
        <f>#REF!</f>
        <v>#REF!</v>
      </c>
      <c r="AR7" s="40" t="e">
        <f>#REF!</f>
        <v>#REF!</v>
      </c>
      <c r="AS7" s="40" t="e">
        <f>#REF!</f>
        <v>#REF!</v>
      </c>
      <c r="AT7" s="40" t="e">
        <f>#REF!</f>
        <v>#REF!</v>
      </c>
    </row>
    <row r="8" spans="1:158" s="28" customFormat="1" x14ac:dyDescent="0.25">
      <c r="A8" s="25" t="s">
        <v>70</v>
      </c>
      <c r="B8" s="26"/>
      <c r="C8" s="26"/>
      <c r="D8" s="27"/>
      <c r="E8" s="27"/>
      <c r="F8" s="27"/>
    </row>
    <row r="9" spans="1:158" s="43" customFormat="1" x14ac:dyDescent="0.25">
      <c r="A9" s="76"/>
      <c r="B9" s="68"/>
      <c r="C9" s="68"/>
      <c r="D9" s="77"/>
      <c r="E9" s="69" t="s">
        <v>71</v>
      </c>
      <c r="F9" s="183" t="e">
        <f>#REF!</f>
        <v>#REF!</v>
      </c>
    </row>
    <row r="10" spans="1:158" s="43" customFormat="1" x14ac:dyDescent="0.25">
      <c r="A10" s="76"/>
      <c r="B10" s="68"/>
      <c r="C10" s="68"/>
      <c r="D10" s="77"/>
      <c r="E10" s="69"/>
      <c r="F10" s="77"/>
    </row>
    <row r="11" spans="1:158" s="43" customFormat="1" x14ac:dyDescent="0.25">
      <c r="A11" s="76"/>
      <c r="B11" s="68"/>
      <c r="C11" s="68"/>
      <c r="D11" s="77"/>
      <c r="E11" s="69"/>
      <c r="F11" s="173" t="s">
        <v>63</v>
      </c>
    </row>
    <row r="12" spans="1:158" s="43" customFormat="1" x14ac:dyDescent="0.25">
      <c r="A12" s="76"/>
      <c r="B12" s="68"/>
      <c r="C12" s="175" t="s">
        <v>59</v>
      </c>
      <c r="E12" s="175"/>
      <c r="F12" s="175"/>
    </row>
    <row r="13" spans="1:158" s="43" customFormat="1" hidden="1" x14ac:dyDescent="0.25">
      <c r="A13" s="76"/>
      <c r="B13" s="68"/>
      <c r="C13" s="68"/>
      <c r="D13" s="175"/>
      <c r="E13" s="175"/>
      <c r="F13" s="175"/>
      <c r="H13" s="176" t="e">
        <f>H3</f>
        <v>#REF!</v>
      </c>
      <c r="I13" s="176" t="e">
        <f t="shared" ref="I13:AS13" si="0">I3</f>
        <v>#REF!</v>
      </c>
      <c r="J13" s="176" t="e">
        <f t="shared" si="0"/>
        <v>#REF!</v>
      </c>
      <c r="K13" s="176" t="e">
        <f t="shared" si="0"/>
        <v>#REF!</v>
      </c>
      <c r="L13" s="176" t="e">
        <f t="shared" si="0"/>
        <v>#REF!</v>
      </c>
      <c r="M13" s="176" t="e">
        <f t="shared" si="0"/>
        <v>#REF!</v>
      </c>
      <c r="N13" s="176" t="e">
        <f t="shared" si="0"/>
        <v>#REF!</v>
      </c>
      <c r="O13" s="176" t="e">
        <f t="shared" si="0"/>
        <v>#REF!</v>
      </c>
      <c r="P13" s="176" t="e">
        <f t="shared" si="0"/>
        <v>#REF!</v>
      </c>
      <c r="Q13" s="176" t="e">
        <f t="shared" si="0"/>
        <v>#REF!</v>
      </c>
      <c r="R13" s="176" t="e">
        <f t="shared" si="0"/>
        <v>#REF!</v>
      </c>
      <c r="S13" s="176" t="e">
        <f t="shared" si="0"/>
        <v>#REF!</v>
      </c>
      <c r="T13" s="176" t="e">
        <f t="shared" si="0"/>
        <v>#REF!</v>
      </c>
      <c r="U13" s="176" t="e">
        <f t="shared" si="0"/>
        <v>#REF!</v>
      </c>
      <c r="V13" s="176" t="e">
        <f t="shared" si="0"/>
        <v>#REF!</v>
      </c>
      <c r="W13" s="176" t="e">
        <f t="shared" si="0"/>
        <v>#REF!</v>
      </c>
      <c r="X13" s="176" t="e">
        <f t="shared" si="0"/>
        <v>#REF!</v>
      </c>
      <c r="Y13" s="176" t="e">
        <f t="shared" si="0"/>
        <v>#REF!</v>
      </c>
      <c r="Z13" s="176" t="e">
        <f t="shared" si="0"/>
        <v>#REF!</v>
      </c>
      <c r="AA13" s="176" t="e">
        <f t="shared" si="0"/>
        <v>#REF!</v>
      </c>
      <c r="AB13" s="176" t="e">
        <f t="shared" si="0"/>
        <v>#REF!</v>
      </c>
      <c r="AC13" s="176" t="e">
        <f t="shared" si="0"/>
        <v>#REF!</v>
      </c>
      <c r="AD13" s="176" t="e">
        <f t="shared" si="0"/>
        <v>#REF!</v>
      </c>
      <c r="AE13" s="176" t="e">
        <f t="shared" si="0"/>
        <v>#REF!</v>
      </c>
      <c r="AF13" s="176" t="e">
        <f t="shared" si="0"/>
        <v>#REF!</v>
      </c>
      <c r="AG13" s="176" t="e">
        <f t="shared" si="0"/>
        <v>#REF!</v>
      </c>
      <c r="AH13" s="176" t="e">
        <f t="shared" si="0"/>
        <v>#REF!</v>
      </c>
      <c r="AI13" s="176" t="e">
        <f t="shared" si="0"/>
        <v>#REF!</v>
      </c>
      <c r="AJ13" s="176" t="e">
        <f t="shared" si="0"/>
        <v>#REF!</v>
      </c>
      <c r="AK13" s="176" t="e">
        <f t="shared" si="0"/>
        <v>#REF!</v>
      </c>
      <c r="AL13" s="176" t="e">
        <f t="shared" si="0"/>
        <v>#REF!</v>
      </c>
      <c r="AM13" s="176" t="e">
        <f t="shared" si="0"/>
        <v>#REF!</v>
      </c>
      <c r="AN13" s="176" t="e">
        <f t="shared" si="0"/>
        <v>#REF!</v>
      </c>
      <c r="AO13" s="176" t="e">
        <f t="shared" si="0"/>
        <v>#REF!</v>
      </c>
      <c r="AP13" s="176" t="e">
        <f t="shared" si="0"/>
        <v>#REF!</v>
      </c>
      <c r="AQ13" s="176" t="e">
        <f t="shared" si="0"/>
        <v>#REF!</v>
      </c>
      <c r="AR13" s="176" t="e">
        <f t="shared" si="0"/>
        <v>#REF!</v>
      </c>
      <c r="AS13" s="176" t="e">
        <f t="shared" si="0"/>
        <v>#REF!</v>
      </c>
      <c r="AT13" s="177"/>
      <c r="AU13" s="177"/>
      <c r="AV13" s="177"/>
      <c r="AW13" s="177"/>
      <c r="AX13" s="177"/>
      <c r="AY13" s="177"/>
      <c r="AZ13" s="177"/>
    </row>
    <row r="14" spans="1:158" s="43" customFormat="1" x14ac:dyDescent="0.25">
      <c r="A14" s="76"/>
      <c r="B14" s="68"/>
      <c r="C14" s="68"/>
      <c r="D14" s="175"/>
      <c r="E14" s="175"/>
      <c r="F14" s="175"/>
      <c r="H14" s="184"/>
      <c r="I14" s="176"/>
      <c r="J14" s="176"/>
      <c r="K14" s="176"/>
      <c r="L14" s="176"/>
      <c r="M14" s="176"/>
      <c r="N14" s="176"/>
      <c r="O14" s="176"/>
      <c r="P14" s="176"/>
      <c r="Q14" s="176"/>
      <c r="R14" s="176"/>
      <c r="S14" s="176"/>
      <c r="T14" s="176"/>
      <c r="U14" s="176"/>
      <c r="V14" s="176"/>
      <c r="W14" s="176"/>
      <c r="X14" s="176"/>
      <c r="Y14" s="176"/>
      <c r="Z14" s="176"/>
      <c r="AA14" s="176"/>
      <c r="AB14" s="176"/>
      <c r="AC14" s="176"/>
      <c r="AD14" s="176"/>
      <c r="AE14" s="176"/>
      <c r="AF14" s="176"/>
      <c r="AG14" s="176"/>
      <c r="AH14" s="176"/>
      <c r="AI14" s="176"/>
      <c r="AJ14" s="176"/>
      <c r="AK14" s="176"/>
      <c r="AL14" s="176"/>
      <c r="AM14" s="176"/>
      <c r="AN14" s="176"/>
      <c r="AO14" s="176"/>
      <c r="AP14" s="176"/>
      <c r="AQ14" s="176"/>
      <c r="AR14" s="176"/>
      <c r="AS14" s="176"/>
      <c r="AT14" s="177"/>
      <c r="AU14" s="177"/>
      <c r="AV14" s="177"/>
      <c r="AW14" s="177"/>
      <c r="AX14" s="177"/>
      <c r="AY14" s="177"/>
      <c r="AZ14" s="177"/>
    </row>
    <row r="15" spans="1:158" s="43" customFormat="1" x14ac:dyDescent="0.25">
      <c r="A15" s="76"/>
      <c r="B15" s="68"/>
      <c r="C15" s="68"/>
      <c r="D15" s="77"/>
      <c r="E15" s="69" t="s">
        <v>28</v>
      </c>
      <c r="F15" s="77" t="e">
        <f>AVERAGE(K15:AS15)</f>
        <v>#REF!</v>
      </c>
      <c r="H15" s="43" t="e">
        <f>#REF!/$F$9</f>
        <v>#REF!</v>
      </c>
      <c r="I15" s="43" t="e">
        <f>#REF!/$F$9</f>
        <v>#REF!</v>
      </c>
      <c r="J15" s="43" t="e">
        <f>#REF!/$F$9</f>
        <v>#REF!</v>
      </c>
      <c r="K15" s="43" t="e">
        <f>#REF!/$F$9</f>
        <v>#REF!</v>
      </c>
      <c r="L15" s="43" t="e">
        <f>#REF!/$F$9</f>
        <v>#REF!</v>
      </c>
      <c r="M15" s="43" t="e">
        <f>#REF!/$F$9</f>
        <v>#REF!</v>
      </c>
      <c r="N15" s="43" t="e">
        <f>#REF!/$F$9</f>
        <v>#REF!</v>
      </c>
      <c r="O15" s="43" t="e">
        <f>#REF!/$F$9</f>
        <v>#REF!</v>
      </c>
      <c r="P15" s="43" t="e">
        <f>#REF!/$F$9</f>
        <v>#REF!</v>
      </c>
      <c r="Q15" s="43" t="e">
        <f>#REF!/$F$9</f>
        <v>#REF!</v>
      </c>
      <c r="R15" s="43" t="e">
        <f>#REF!/$F$9</f>
        <v>#REF!</v>
      </c>
      <c r="S15" s="43" t="e">
        <f>#REF!/$F$9</f>
        <v>#REF!</v>
      </c>
      <c r="T15" s="43" t="e">
        <f>#REF!/$F$9</f>
        <v>#REF!</v>
      </c>
      <c r="U15" s="43" t="e">
        <f>#REF!/$F$9</f>
        <v>#REF!</v>
      </c>
      <c r="V15" s="43" t="e">
        <f>#REF!/$F$9</f>
        <v>#REF!</v>
      </c>
      <c r="W15" s="43" t="e">
        <f>#REF!/$F$9</f>
        <v>#REF!</v>
      </c>
      <c r="X15" s="43" t="e">
        <f>#REF!/$F$9</f>
        <v>#REF!</v>
      </c>
      <c r="Y15" s="43" t="e">
        <f>#REF!/$F$9</f>
        <v>#REF!</v>
      </c>
      <c r="Z15" s="43" t="e">
        <f>#REF!/$F$9</f>
        <v>#REF!</v>
      </c>
      <c r="AA15" s="43" t="e">
        <f>#REF!/$F$9</f>
        <v>#REF!</v>
      </c>
      <c r="AB15" s="43" t="e">
        <f>#REF!/$F$9</f>
        <v>#REF!</v>
      </c>
      <c r="AC15" s="43" t="e">
        <f>#REF!/$F$9</f>
        <v>#REF!</v>
      </c>
      <c r="AD15" s="43" t="e">
        <f>#REF!/$F$9</f>
        <v>#REF!</v>
      </c>
      <c r="AE15" s="43" t="e">
        <f>#REF!/$F$9</f>
        <v>#REF!</v>
      </c>
      <c r="AF15" s="43" t="e">
        <f>#REF!/$F$9</f>
        <v>#REF!</v>
      </c>
      <c r="AG15" s="43" t="e">
        <f>#REF!/$F$9</f>
        <v>#REF!</v>
      </c>
      <c r="AH15" s="43" t="e">
        <f>#REF!/$F$9</f>
        <v>#REF!</v>
      </c>
      <c r="AI15" s="43" t="e">
        <f>#REF!/$F$9</f>
        <v>#REF!</v>
      </c>
      <c r="AJ15" s="43" t="e">
        <f>#REF!/$F$9</f>
        <v>#REF!</v>
      </c>
      <c r="AK15" s="43" t="e">
        <f>#REF!/$F$9</f>
        <v>#REF!</v>
      </c>
      <c r="AL15" s="43" t="e">
        <f>#REF!/$F$9</f>
        <v>#REF!</v>
      </c>
      <c r="AM15" s="43" t="e">
        <f>#REF!/$F$9</f>
        <v>#REF!</v>
      </c>
      <c r="AN15" s="43" t="e">
        <f>#REF!/$F$9</f>
        <v>#REF!</v>
      </c>
      <c r="AO15" s="43" t="e">
        <f>#REF!/$F$9</f>
        <v>#REF!</v>
      </c>
      <c r="AP15" s="43" t="e">
        <f>#REF!/$F$9</f>
        <v>#REF!</v>
      </c>
      <c r="AQ15" s="43" t="e">
        <f>#REF!/$F$9</f>
        <v>#REF!</v>
      </c>
      <c r="AR15" s="43" t="e">
        <f>#REF!/$F$9</f>
        <v>#REF!</v>
      </c>
      <c r="AS15" s="43" t="e">
        <f>#REF!/$F$9</f>
        <v>#REF!</v>
      </c>
    </row>
    <row r="16" spans="1:158" s="43" customFormat="1" x14ac:dyDescent="0.25">
      <c r="A16" s="76"/>
      <c r="B16" s="68"/>
      <c r="C16" s="68"/>
      <c r="D16" s="77"/>
      <c r="E16" s="69" t="s">
        <v>4</v>
      </c>
      <c r="F16" s="77" t="e">
        <f>AVERAGE(K16:AS16)</f>
        <v>#REF!</v>
      </c>
      <c r="H16" s="43" t="e">
        <f>#REF!/$F$9</f>
        <v>#REF!</v>
      </c>
      <c r="I16" s="43" t="e">
        <f>#REF!/$F$9</f>
        <v>#REF!</v>
      </c>
      <c r="J16" s="43" t="e">
        <f>#REF!/$F$9</f>
        <v>#REF!</v>
      </c>
      <c r="K16" s="43" t="e">
        <f>#REF!/$F$9</f>
        <v>#REF!</v>
      </c>
      <c r="L16" s="43" t="e">
        <f>#REF!/$F$9</f>
        <v>#REF!</v>
      </c>
      <c r="M16" s="43" t="e">
        <f>#REF!/$F$9</f>
        <v>#REF!</v>
      </c>
      <c r="N16" s="43" t="e">
        <f>#REF!/$F$9</f>
        <v>#REF!</v>
      </c>
      <c r="O16" s="43" t="e">
        <f>#REF!/$F$9</f>
        <v>#REF!</v>
      </c>
      <c r="P16" s="43" t="e">
        <f>#REF!/$F$9</f>
        <v>#REF!</v>
      </c>
      <c r="Q16" s="43" t="e">
        <f>#REF!/$F$9</f>
        <v>#REF!</v>
      </c>
      <c r="R16" s="43" t="e">
        <f>#REF!/$F$9</f>
        <v>#REF!</v>
      </c>
      <c r="S16" s="43" t="e">
        <f>#REF!/$F$9</f>
        <v>#REF!</v>
      </c>
      <c r="T16" s="43" t="e">
        <f>#REF!/$F$9</f>
        <v>#REF!</v>
      </c>
      <c r="U16" s="43" t="e">
        <f>#REF!/$F$9</f>
        <v>#REF!</v>
      </c>
      <c r="V16" s="43" t="e">
        <f>#REF!/$F$9</f>
        <v>#REF!</v>
      </c>
      <c r="W16" s="43" t="e">
        <f>#REF!/$F$9</f>
        <v>#REF!</v>
      </c>
      <c r="X16" s="43" t="e">
        <f>#REF!/$F$9</f>
        <v>#REF!</v>
      </c>
      <c r="Y16" s="43" t="e">
        <f>#REF!/$F$9</f>
        <v>#REF!</v>
      </c>
      <c r="Z16" s="43" t="e">
        <f>#REF!/$F$9</f>
        <v>#REF!</v>
      </c>
      <c r="AA16" s="43" t="e">
        <f>#REF!/$F$9</f>
        <v>#REF!</v>
      </c>
      <c r="AB16" s="43" t="e">
        <f>#REF!/$F$9</f>
        <v>#REF!</v>
      </c>
      <c r="AC16" s="43" t="e">
        <f>#REF!/$F$9</f>
        <v>#REF!</v>
      </c>
      <c r="AD16" s="43" t="e">
        <f>#REF!/$F$9</f>
        <v>#REF!</v>
      </c>
      <c r="AE16" s="43" t="e">
        <f>#REF!/$F$9</f>
        <v>#REF!</v>
      </c>
      <c r="AF16" s="43" t="e">
        <f>#REF!/$F$9</f>
        <v>#REF!</v>
      </c>
      <c r="AG16" s="43" t="e">
        <f>#REF!/$F$9</f>
        <v>#REF!</v>
      </c>
      <c r="AH16" s="43" t="e">
        <f>#REF!/$F$9</f>
        <v>#REF!</v>
      </c>
      <c r="AI16" s="43" t="e">
        <f>#REF!/$F$9</f>
        <v>#REF!</v>
      </c>
      <c r="AJ16" s="43" t="e">
        <f>#REF!/$F$9</f>
        <v>#REF!</v>
      </c>
      <c r="AK16" s="43" t="e">
        <f>#REF!/$F$9</f>
        <v>#REF!</v>
      </c>
      <c r="AL16" s="43" t="e">
        <f>#REF!/$F$9</f>
        <v>#REF!</v>
      </c>
      <c r="AM16" s="43" t="e">
        <f>#REF!/$F$9</f>
        <v>#REF!</v>
      </c>
      <c r="AN16" s="43" t="e">
        <f>#REF!/$F$9</f>
        <v>#REF!</v>
      </c>
      <c r="AO16" s="43" t="e">
        <f>#REF!/$F$9</f>
        <v>#REF!</v>
      </c>
      <c r="AP16" s="43" t="e">
        <f>#REF!/$F$9</f>
        <v>#REF!</v>
      </c>
      <c r="AQ16" s="43" t="e">
        <f>#REF!/$F$9</f>
        <v>#REF!</v>
      </c>
      <c r="AR16" s="43" t="e">
        <f>#REF!/$F$9</f>
        <v>#REF!</v>
      </c>
      <c r="AS16" s="43" t="e">
        <f>#REF!/$F$9</f>
        <v>#REF!</v>
      </c>
    </row>
    <row r="17" spans="1:52" s="45" customFormat="1" x14ac:dyDescent="0.25">
      <c r="A17" s="44"/>
      <c r="B17" s="78"/>
      <c r="C17" s="78"/>
      <c r="D17" s="79"/>
      <c r="E17" s="81" t="s">
        <v>62</v>
      </c>
      <c r="F17" s="77" t="e">
        <f>AVERAGE(K17:AS17)</f>
        <v>#REF!</v>
      </c>
      <c r="H17" s="45" t="e">
        <f>#REF!/$F$9</f>
        <v>#REF!</v>
      </c>
      <c r="I17" s="45" t="e">
        <f>#REF!/$F$9</f>
        <v>#REF!</v>
      </c>
      <c r="J17" s="45" t="e">
        <f>#REF!/$F$9</f>
        <v>#REF!</v>
      </c>
      <c r="K17" s="45" t="e">
        <f>#REF!/$F$9</f>
        <v>#REF!</v>
      </c>
      <c r="L17" s="45" t="e">
        <f>#REF!/$F$9</f>
        <v>#REF!</v>
      </c>
      <c r="M17" s="45" t="e">
        <f>#REF!/$F$9</f>
        <v>#REF!</v>
      </c>
      <c r="N17" s="45" t="e">
        <f>#REF!/$F$9</f>
        <v>#REF!</v>
      </c>
      <c r="O17" s="45" t="e">
        <f>#REF!/$F$9</f>
        <v>#REF!</v>
      </c>
      <c r="P17" s="45" t="e">
        <f>#REF!/$F$9</f>
        <v>#REF!</v>
      </c>
      <c r="Q17" s="45" t="e">
        <f>#REF!/$F$9</f>
        <v>#REF!</v>
      </c>
      <c r="R17" s="45" t="e">
        <f>#REF!/$F$9</f>
        <v>#REF!</v>
      </c>
      <c r="S17" s="45" t="e">
        <f>#REF!/$F$9</f>
        <v>#REF!</v>
      </c>
      <c r="T17" s="45" t="e">
        <f>#REF!/$F$9</f>
        <v>#REF!</v>
      </c>
      <c r="U17" s="45" t="e">
        <f>#REF!/$F$9</f>
        <v>#REF!</v>
      </c>
      <c r="V17" s="45" t="e">
        <f>#REF!/$F$9</f>
        <v>#REF!</v>
      </c>
      <c r="W17" s="45" t="e">
        <f>#REF!/$F$9</f>
        <v>#REF!</v>
      </c>
      <c r="X17" s="45" t="e">
        <f>#REF!/$F$9</f>
        <v>#REF!</v>
      </c>
      <c r="Y17" s="45" t="e">
        <f>#REF!/$F$9</f>
        <v>#REF!</v>
      </c>
      <c r="Z17" s="45" t="e">
        <f>#REF!/$F$9</f>
        <v>#REF!</v>
      </c>
      <c r="AA17" s="45" t="e">
        <f>#REF!/$F$9</f>
        <v>#REF!</v>
      </c>
      <c r="AB17" s="45" t="e">
        <f>#REF!/$F$9</f>
        <v>#REF!</v>
      </c>
      <c r="AC17" s="45" t="e">
        <f>#REF!/$F$9</f>
        <v>#REF!</v>
      </c>
      <c r="AD17" s="45" t="e">
        <f>#REF!/$F$9</f>
        <v>#REF!</v>
      </c>
      <c r="AE17" s="45" t="e">
        <f>#REF!/$F$9</f>
        <v>#REF!</v>
      </c>
      <c r="AF17" s="45" t="e">
        <f>#REF!/$F$9</f>
        <v>#REF!</v>
      </c>
      <c r="AG17" s="45" t="e">
        <f>#REF!/$F$9</f>
        <v>#REF!</v>
      </c>
      <c r="AH17" s="45" t="e">
        <f>#REF!/$F$9</f>
        <v>#REF!</v>
      </c>
      <c r="AI17" s="45" t="e">
        <f>#REF!/$F$9</f>
        <v>#REF!</v>
      </c>
      <c r="AJ17" s="45" t="e">
        <f>#REF!/$F$9</f>
        <v>#REF!</v>
      </c>
      <c r="AK17" s="45" t="e">
        <f>#REF!/$F$9</f>
        <v>#REF!</v>
      </c>
      <c r="AL17" s="45" t="e">
        <f>#REF!/$F$9</f>
        <v>#REF!</v>
      </c>
      <c r="AM17" s="45" t="e">
        <f>#REF!/$F$9</f>
        <v>#REF!</v>
      </c>
      <c r="AN17" s="45" t="e">
        <f>#REF!/$F$9</f>
        <v>#REF!</v>
      </c>
      <c r="AO17" s="45" t="e">
        <f>#REF!/$F$9</f>
        <v>#REF!</v>
      </c>
      <c r="AP17" s="45" t="e">
        <f>#REF!/$F$9</f>
        <v>#REF!</v>
      </c>
      <c r="AQ17" s="45" t="e">
        <f>#REF!/$F$9</f>
        <v>#REF!</v>
      </c>
      <c r="AR17" s="45" t="e">
        <f>#REF!/$F$9</f>
        <v>#REF!</v>
      </c>
      <c r="AS17" s="45" t="e">
        <f>#REF!/$F$9</f>
        <v>#REF!</v>
      </c>
    </row>
    <row r="18" spans="1:52" s="45" customFormat="1" x14ac:dyDescent="0.25">
      <c r="A18" s="44"/>
      <c r="B18" s="78"/>
      <c r="C18" s="78"/>
      <c r="D18" s="79"/>
      <c r="E18" s="81"/>
      <c r="F18" s="79"/>
    </row>
    <row r="19" spans="1:52" s="45" customFormat="1" x14ac:dyDescent="0.25">
      <c r="A19" s="44"/>
      <c r="B19" s="78"/>
      <c r="C19" s="78"/>
      <c r="D19" s="79"/>
      <c r="E19" s="81" t="s">
        <v>54</v>
      </c>
      <c r="F19" s="79" t="e">
        <f>AVERAGE(K19:V19)</f>
        <v>#REF!</v>
      </c>
      <c r="H19" s="45" t="e">
        <f>#REF!/$F$9</f>
        <v>#REF!</v>
      </c>
      <c r="I19" s="45" t="e">
        <f>#REF!/$F$9</f>
        <v>#REF!</v>
      </c>
      <c r="J19" s="45" t="e">
        <f>#REF!/$F$9</f>
        <v>#REF!</v>
      </c>
      <c r="K19" s="45" t="e">
        <f>#REF!/$F$9</f>
        <v>#REF!</v>
      </c>
      <c r="L19" s="45" t="e">
        <f>#REF!/$F$9</f>
        <v>#REF!</v>
      </c>
      <c r="M19" s="45" t="e">
        <f>#REF!/$F$9</f>
        <v>#REF!</v>
      </c>
      <c r="N19" s="45" t="e">
        <f>#REF!/$F$9</f>
        <v>#REF!</v>
      </c>
      <c r="O19" s="45" t="e">
        <f>#REF!/$F$9</f>
        <v>#REF!</v>
      </c>
      <c r="P19" s="45" t="e">
        <f>#REF!/$F$9</f>
        <v>#REF!</v>
      </c>
      <c r="Q19" s="45" t="e">
        <f>#REF!/$F$9</f>
        <v>#REF!</v>
      </c>
      <c r="R19" s="45" t="e">
        <f>#REF!/$F$9</f>
        <v>#REF!</v>
      </c>
      <c r="S19" s="45" t="e">
        <f>#REF!/$F$9</f>
        <v>#REF!</v>
      </c>
      <c r="T19" s="45" t="e">
        <f>#REF!/$F$9</f>
        <v>#REF!</v>
      </c>
      <c r="U19" s="45" t="e">
        <f>#REF!/$F$9</f>
        <v>#REF!</v>
      </c>
      <c r="V19" s="45" t="e">
        <f>#REF!/$F$9</f>
        <v>#REF!</v>
      </c>
      <c r="W19" s="45" t="e">
        <f>#REF!/$F$9</f>
        <v>#REF!</v>
      </c>
      <c r="X19" s="45" t="e">
        <f>#REF!/$F$9</f>
        <v>#REF!</v>
      </c>
      <c r="Y19" s="45" t="e">
        <f>#REF!/$F$9</f>
        <v>#REF!</v>
      </c>
      <c r="Z19" s="45" t="e">
        <f>#REF!/$F$9</f>
        <v>#REF!</v>
      </c>
      <c r="AA19" s="45" t="e">
        <f>#REF!/$F$9</f>
        <v>#REF!</v>
      </c>
      <c r="AB19" s="45" t="e">
        <f>#REF!/$F$9</f>
        <v>#REF!</v>
      </c>
      <c r="AC19" s="45" t="e">
        <f>#REF!/$F$9</f>
        <v>#REF!</v>
      </c>
      <c r="AD19" s="45" t="e">
        <f>#REF!/$F$9</f>
        <v>#REF!</v>
      </c>
      <c r="AE19" s="45" t="e">
        <f>#REF!/$F$9</f>
        <v>#REF!</v>
      </c>
      <c r="AF19" s="45" t="e">
        <f>#REF!/$F$9</f>
        <v>#REF!</v>
      </c>
      <c r="AG19" s="45" t="e">
        <f>#REF!/$F$9</f>
        <v>#REF!</v>
      </c>
      <c r="AH19" s="45" t="e">
        <f>#REF!/$F$9</f>
        <v>#REF!</v>
      </c>
      <c r="AI19" s="45" t="e">
        <f>#REF!/$F$9</f>
        <v>#REF!</v>
      </c>
      <c r="AJ19" s="45" t="e">
        <f>#REF!/$F$9</f>
        <v>#REF!</v>
      </c>
      <c r="AK19" s="45" t="e">
        <f>#REF!/$F$9</f>
        <v>#REF!</v>
      </c>
      <c r="AL19" s="45" t="e">
        <f>#REF!/$F$9</f>
        <v>#REF!</v>
      </c>
      <c r="AM19" s="45" t="e">
        <f>#REF!/$F$9</f>
        <v>#REF!</v>
      </c>
      <c r="AN19" s="45" t="e">
        <f>#REF!/$F$9</f>
        <v>#REF!</v>
      </c>
      <c r="AO19" s="45" t="e">
        <f>#REF!/$F$9</f>
        <v>#REF!</v>
      </c>
      <c r="AP19" s="45" t="e">
        <f>#REF!/$F$9</f>
        <v>#REF!</v>
      </c>
      <c r="AQ19" s="45" t="e">
        <f>#REF!/$F$9</f>
        <v>#REF!</v>
      </c>
      <c r="AR19" s="45" t="e">
        <f>#REF!/$F$9</f>
        <v>#REF!</v>
      </c>
      <c r="AS19" s="45" t="e">
        <f>#REF!/$F$9</f>
        <v>#REF!</v>
      </c>
    </row>
    <row r="20" spans="1:52" s="45" customFormat="1" x14ac:dyDescent="0.25">
      <c r="A20" s="44"/>
      <c r="B20" s="78"/>
      <c r="C20" s="78"/>
      <c r="D20" s="79"/>
      <c r="E20" s="81" t="s">
        <v>43</v>
      </c>
      <c r="F20" s="79" t="e">
        <f>AVERAGE(K20:V20)</f>
        <v>#REF!</v>
      </c>
      <c r="H20" s="45" t="e">
        <f>#REF!/$F$9</f>
        <v>#REF!</v>
      </c>
      <c r="I20" s="45" t="e">
        <f>#REF!/$F$9</f>
        <v>#REF!</v>
      </c>
      <c r="J20" s="45" t="e">
        <f>#REF!/$F$9</f>
        <v>#REF!</v>
      </c>
      <c r="K20" s="45" t="e">
        <f>#REF!/$F$9</f>
        <v>#REF!</v>
      </c>
      <c r="L20" s="45" t="e">
        <f>#REF!/$F$9</f>
        <v>#REF!</v>
      </c>
      <c r="M20" s="45" t="e">
        <f>#REF!/$F$9</f>
        <v>#REF!</v>
      </c>
      <c r="N20" s="45" t="e">
        <f>#REF!/$F$9</f>
        <v>#REF!</v>
      </c>
      <c r="O20" s="45" t="e">
        <f>#REF!/$F$9</f>
        <v>#REF!</v>
      </c>
      <c r="P20" s="45" t="e">
        <f>#REF!/$F$9</f>
        <v>#REF!</v>
      </c>
      <c r="Q20" s="45" t="e">
        <f>#REF!/$F$9</f>
        <v>#REF!</v>
      </c>
      <c r="R20" s="45" t="e">
        <f>#REF!/$F$9</f>
        <v>#REF!</v>
      </c>
      <c r="S20" s="45" t="e">
        <f>#REF!/$F$9</f>
        <v>#REF!</v>
      </c>
      <c r="T20" s="45" t="e">
        <f>#REF!/$F$9</f>
        <v>#REF!</v>
      </c>
      <c r="U20" s="45" t="e">
        <f>#REF!/$F$9</f>
        <v>#REF!</v>
      </c>
      <c r="V20" s="45" t="e">
        <f>#REF!/$F$9</f>
        <v>#REF!</v>
      </c>
      <c r="W20" s="45" t="e">
        <f>#REF!/$F$9</f>
        <v>#REF!</v>
      </c>
      <c r="X20" s="45" t="e">
        <f>#REF!/$F$9</f>
        <v>#REF!</v>
      </c>
      <c r="Y20" s="45" t="e">
        <f>#REF!/$F$9</f>
        <v>#REF!</v>
      </c>
      <c r="Z20" s="45" t="e">
        <f>#REF!/$F$9</f>
        <v>#REF!</v>
      </c>
      <c r="AA20" s="45" t="e">
        <f>#REF!/$F$9</f>
        <v>#REF!</v>
      </c>
      <c r="AB20" s="45" t="e">
        <f>#REF!/$F$9</f>
        <v>#REF!</v>
      </c>
      <c r="AC20" s="45" t="e">
        <f>#REF!/$F$9</f>
        <v>#REF!</v>
      </c>
      <c r="AD20" s="45" t="e">
        <f>#REF!/$F$9</f>
        <v>#REF!</v>
      </c>
      <c r="AE20" s="45" t="e">
        <f>#REF!/$F$9</f>
        <v>#REF!</v>
      </c>
      <c r="AF20" s="45" t="e">
        <f>#REF!/$F$9</f>
        <v>#REF!</v>
      </c>
      <c r="AG20" s="45" t="e">
        <f>#REF!/$F$9</f>
        <v>#REF!</v>
      </c>
      <c r="AH20" s="45" t="e">
        <f>#REF!/$F$9</f>
        <v>#REF!</v>
      </c>
      <c r="AI20" s="45" t="e">
        <f>#REF!/$F$9</f>
        <v>#REF!</v>
      </c>
      <c r="AJ20" s="45" t="e">
        <f>#REF!/$F$9</f>
        <v>#REF!</v>
      </c>
      <c r="AK20" s="45" t="e">
        <f>#REF!/$F$9</f>
        <v>#REF!</v>
      </c>
      <c r="AL20" s="45" t="e">
        <f>#REF!/$F$9</f>
        <v>#REF!</v>
      </c>
      <c r="AM20" s="45" t="e">
        <f>#REF!/$F$9</f>
        <v>#REF!</v>
      </c>
      <c r="AN20" s="45" t="e">
        <f>#REF!/$F$9</f>
        <v>#REF!</v>
      </c>
      <c r="AO20" s="45" t="e">
        <f>#REF!/$F$9</f>
        <v>#REF!</v>
      </c>
      <c r="AP20" s="45" t="e">
        <f>#REF!/$F$9</f>
        <v>#REF!</v>
      </c>
      <c r="AQ20" s="45" t="e">
        <f>#REF!/$F$9</f>
        <v>#REF!</v>
      </c>
      <c r="AR20" s="45" t="e">
        <f>#REF!/$F$9</f>
        <v>#REF!</v>
      </c>
      <c r="AS20" s="45" t="e">
        <f>#REF!/$F$9</f>
        <v>#REF!</v>
      </c>
    </row>
    <row r="21" spans="1:52" s="45" customFormat="1" x14ac:dyDescent="0.25">
      <c r="A21" s="44"/>
      <c r="B21" s="78"/>
      <c r="C21" s="78"/>
      <c r="D21" s="79"/>
      <c r="E21" s="81"/>
      <c r="F21" s="79"/>
    </row>
    <row r="22" spans="1:52" s="45" customFormat="1" x14ac:dyDescent="0.25">
      <c r="A22" s="44"/>
      <c r="B22" s="78"/>
      <c r="C22" s="78"/>
      <c r="D22" s="79"/>
      <c r="E22" s="81" t="s">
        <v>60</v>
      </c>
      <c r="F22" s="79"/>
      <c r="H22" s="45" t="e">
        <f>#REF!/$F$9</f>
        <v>#REF!</v>
      </c>
      <c r="I22" s="45" t="e">
        <f>#REF!/$F$9</f>
        <v>#REF!</v>
      </c>
      <c r="J22" s="45" t="e">
        <f>#REF!/$F$9</f>
        <v>#REF!</v>
      </c>
      <c r="K22" s="45" t="e">
        <f>#REF!/$F$9</f>
        <v>#REF!</v>
      </c>
      <c r="L22" s="45" t="e">
        <f>#REF!/$F$9</f>
        <v>#REF!</v>
      </c>
      <c r="M22" s="45" t="e">
        <f>#REF!/$F$9</f>
        <v>#REF!</v>
      </c>
      <c r="N22" s="45" t="e">
        <f>#REF!/$F$9</f>
        <v>#REF!</v>
      </c>
      <c r="O22" s="45" t="e">
        <f>#REF!/$F$9</f>
        <v>#REF!</v>
      </c>
      <c r="P22" s="45" t="e">
        <f>#REF!/$F$9</f>
        <v>#REF!</v>
      </c>
      <c r="Q22" s="45" t="e">
        <f>#REF!/$F$9</f>
        <v>#REF!</v>
      </c>
      <c r="R22" s="45" t="e">
        <f>#REF!/$F$9</f>
        <v>#REF!</v>
      </c>
      <c r="S22" s="45" t="e">
        <f>#REF!/$F$9</f>
        <v>#REF!</v>
      </c>
      <c r="T22" s="45" t="e">
        <f>#REF!/$F$9</f>
        <v>#REF!</v>
      </c>
      <c r="U22" s="45" t="e">
        <f>#REF!/$F$9</f>
        <v>#REF!</v>
      </c>
      <c r="V22" s="45" t="e">
        <f>#REF!/$F$9</f>
        <v>#REF!</v>
      </c>
      <c r="W22" s="45" t="e">
        <f>#REF!/$F$9</f>
        <v>#REF!</v>
      </c>
      <c r="X22" s="45" t="e">
        <f>#REF!/$F$9</f>
        <v>#REF!</v>
      </c>
      <c r="Y22" s="45" t="e">
        <f>#REF!/$F$9</f>
        <v>#REF!</v>
      </c>
      <c r="Z22" s="45" t="e">
        <f>#REF!/$F$9</f>
        <v>#REF!</v>
      </c>
      <c r="AA22" s="45" t="e">
        <f>#REF!/$F$9</f>
        <v>#REF!</v>
      </c>
      <c r="AB22" s="45" t="e">
        <f>#REF!/$F$9</f>
        <v>#REF!</v>
      </c>
      <c r="AC22" s="45" t="e">
        <f>#REF!/$F$9</f>
        <v>#REF!</v>
      </c>
      <c r="AD22" s="45" t="e">
        <f>#REF!/$F$9</f>
        <v>#REF!</v>
      </c>
      <c r="AE22" s="45" t="e">
        <f>#REF!/$F$9</f>
        <v>#REF!</v>
      </c>
      <c r="AF22" s="45" t="e">
        <f>#REF!/$F$9</f>
        <v>#REF!</v>
      </c>
      <c r="AG22" s="45" t="e">
        <f>#REF!/$F$9</f>
        <v>#REF!</v>
      </c>
      <c r="AH22" s="45" t="e">
        <f>#REF!/$F$9</f>
        <v>#REF!</v>
      </c>
      <c r="AI22" s="45" t="e">
        <f>#REF!/$F$9</f>
        <v>#REF!</v>
      </c>
      <c r="AJ22" s="45" t="e">
        <f>#REF!/$F$9</f>
        <v>#REF!</v>
      </c>
      <c r="AK22" s="45" t="e">
        <f>#REF!/$F$9</f>
        <v>#REF!</v>
      </c>
      <c r="AL22" s="45" t="e">
        <f>#REF!/$F$9</f>
        <v>#REF!</v>
      </c>
      <c r="AM22" s="45" t="e">
        <f>#REF!/$F$9</f>
        <v>#REF!</v>
      </c>
      <c r="AN22" s="45" t="e">
        <f>#REF!/$F$9</f>
        <v>#REF!</v>
      </c>
      <c r="AO22" s="45" t="e">
        <f>#REF!/$F$9</f>
        <v>#REF!</v>
      </c>
      <c r="AP22" s="45" t="e">
        <f>#REF!/$F$9</f>
        <v>#REF!</v>
      </c>
      <c r="AQ22" s="45" t="e">
        <f>#REF!/$F$9</f>
        <v>#REF!</v>
      </c>
      <c r="AR22" s="45" t="e">
        <f>#REF!/$F$9</f>
        <v>#REF!</v>
      </c>
      <c r="AS22" s="45" t="e">
        <f>#REF!/$F$9</f>
        <v>#REF!</v>
      </c>
      <c r="AT22" s="45" t="e">
        <f>#REF!/$F$9</f>
        <v>#REF!</v>
      </c>
    </row>
    <row r="23" spans="1:52" s="45" customFormat="1" x14ac:dyDescent="0.25">
      <c r="A23" s="44"/>
      <c r="B23" s="78"/>
      <c r="C23" s="78"/>
      <c r="D23" s="79"/>
      <c r="E23" s="81" t="s">
        <v>55</v>
      </c>
      <c r="F23" s="79"/>
      <c r="H23" s="45" t="e">
        <f>#REF!/$F$9</f>
        <v>#REF!</v>
      </c>
      <c r="I23" s="45" t="e">
        <f>#REF!/$F$9</f>
        <v>#REF!</v>
      </c>
      <c r="J23" s="45" t="e">
        <f>#REF!/$F$9</f>
        <v>#REF!</v>
      </c>
      <c r="K23" s="45" t="e">
        <f>#REF!/$F$9</f>
        <v>#REF!</v>
      </c>
      <c r="L23" s="45" t="e">
        <f>#REF!/$F$9</f>
        <v>#REF!</v>
      </c>
      <c r="M23" s="45" t="e">
        <f>#REF!/$F$9</f>
        <v>#REF!</v>
      </c>
      <c r="N23" s="45" t="e">
        <f>#REF!/$F$9</f>
        <v>#REF!</v>
      </c>
      <c r="O23" s="45" t="e">
        <f>#REF!/$F$9</f>
        <v>#REF!</v>
      </c>
      <c r="P23" s="45" t="e">
        <f>#REF!/$F$9</f>
        <v>#REF!</v>
      </c>
      <c r="Q23" s="45" t="e">
        <f>#REF!/$F$9</f>
        <v>#REF!</v>
      </c>
      <c r="R23" s="45" t="e">
        <f>#REF!/$F$9</f>
        <v>#REF!</v>
      </c>
      <c r="S23" s="45" t="e">
        <f>#REF!/$F$9</f>
        <v>#REF!</v>
      </c>
      <c r="T23" s="45" t="e">
        <f>#REF!/$F$9</f>
        <v>#REF!</v>
      </c>
      <c r="U23" s="45" t="e">
        <f>#REF!/$F$9</f>
        <v>#REF!</v>
      </c>
      <c r="V23" s="45" t="e">
        <f>#REF!/$F$9</f>
        <v>#REF!</v>
      </c>
      <c r="W23" s="45" t="e">
        <f>#REF!/$F$9</f>
        <v>#REF!</v>
      </c>
      <c r="X23" s="45" t="e">
        <f>#REF!/$F$9</f>
        <v>#REF!</v>
      </c>
      <c r="Y23" s="45" t="e">
        <f>#REF!/$F$9</f>
        <v>#REF!</v>
      </c>
      <c r="Z23" s="45" t="e">
        <f>#REF!/$F$9</f>
        <v>#REF!</v>
      </c>
      <c r="AA23" s="45" t="e">
        <f>#REF!/$F$9</f>
        <v>#REF!</v>
      </c>
      <c r="AB23" s="45" t="e">
        <f>#REF!/$F$9</f>
        <v>#REF!</v>
      </c>
      <c r="AC23" s="45" t="e">
        <f>#REF!/$F$9</f>
        <v>#REF!</v>
      </c>
      <c r="AD23" s="45" t="e">
        <f>#REF!/$F$9</f>
        <v>#REF!</v>
      </c>
      <c r="AE23" s="45" t="e">
        <f>#REF!/$F$9</f>
        <v>#REF!</v>
      </c>
      <c r="AF23" s="45" t="e">
        <f>#REF!/$F$9</f>
        <v>#REF!</v>
      </c>
      <c r="AG23" s="45" t="e">
        <f>#REF!/$F$9</f>
        <v>#REF!</v>
      </c>
      <c r="AH23" s="45" t="e">
        <f>#REF!/$F$9</f>
        <v>#REF!</v>
      </c>
      <c r="AI23" s="45" t="e">
        <f>#REF!/$F$9</f>
        <v>#REF!</v>
      </c>
      <c r="AJ23" s="45" t="e">
        <f>#REF!/$F$9</f>
        <v>#REF!</v>
      </c>
      <c r="AK23" s="45" t="e">
        <f>#REF!/$F$9</f>
        <v>#REF!</v>
      </c>
      <c r="AL23" s="45" t="e">
        <f>#REF!/$F$9</f>
        <v>#REF!</v>
      </c>
      <c r="AM23" s="45" t="e">
        <f>#REF!/$F$9</f>
        <v>#REF!</v>
      </c>
      <c r="AN23" s="45" t="e">
        <f>#REF!/$F$9</f>
        <v>#REF!</v>
      </c>
      <c r="AO23" s="45" t="e">
        <f>#REF!/$F$9</f>
        <v>#REF!</v>
      </c>
      <c r="AP23" s="45" t="e">
        <f>#REF!/$F$9</f>
        <v>#REF!</v>
      </c>
      <c r="AQ23" s="45" t="e">
        <f>#REF!/$F$9</f>
        <v>#REF!</v>
      </c>
      <c r="AR23" s="45" t="e">
        <f>#REF!/$F$9</f>
        <v>#REF!</v>
      </c>
      <c r="AS23" s="45" t="e">
        <f>#REF!/$F$9</f>
        <v>#REF!</v>
      </c>
      <c r="AT23" s="45" t="e">
        <f>#REF!/$F$9</f>
        <v>#REF!</v>
      </c>
    </row>
    <row r="24" spans="1:52" s="45" customFormat="1" x14ac:dyDescent="0.25">
      <c r="A24" s="44"/>
      <c r="B24" s="78"/>
      <c r="C24" s="78"/>
      <c r="D24" s="79"/>
      <c r="E24" s="81" t="s">
        <v>0</v>
      </c>
      <c r="F24" s="79"/>
      <c r="H24" s="45" t="e">
        <f>#REF!/$F$9</f>
        <v>#REF!</v>
      </c>
      <c r="I24" s="45" t="e">
        <f>#REF!/$F$9</f>
        <v>#REF!</v>
      </c>
      <c r="J24" s="45" t="e">
        <f>#REF!/$F$9</f>
        <v>#REF!</v>
      </c>
      <c r="K24" s="45" t="e">
        <f>#REF!/$F$9</f>
        <v>#REF!</v>
      </c>
      <c r="L24" s="45" t="e">
        <f>#REF!/$F$9</f>
        <v>#REF!</v>
      </c>
      <c r="M24" s="45" t="e">
        <f>#REF!/$F$9</f>
        <v>#REF!</v>
      </c>
      <c r="N24" s="45" t="e">
        <f>#REF!/$F$9</f>
        <v>#REF!</v>
      </c>
      <c r="O24" s="45" t="e">
        <f>#REF!/$F$9</f>
        <v>#REF!</v>
      </c>
      <c r="P24" s="45" t="e">
        <f>#REF!/$F$9</f>
        <v>#REF!</v>
      </c>
      <c r="Q24" s="45" t="e">
        <f>#REF!/$F$9</f>
        <v>#REF!</v>
      </c>
      <c r="R24" s="45" t="e">
        <f>#REF!/$F$9</f>
        <v>#REF!</v>
      </c>
      <c r="S24" s="45" t="e">
        <f>#REF!/$F$9</f>
        <v>#REF!</v>
      </c>
      <c r="T24" s="45" t="e">
        <f>#REF!/$F$9</f>
        <v>#REF!</v>
      </c>
      <c r="U24" s="45" t="e">
        <f>#REF!/$F$9</f>
        <v>#REF!</v>
      </c>
      <c r="V24" s="45" t="e">
        <f>#REF!/$F$9</f>
        <v>#REF!</v>
      </c>
      <c r="W24" s="45" t="e">
        <f>#REF!/$F$9</f>
        <v>#REF!</v>
      </c>
      <c r="X24" s="45" t="e">
        <f>#REF!/$F$9</f>
        <v>#REF!</v>
      </c>
      <c r="Y24" s="45" t="e">
        <f>#REF!/$F$9</f>
        <v>#REF!</v>
      </c>
      <c r="Z24" s="45" t="e">
        <f>#REF!/$F$9</f>
        <v>#REF!</v>
      </c>
      <c r="AA24" s="45" t="e">
        <f>#REF!/$F$9</f>
        <v>#REF!</v>
      </c>
      <c r="AB24" s="45" t="e">
        <f>#REF!/$F$9</f>
        <v>#REF!</v>
      </c>
      <c r="AC24" s="45" t="e">
        <f>#REF!/$F$9</f>
        <v>#REF!</v>
      </c>
      <c r="AD24" s="45" t="e">
        <f>#REF!/$F$9</f>
        <v>#REF!</v>
      </c>
      <c r="AE24" s="45" t="e">
        <f>#REF!/$F$9</f>
        <v>#REF!</v>
      </c>
      <c r="AF24" s="45" t="e">
        <f>#REF!/$F$9</f>
        <v>#REF!</v>
      </c>
      <c r="AG24" s="45" t="e">
        <f>#REF!/$F$9</f>
        <v>#REF!</v>
      </c>
      <c r="AH24" s="45" t="e">
        <f>#REF!/$F$9</f>
        <v>#REF!</v>
      </c>
      <c r="AI24" s="45" t="e">
        <f>#REF!/$F$9</f>
        <v>#REF!</v>
      </c>
      <c r="AJ24" s="45" t="e">
        <f>#REF!/$F$9</f>
        <v>#REF!</v>
      </c>
      <c r="AK24" s="45" t="e">
        <f>#REF!/$F$9</f>
        <v>#REF!</v>
      </c>
      <c r="AL24" s="45" t="e">
        <f>#REF!/$F$9</f>
        <v>#REF!</v>
      </c>
      <c r="AM24" s="45" t="e">
        <f>#REF!/$F$9</f>
        <v>#REF!</v>
      </c>
      <c r="AN24" s="45" t="e">
        <f>#REF!/$F$9</f>
        <v>#REF!</v>
      </c>
      <c r="AO24" s="45" t="e">
        <f>#REF!/$F$9</f>
        <v>#REF!</v>
      </c>
      <c r="AP24" s="45" t="e">
        <f>#REF!/$F$9</f>
        <v>#REF!</v>
      </c>
      <c r="AQ24" s="45" t="e">
        <f>#REF!/$F$9</f>
        <v>#REF!</v>
      </c>
      <c r="AR24" s="45" t="e">
        <f>#REF!/$F$9</f>
        <v>#REF!</v>
      </c>
      <c r="AS24" s="45" t="e">
        <f>#REF!/$F$9</f>
        <v>#REF!</v>
      </c>
      <c r="AT24" s="45" t="e">
        <f>#REF!/$F$9</f>
        <v>#REF!</v>
      </c>
    </row>
    <row r="25" spans="1:52" s="45" customFormat="1" x14ac:dyDescent="0.25">
      <c r="A25" s="44"/>
      <c r="B25" s="78"/>
      <c r="C25" s="78"/>
      <c r="D25" s="79"/>
      <c r="E25" s="81" t="s">
        <v>5</v>
      </c>
      <c r="F25" s="79"/>
      <c r="H25" s="45" t="e">
        <f>#REF!/$F$9</f>
        <v>#REF!</v>
      </c>
      <c r="I25" s="45" t="e">
        <f>#REF!/$F$9</f>
        <v>#REF!</v>
      </c>
      <c r="J25" s="45" t="e">
        <f>#REF!/$F$9</f>
        <v>#REF!</v>
      </c>
      <c r="K25" s="45" t="e">
        <f>#REF!/$F$9</f>
        <v>#REF!</v>
      </c>
      <c r="L25" s="45" t="e">
        <f>#REF!/$F$9</f>
        <v>#REF!</v>
      </c>
      <c r="M25" s="45" t="e">
        <f>#REF!/$F$9</f>
        <v>#REF!</v>
      </c>
      <c r="N25" s="45" t="e">
        <f>#REF!/$F$9</f>
        <v>#REF!</v>
      </c>
      <c r="O25" s="45" t="e">
        <f>#REF!/$F$9</f>
        <v>#REF!</v>
      </c>
      <c r="P25" s="45" t="e">
        <f>#REF!/$F$9</f>
        <v>#REF!</v>
      </c>
      <c r="Q25" s="45" t="e">
        <f>#REF!/$F$9</f>
        <v>#REF!</v>
      </c>
      <c r="R25" s="45" t="e">
        <f>#REF!/$F$9</f>
        <v>#REF!</v>
      </c>
      <c r="S25" s="45" t="e">
        <f>#REF!/$F$9</f>
        <v>#REF!</v>
      </c>
      <c r="T25" s="45" t="e">
        <f>#REF!/$F$9</f>
        <v>#REF!</v>
      </c>
      <c r="U25" s="45" t="e">
        <f>#REF!/$F$9</f>
        <v>#REF!</v>
      </c>
      <c r="V25" s="45" t="e">
        <f>#REF!/$F$9</f>
        <v>#REF!</v>
      </c>
      <c r="W25" s="45" t="e">
        <f>#REF!/$F$9</f>
        <v>#REF!</v>
      </c>
      <c r="X25" s="45" t="e">
        <f>#REF!/$F$9</f>
        <v>#REF!</v>
      </c>
      <c r="Y25" s="45" t="e">
        <f>#REF!/$F$9</f>
        <v>#REF!</v>
      </c>
      <c r="Z25" s="45" t="e">
        <f>#REF!/$F$9</f>
        <v>#REF!</v>
      </c>
      <c r="AA25" s="45" t="e">
        <f>#REF!/$F$9</f>
        <v>#REF!</v>
      </c>
      <c r="AB25" s="45" t="e">
        <f>#REF!/$F$9</f>
        <v>#REF!</v>
      </c>
      <c r="AC25" s="45" t="e">
        <f>#REF!/$F$9</f>
        <v>#REF!</v>
      </c>
      <c r="AD25" s="45" t="e">
        <f>#REF!/$F$9</f>
        <v>#REF!</v>
      </c>
      <c r="AE25" s="45" t="e">
        <f>#REF!/$F$9</f>
        <v>#REF!</v>
      </c>
      <c r="AF25" s="45" t="e">
        <f>#REF!/$F$9</f>
        <v>#REF!</v>
      </c>
      <c r="AG25" s="45" t="e">
        <f>#REF!/$F$9</f>
        <v>#REF!</v>
      </c>
      <c r="AH25" s="45" t="e">
        <f>#REF!/$F$9</f>
        <v>#REF!</v>
      </c>
      <c r="AI25" s="45" t="e">
        <f>#REF!/$F$9</f>
        <v>#REF!</v>
      </c>
      <c r="AJ25" s="45" t="e">
        <f>#REF!/$F$9</f>
        <v>#REF!</v>
      </c>
      <c r="AK25" s="45" t="e">
        <f>#REF!/$F$9</f>
        <v>#REF!</v>
      </c>
      <c r="AL25" s="45" t="e">
        <f>#REF!/$F$9</f>
        <v>#REF!</v>
      </c>
      <c r="AM25" s="45" t="e">
        <f>#REF!/$F$9</f>
        <v>#REF!</v>
      </c>
      <c r="AN25" s="45" t="e">
        <f>#REF!/$F$9</f>
        <v>#REF!</v>
      </c>
      <c r="AO25" s="45" t="e">
        <f>#REF!/$F$9</f>
        <v>#REF!</v>
      </c>
      <c r="AP25" s="45" t="e">
        <f>#REF!/$F$9</f>
        <v>#REF!</v>
      </c>
      <c r="AQ25" s="45" t="e">
        <f>#REF!/$F$9</f>
        <v>#REF!</v>
      </c>
      <c r="AR25" s="45" t="e">
        <f>#REF!/$F$9</f>
        <v>#REF!</v>
      </c>
      <c r="AS25" s="45" t="e">
        <f>#REF!/$F$9</f>
        <v>#REF!</v>
      </c>
      <c r="AT25" s="45" t="e">
        <f>#REF!/$F$9</f>
        <v>#REF!</v>
      </c>
    </row>
    <row r="26" spans="1:52" s="45" customFormat="1" x14ac:dyDescent="0.25">
      <c r="A26" s="44"/>
      <c r="B26" s="78"/>
      <c r="C26" s="78"/>
      <c r="D26" s="79"/>
      <c r="E26" s="81" t="s">
        <v>6</v>
      </c>
      <c r="F26" s="79"/>
      <c r="H26" s="45" t="e">
        <f>#REF!/$F$9</f>
        <v>#REF!</v>
      </c>
      <c r="I26" s="45" t="e">
        <f>#REF!/$F$9</f>
        <v>#REF!</v>
      </c>
      <c r="J26" s="45" t="e">
        <f>#REF!/$F$9</f>
        <v>#REF!</v>
      </c>
      <c r="K26" s="45" t="e">
        <f>#REF!/$F$9</f>
        <v>#REF!</v>
      </c>
      <c r="L26" s="45" t="e">
        <f>#REF!/$F$9</f>
        <v>#REF!</v>
      </c>
      <c r="M26" s="45" t="e">
        <f>#REF!/$F$9</f>
        <v>#REF!</v>
      </c>
      <c r="N26" s="45" t="e">
        <f>#REF!/$F$9</f>
        <v>#REF!</v>
      </c>
      <c r="O26" s="45" t="e">
        <f>#REF!/$F$9</f>
        <v>#REF!</v>
      </c>
      <c r="P26" s="45" t="e">
        <f>#REF!/$F$9</f>
        <v>#REF!</v>
      </c>
      <c r="Q26" s="45" t="e">
        <f>#REF!/$F$9</f>
        <v>#REF!</v>
      </c>
      <c r="R26" s="45" t="e">
        <f>#REF!/$F$9</f>
        <v>#REF!</v>
      </c>
      <c r="S26" s="45" t="e">
        <f>#REF!/$F$9</f>
        <v>#REF!</v>
      </c>
      <c r="T26" s="45" t="e">
        <f>#REF!/$F$9</f>
        <v>#REF!</v>
      </c>
      <c r="U26" s="45" t="e">
        <f>#REF!/$F$9</f>
        <v>#REF!</v>
      </c>
      <c r="V26" s="45" t="e">
        <f>#REF!/$F$9</f>
        <v>#REF!</v>
      </c>
      <c r="W26" s="45" t="e">
        <f>#REF!/$F$9</f>
        <v>#REF!</v>
      </c>
      <c r="X26" s="45" t="e">
        <f>#REF!/$F$9</f>
        <v>#REF!</v>
      </c>
      <c r="Y26" s="45" t="e">
        <f>#REF!/$F$9</f>
        <v>#REF!</v>
      </c>
      <c r="Z26" s="45" t="e">
        <f>#REF!/$F$9</f>
        <v>#REF!</v>
      </c>
      <c r="AA26" s="45" t="e">
        <f>#REF!/$F$9</f>
        <v>#REF!</v>
      </c>
      <c r="AB26" s="45" t="e">
        <f>#REF!/$F$9</f>
        <v>#REF!</v>
      </c>
      <c r="AC26" s="45" t="e">
        <f>#REF!/$F$9</f>
        <v>#REF!</v>
      </c>
      <c r="AD26" s="45" t="e">
        <f>#REF!/$F$9</f>
        <v>#REF!</v>
      </c>
      <c r="AE26" s="45" t="e">
        <f>#REF!/$F$9</f>
        <v>#REF!</v>
      </c>
      <c r="AF26" s="45" t="e">
        <f>#REF!/$F$9</f>
        <v>#REF!</v>
      </c>
      <c r="AG26" s="45" t="e">
        <f>#REF!/$F$9</f>
        <v>#REF!</v>
      </c>
      <c r="AH26" s="45" t="e">
        <f>#REF!/$F$9</f>
        <v>#REF!</v>
      </c>
      <c r="AI26" s="45" t="e">
        <f>#REF!/$F$9</f>
        <v>#REF!</v>
      </c>
      <c r="AJ26" s="45" t="e">
        <f>#REF!/$F$9</f>
        <v>#REF!</v>
      </c>
      <c r="AK26" s="45" t="e">
        <f>#REF!/$F$9</f>
        <v>#REF!</v>
      </c>
      <c r="AL26" s="45" t="e">
        <f>#REF!/$F$9</f>
        <v>#REF!</v>
      </c>
      <c r="AM26" s="45" t="e">
        <f>#REF!/$F$9</f>
        <v>#REF!</v>
      </c>
      <c r="AN26" s="45" t="e">
        <f>#REF!/$F$9</f>
        <v>#REF!</v>
      </c>
      <c r="AO26" s="45" t="e">
        <f>#REF!/$F$9</f>
        <v>#REF!</v>
      </c>
      <c r="AP26" s="45" t="e">
        <f>#REF!/$F$9</f>
        <v>#REF!</v>
      </c>
      <c r="AQ26" s="45" t="e">
        <f>#REF!/$F$9</f>
        <v>#REF!</v>
      </c>
      <c r="AR26" s="45" t="e">
        <f>#REF!/$F$9</f>
        <v>#REF!</v>
      </c>
      <c r="AS26" s="45" t="e">
        <f>#REF!/$F$9</f>
        <v>#REF!</v>
      </c>
      <c r="AT26" s="45" t="e">
        <f>#REF!/$F$9</f>
        <v>#REF!</v>
      </c>
    </row>
    <row r="27" spans="1:52" s="45" customFormat="1" x14ac:dyDescent="0.25">
      <c r="A27" s="44"/>
      <c r="B27" s="78"/>
      <c r="C27" s="78"/>
      <c r="D27" s="79"/>
      <c r="E27" s="81"/>
      <c r="F27" s="79"/>
    </row>
    <row r="28" spans="1:52" s="45" customFormat="1" x14ac:dyDescent="0.25">
      <c r="A28" s="44"/>
      <c r="B28" s="78"/>
      <c r="C28" s="122" t="s">
        <v>61</v>
      </c>
      <c r="E28" s="122"/>
      <c r="F28" s="122"/>
    </row>
    <row r="29" spans="1:52" s="45" customFormat="1" x14ac:dyDescent="0.25">
      <c r="A29" s="44"/>
      <c r="B29" s="78"/>
      <c r="C29" s="78"/>
      <c r="D29" s="79"/>
      <c r="E29" s="81" t="s">
        <v>56</v>
      </c>
      <c r="F29" s="51" t="e">
        <f>AVERAGE(L29:V29)</f>
        <v>#REF!</v>
      </c>
      <c r="H29" s="46" t="e">
        <f>#REF!</f>
        <v>#REF!</v>
      </c>
      <c r="I29" s="46" t="e">
        <f>#REF!</f>
        <v>#REF!</v>
      </c>
      <c r="J29" s="46" t="e">
        <f>#REF!</f>
        <v>#REF!</v>
      </c>
      <c r="K29" s="46" t="e">
        <f>#REF!</f>
        <v>#REF!</v>
      </c>
      <c r="L29" s="46" t="e">
        <f>#REF!</f>
        <v>#REF!</v>
      </c>
      <c r="M29" s="46" t="e">
        <f>#REF!</f>
        <v>#REF!</v>
      </c>
      <c r="N29" s="46" t="e">
        <f>#REF!</f>
        <v>#REF!</v>
      </c>
      <c r="O29" s="46" t="e">
        <f>#REF!</f>
        <v>#REF!</v>
      </c>
      <c r="P29" s="46" t="e">
        <f>#REF!</f>
        <v>#REF!</v>
      </c>
      <c r="Q29" s="46" t="e">
        <f>#REF!</f>
        <v>#REF!</v>
      </c>
      <c r="R29" s="46" t="e">
        <f>#REF!</f>
        <v>#REF!</v>
      </c>
      <c r="S29" s="46" t="e">
        <f>#REF!</f>
        <v>#REF!</v>
      </c>
      <c r="T29" s="46" t="e">
        <f>#REF!</f>
        <v>#REF!</v>
      </c>
      <c r="U29" s="46" t="e">
        <f>#REF!</f>
        <v>#REF!</v>
      </c>
      <c r="V29" s="46" t="e">
        <f>#REF!</f>
        <v>#REF!</v>
      </c>
      <c r="W29" s="46" t="e">
        <f>#REF!</f>
        <v>#REF!</v>
      </c>
      <c r="X29" s="46" t="e">
        <f>#REF!</f>
        <v>#REF!</v>
      </c>
      <c r="Y29" s="46" t="e">
        <f>#REF!</f>
        <v>#REF!</v>
      </c>
      <c r="Z29" s="46" t="e">
        <f>#REF!</f>
        <v>#REF!</v>
      </c>
      <c r="AA29" s="46" t="e">
        <f>#REF!</f>
        <v>#REF!</v>
      </c>
      <c r="AB29" s="46" t="e">
        <f>#REF!</f>
        <v>#REF!</v>
      </c>
      <c r="AC29" s="46" t="e">
        <f>#REF!</f>
        <v>#REF!</v>
      </c>
      <c r="AD29" s="46" t="e">
        <f>#REF!</f>
        <v>#REF!</v>
      </c>
      <c r="AE29" s="46" t="e">
        <f>#REF!</f>
        <v>#REF!</v>
      </c>
      <c r="AF29" s="46" t="e">
        <f>#REF!</f>
        <v>#REF!</v>
      </c>
      <c r="AG29" s="46" t="e">
        <f>#REF!</f>
        <v>#REF!</v>
      </c>
      <c r="AH29" s="46" t="e">
        <f>#REF!</f>
        <v>#REF!</v>
      </c>
      <c r="AI29" s="46" t="e">
        <f>#REF!</f>
        <v>#REF!</v>
      </c>
      <c r="AJ29" s="46" t="e">
        <f>#REF!</f>
        <v>#REF!</v>
      </c>
      <c r="AK29" s="46" t="e">
        <f>#REF!</f>
        <v>#REF!</v>
      </c>
      <c r="AL29" s="46" t="e">
        <f>#REF!</f>
        <v>#REF!</v>
      </c>
      <c r="AM29" s="46" t="e">
        <f>#REF!</f>
        <v>#REF!</v>
      </c>
      <c r="AN29" s="46" t="e">
        <f>#REF!</f>
        <v>#REF!</v>
      </c>
      <c r="AO29" s="46" t="e">
        <f>#REF!</f>
        <v>#REF!</v>
      </c>
      <c r="AP29" s="46" t="e">
        <f>#REF!</f>
        <v>#REF!</v>
      </c>
      <c r="AQ29" s="46" t="e">
        <f>#REF!</f>
        <v>#REF!</v>
      </c>
      <c r="AR29" s="46" t="e">
        <f>#REF!</f>
        <v>#REF!</v>
      </c>
      <c r="AS29" s="46" t="e">
        <f>#REF!</f>
        <v>#REF!</v>
      </c>
      <c r="AT29" s="46" t="e">
        <f>#REF!</f>
        <v>#REF!</v>
      </c>
      <c r="AU29" s="46"/>
      <c r="AV29" s="46"/>
      <c r="AW29" s="46"/>
      <c r="AX29" s="46"/>
      <c r="AY29" s="46"/>
      <c r="AZ29" s="46"/>
    </row>
    <row r="30" spans="1:52" s="45" customFormat="1" x14ac:dyDescent="0.25">
      <c r="A30" s="44"/>
      <c r="B30" s="78"/>
      <c r="C30" s="78"/>
      <c r="D30" s="79"/>
      <c r="E30" s="81" t="s">
        <v>50</v>
      </c>
      <c r="F30" s="51" t="e">
        <f>AVERAGE(L30:U30)</f>
        <v>#REF!</v>
      </c>
      <c r="H30" s="46" t="e">
        <f>#REF!</f>
        <v>#REF!</v>
      </c>
      <c r="I30" s="46" t="e">
        <f>#REF!</f>
        <v>#REF!</v>
      </c>
      <c r="J30" s="46" t="e">
        <f>#REF!</f>
        <v>#REF!</v>
      </c>
      <c r="K30" s="46" t="e">
        <f>#REF!</f>
        <v>#REF!</v>
      </c>
      <c r="L30" s="46" t="e">
        <f>#REF!</f>
        <v>#REF!</v>
      </c>
      <c r="M30" s="46" t="e">
        <f>#REF!</f>
        <v>#REF!</v>
      </c>
      <c r="N30" s="46" t="e">
        <f>#REF!</f>
        <v>#REF!</v>
      </c>
      <c r="O30" s="46" t="e">
        <f>#REF!</f>
        <v>#REF!</v>
      </c>
      <c r="P30" s="46" t="e">
        <f>#REF!</f>
        <v>#REF!</v>
      </c>
      <c r="Q30" s="46" t="e">
        <f>#REF!</f>
        <v>#REF!</v>
      </c>
      <c r="R30" s="46" t="e">
        <f>#REF!</f>
        <v>#REF!</v>
      </c>
      <c r="S30" s="46" t="e">
        <f>#REF!</f>
        <v>#REF!</v>
      </c>
      <c r="T30" s="46" t="e">
        <f>#REF!</f>
        <v>#REF!</v>
      </c>
      <c r="U30" s="46" t="e">
        <f>#REF!</f>
        <v>#REF!</v>
      </c>
      <c r="V30" s="46" t="e">
        <f>#REF!</f>
        <v>#REF!</v>
      </c>
      <c r="W30" s="46" t="e">
        <f>#REF!</f>
        <v>#REF!</v>
      </c>
      <c r="X30" s="46" t="e">
        <f>#REF!</f>
        <v>#REF!</v>
      </c>
      <c r="Y30" s="46" t="e">
        <f>#REF!</f>
        <v>#REF!</v>
      </c>
      <c r="Z30" s="46" t="e">
        <f>#REF!</f>
        <v>#REF!</v>
      </c>
      <c r="AA30" s="46" t="e">
        <f>#REF!</f>
        <v>#REF!</v>
      </c>
      <c r="AB30" s="46" t="e">
        <f>#REF!</f>
        <v>#REF!</v>
      </c>
      <c r="AC30" s="46" t="e">
        <f>#REF!</f>
        <v>#REF!</v>
      </c>
      <c r="AD30" s="46" t="e">
        <f>#REF!</f>
        <v>#REF!</v>
      </c>
      <c r="AE30" s="46" t="e">
        <f>#REF!</f>
        <v>#REF!</v>
      </c>
      <c r="AF30" s="46" t="e">
        <f>#REF!</f>
        <v>#REF!</v>
      </c>
      <c r="AG30" s="46" t="e">
        <f>#REF!</f>
        <v>#REF!</v>
      </c>
      <c r="AH30" s="46" t="e">
        <f>#REF!</f>
        <v>#REF!</v>
      </c>
      <c r="AI30" s="46" t="e">
        <f>#REF!</f>
        <v>#REF!</v>
      </c>
      <c r="AJ30" s="46" t="e">
        <f>#REF!</f>
        <v>#REF!</v>
      </c>
      <c r="AK30" s="46" t="e">
        <f>#REF!</f>
        <v>#REF!</v>
      </c>
      <c r="AL30" s="46" t="e">
        <f>#REF!</f>
        <v>#REF!</v>
      </c>
      <c r="AM30" s="46" t="e">
        <f>#REF!</f>
        <v>#REF!</v>
      </c>
      <c r="AN30" s="46" t="e">
        <f>#REF!</f>
        <v>#REF!</v>
      </c>
      <c r="AO30" s="46" t="e">
        <f>#REF!</f>
        <v>#REF!</v>
      </c>
      <c r="AP30" s="46" t="e">
        <f>#REF!</f>
        <v>#REF!</v>
      </c>
      <c r="AQ30" s="46" t="e">
        <f>#REF!</f>
        <v>#REF!</v>
      </c>
      <c r="AR30" s="46" t="e">
        <f>#REF!</f>
        <v>#REF!</v>
      </c>
      <c r="AS30" s="46" t="e">
        <f>#REF!</f>
        <v>#REF!</v>
      </c>
      <c r="AT30" s="46" t="e">
        <f>#REF!</f>
        <v>#REF!</v>
      </c>
      <c r="AU30" s="46"/>
      <c r="AV30" s="46"/>
      <c r="AW30" s="46"/>
      <c r="AX30" s="46"/>
      <c r="AY30" s="46"/>
      <c r="AZ30" s="46"/>
    </row>
    <row r="31" spans="1:52" s="45" customFormat="1" x14ac:dyDescent="0.25">
      <c r="A31" s="44"/>
      <c r="B31" s="78"/>
      <c r="C31" s="78"/>
      <c r="D31" s="79"/>
      <c r="E31" s="81" t="s">
        <v>12</v>
      </c>
      <c r="F31" s="51" t="e">
        <f>AVERAGE(K31:V31)</f>
        <v>#REF!</v>
      </c>
      <c r="H31" s="46" t="e">
        <f>#REF!</f>
        <v>#REF!</v>
      </c>
      <c r="I31" s="46" t="e">
        <f>#REF!</f>
        <v>#REF!</v>
      </c>
      <c r="J31" s="46" t="e">
        <f>#REF!</f>
        <v>#REF!</v>
      </c>
      <c r="K31" s="46" t="e">
        <f>#REF!</f>
        <v>#REF!</v>
      </c>
      <c r="L31" s="46" t="e">
        <f>#REF!</f>
        <v>#REF!</v>
      </c>
      <c r="M31" s="46" t="e">
        <f>#REF!</f>
        <v>#REF!</v>
      </c>
      <c r="N31" s="46" t="e">
        <f>#REF!</f>
        <v>#REF!</v>
      </c>
      <c r="O31" s="46" t="e">
        <f>#REF!</f>
        <v>#REF!</v>
      </c>
      <c r="P31" s="46" t="e">
        <f>#REF!</f>
        <v>#REF!</v>
      </c>
      <c r="Q31" s="46" t="e">
        <f>#REF!</f>
        <v>#REF!</v>
      </c>
      <c r="R31" s="46" t="e">
        <f>#REF!</f>
        <v>#REF!</v>
      </c>
      <c r="S31" s="46" t="e">
        <f>#REF!</f>
        <v>#REF!</v>
      </c>
      <c r="T31" s="46" t="e">
        <f>#REF!</f>
        <v>#REF!</v>
      </c>
      <c r="U31" s="46" t="e">
        <f>#REF!</f>
        <v>#REF!</v>
      </c>
      <c r="V31" s="46" t="e">
        <f>#REF!</f>
        <v>#REF!</v>
      </c>
      <c r="W31" s="46" t="e">
        <f>#REF!</f>
        <v>#REF!</v>
      </c>
      <c r="X31" s="46" t="e">
        <f>#REF!</f>
        <v>#REF!</v>
      </c>
      <c r="Y31" s="46" t="e">
        <f>#REF!</f>
        <v>#REF!</v>
      </c>
      <c r="Z31" s="46" t="e">
        <f>#REF!</f>
        <v>#REF!</v>
      </c>
      <c r="AA31" s="46" t="e">
        <f>#REF!</f>
        <v>#REF!</v>
      </c>
      <c r="AB31" s="46" t="e">
        <f>#REF!</f>
        <v>#REF!</v>
      </c>
      <c r="AC31" s="46" t="e">
        <f>#REF!</f>
        <v>#REF!</v>
      </c>
      <c r="AD31" s="46" t="e">
        <f>#REF!</f>
        <v>#REF!</v>
      </c>
      <c r="AE31" s="46" t="e">
        <f>#REF!</f>
        <v>#REF!</v>
      </c>
      <c r="AF31" s="46" t="e">
        <f>#REF!</f>
        <v>#REF!</v>
      </c>
      <c r="AG31" s="46" t="e">
        <f>#REF!</f>
        <v>#REF!</v>
      </c>
      <c r="AH31" s="46" t="e">
        <f>#REF!</f>
        <v>#REF!</v>
      </c>
      <c r="AI31" s="46" t="e">
        <f>#REF!</f>
        <v>#REF!</v>
      </c>
      <c r="AJ31" s="46" t="e">
        <f>#REF!</f>
        <v>#REF!</v>
      </c>
      <c r="AK31" s="46" t="e">
        <f>#REF!</f>
        <v>#REF!</v>
      </c>
      <c r="AL31" s="46" t="e">
        <f>#REF!</f>
        <v>#REF!</v>
      </c>
      <c r="AM31" s="46" t="e">
        <f>#REF!</f>
        <v>#REF!</v>
      </c>
      <c r="AN31" s="46" t="e">
        <f>#REF!</f>
        <v>#REF!</v>
      </c>
      <c r="AO31" s="46" t="e">
        <f>#REF!</f>
        <v>#REF!</v>
      </c>
      <c r="AP31" s="46" t="e">
        <f>#REF!</f>
        <v>#REF!</v>
      </c>
      <c r="AQ31" s="46" t="e">
        <f>#REF!</f>
        <v>#REF!</v>
      </c>
      <c r="AR31" s="46" t="e">
        <f>#REF!</f>
        <v>#REF!</v>
      </c>
      <c r="AS31" s="46" t="e">
        <f>#REF!</f>
        <v>#REF!</v>
      </c>
      <c r="AT31" s="46" t="e">
        <f>#REF!</f>
        <v>#REF!</v>
      </c>
      <c r="AU31" s="46"/>
      <c r="AV31" s="46"/>
      <c r="AW31" s="46"/>
      <c r="AX31" s="46"/>
      <c r="AY31" s="46"/>
      <c r="AZ31" s="46"/>
    </row>
    <row r="32" spans="1:52" s="45" customFormat="1" x14ac:dyDescent="0.25">
      <c r="A32" s="44"/>
      <c r="B32" s="78"/>
      <c r="C32" s="78"/>
      <c r="D32" s="79"/>
      <c r="E32" s="81" t="s">
        <v>57</v>
      </c>
      <c r="F32" s="51" t="e">
        <f>AVERAGE(K32:V32)</f>
        <v>#REF!</v>
      </c>
      <c r="H32" s="46" t="e">
        <f>#REF!</f>
        <v>#REF!</v>
      </c>
      <c r="I32" s="46" t="e">
        <f>#REF!</f>
        <v>#REF!</v>
      </c>
      <c r="J32" s="46" t="e">
        <f>#REF!</f>
        <v>#REF!</v>
      </c>
      <c r="K32" s="46" t="e">
        <f>#REF!</f>
        <v>#REF!</v>
      </c>
      <c r="L32" s="46" t="e">
        <f>#REF!</f>
        <v>#REF!</v>
      </c>
      <c r="M32" s="46" t="e">
        <f>#REF!</f>
        <v>#REF!</v>
      </c>
      <c r="N32" s="46" t="e">
        <f>#REF!</f>
        <v>#REF!</v>
      </c>
      <c r="O32" s="46" t="e">
        <f>#REF!</f>
        <v>#REF!</v>
      </c>
      <c r="P32" s="46" t="e">
        <f>#REF!</f>
        <v>#REF!</v>
      </c>
      <c r="Q32" s="46" t="e">
        <f>#REF!</f>
        <v>#REF!</v>
      </c>
      <c r="R32" s="46" t="e">
        <f>#REF!</f>
        <v>#REF!</v>
      </c>
      <c r="S32" s="46" t="e">
        <f>#REF!</f>
        <v>#REF!</v>
      </c>
      <c r="T32" s="46" t="e">
        <f>#REF!</f>
        <v>#REF!</v>
      </c>
      <c r="U32" s="46" t="e">
        <f>#REF!</f>
        <v>#REF!</v>
      </c>
      <c r="V32" s="46" t="e">
        <f>#REF!</f>
        <v>#REF!</v>
      </c>
      <c r="W32" s="46" t="e">
        <f>#REF!</f>
        <v>#REF!</v>
      </c>
      <c r="X32" s="46" t="e">
        <f>#REF!</f>
        <v>#REF!</v>
      </c>
      <c r="Y32" s="46" t="e">
        <f>#REF!</f>
        <v>#REF!</v>
      </c>
      <c r="Z32" s="46" t="e">
        <f>#REF!</f>
        <v>#REF!</v>
      </c>
      <c r="AA32" s="46" t="e">
        <f>#REF!</f>
        <v>#REF!</v>
      </c>
      <c r="AB32" s="46" t="e">
        <f>#REF!</f>
        <v>#REF!</v>
      </c>
      <c r="AC32" s="46" t="e">
        <f>#REF!</f>
        <v>#REF!</v>
      </c>
      <c r="AD32" s="46" t="e">
        <f>#REF!</f>
        <v>#REF!</v>
      </c>
      <c r="AE32" s="46" t="e">
        <f>#REF!</f>
        <v>#REF!</v>
      </c>
      <c r="AF32" s="46" t="e">
        <f>#REF!</f>
        <v>#REF!</v>
      </c>
      <c r="AG32" s="46" t="e">
        <f>#REF!</f>
        <v>#REF!</v>
      </c>
      <c r="AH32" s="46" t="e">
        <f>#REF!</f>
        <v>#REF!</v>
      </c>
      <c r="AI32" s="46" t="e">
        <f>#REF!</f>
        <v>#REF!</v>
      </c>
      <c r="AJ32" s="46" t="e">
        <f>#REF!</f>
        <v>#REF!</v>
      </c>
      <c r="AK32" s="46" t="e">
        <f>#REF!</f>
        <v>#REF!</v>
      </c>
      <c r="AL32" s="46" t="e">
        <f>#REF!</f>
        <v>#REF!</v>
      </c>
      <c r="AM32" s="46" t="e">
        <f>#REF!</f>
        <v>#REF!</v>
      </c>
      <c r="AN32" s="46" t="e">
        <f>#REF!</f>
        <v>#REF!</v>
      </c>
      <c r="AO32" s="46" t="e">
        <f>#REF!</f>
        <v>#REF!</v>
      </c>
      <c r="AP32" s="46" t="e">
        <f>#REF!</f>
        <v>#REF!</v>
      </c>
      <c r="AQ32" s="46" t="e">
        <f>#REF!</f>
        <v>#REF!</v>
      </c>
      <c r="AR32" s="46" t="e">
        <f>#REF!</f>
        <v>#REF!</v>
      </c>
      <c r="AS32" s="46" t="e">
        <f>#REF!</f>
        <v>#REF!</v>
      </c>
      <c r="AT32" s="46" t="e">
        <f>#REF!</f>
        <v>#REF!</v>
      </c>
      <c r="AU32" s="46"/>
      <c r="AV32" s="46"/>
      <c r="AW32" s="46"/>
      <c r="AX32" s="46"/>
      <c r="AY32" s="46"/>
      <c r="AZ32" s="46"/>
    </row>
    <row r="33" spans="1:52" s="45" customFormat="1" x14ac:dyDescent="0.25">
      <c r="A33" s="44"/>
      <c r="B33" s="78"/>
      <c r="C33" s="78"/>
      <c r="D33" s="79"/>
      <c r="E33" s="81" t="s">
        <v>13</v>
      </c>
      <c r="F33" s="51" t="e">
        <f t="shared" ref="F33:F38" si="1">AVERAGE(K33:AS33)</f>
        <v>#REF!</v>
      </c>
      <c r="H33" s="46" t="e">
        <f>#REF!</f>
        <v>#REF!</v>
      </c>
      <c r="I33" s="46" t="e">
        <f>#REF!</f>
        <v>#REF!</v>
      </c>
      <c r="J33" s="46" t="e">
        <f>#REF!</f>
        <v>#REF!</v>
      </c>
      <c r="K33" s="46" t="e">
        <f>#REF!</f>
        <v>#REF!</v>
      </c>
      <c r="L33" s="46" t="e">
        <f>#REF!</f>
        <v>#REF!</v>
      </c>
      <c r="M33" s="46" t="e">
        <f>#REF!</f>
        <v>#REF!</v>
      </c>
      <c r="N33" s="46" t="e">
        <f>#REF!</f>
        <v>#REF!</v>
      </c>
      <c r="O33" s="46" t="e">
        <f>#REF!</f>
        <v>#REF!</v>
      </c>
      <c r="P33" s="46" t="e">
        <f>#REF!</f>
        <v>#REF!</v>
      </c>
      <c r="Q33" s="46" t="e">
        <f>#REF!</f>
        <v>#REF!</v>
      </c>
      <c r="R33" s="46" t="e">
        <f>#REF!</f>
        <v>#REF!</v>
      </c>
      <c r="S33" s="46" t="e">
        <f>#REF!</f>
        <v>#REF!</v>
      </c>
      <c r="T33" s="46" t="e">
        <f>#REF!</f>
        <v>#REF!</v>
      </c>
      <c r="U33" s="46" t="e">
        <f>#REF!</f>
        <v>#REF!</v>
      </c>
      <c r="V33" s="46" t="e">
        <f>#REF!</f>
        <v>#REF!</v>
      </c>
      <c r="W33" s="46" t="e">
        <f>#REF!</f>
        <v>#REF!</v>
      </c>
      <c r="X33" s="46" t="e">
        <f>#REF!</f>
        <v>#REF!</v>
      </c>
      <c r="Y33" s="46" t="e">
        <f>#REF!</f>
        <v>#REF!</v>
      </c>
      <c r="Z33" s="46" t="e">
        <f>#REF!</f>
        <v>#REF!</v>
      </c>
      <c r="AA33" s="46" t="e">
        <f>#REF!</f>
        <v>#REF!</v>
      </c>
      <c r="AB33" s="46" t="e">
        <f>#REF!</f>
        <v>#REF!</v>
      </c>
      <c r="AC33" s="46" t="e">
        <f>#REF!</f>
        <v>#REF!</v>
      </c>
      <c r="AD33" s="46" t="e">
        <f>#REF!</f>
        <v>#REF!</v>
      </c>
      <c r="AE33" s="46" t="e">
        <f>#REF!</f>
        <v>#REF!</v>
      </c>
      <c r="AF33" s="46" t="e">
        <f>#REF!</f>
        <v>#REF!</v>
      </c>
      <c r="AG33" s="46" t="e">
        <f>#REF!</f>
        <v>#REF!</v>
      </c>
      <c r="AH33" s="46" t="e">
        <f>#REF!</f>
        <v>#REF!</v>
      </c>
      <c r="AI33" s="46" t="e">
        <f>#REF!</f>
        <v>#REF!</v>
      </c>
      <c r="AJ33" s="46" t="e">
        <f>#REF!</f>
        <v>#REF!</v>
      </c>
      <c r="AK33" s="46" t="e">
        <f>#REF!</f>
        <v>#REF!</v>
      </c>
      <c r="AL33" s="46" t="e">
        <f>#REF!</f>
        <v>#REF!</v>
      </c>
      <c r="AM33" s="46" t="e">
        <f>#REF!</f>
        <v>#REF!</v>
      </c>
      <c r="AN33" s="46" t="e">
        <f>#REF!</f>
        <v>#REF!</v>
      </c>
      <c r="AO33" s="46" t="e">
        <f>#REF!</f>
        <v>#REF!</v>
      </c>
      <c r="AP33" s="46" t="e">
        <f>#REF!</f>
        <v>#REF!</v>
      </c>
      <c r="AQ33" s="46" t="e">
        <f>#REF!</f>
        <v>#REF!</v>
      </c>
      <c r="AR33" s="46" t="e">
        <f>#REF!</f>
        <v>#REF!</v>
      </c>
      <c r="AS33" s="46" t="e">
        <f>#REF!</f>
        <v>#REF!</v>
      </c>
      <c r="AT33" s="46" t="e">
        <f>#REF!</f>
        <v>#REF!</v>
      </c>
      <c r="AU33" s="46"/>
      <c r="AV33" s="46"/>
      <c r="AW33" s="46"/>
      <c r="AX33" s="46"/>
      <c r="AY33" s="46"/>
      <c r="AZ33" s="46"/>
    </row>
    <row r="34" spans="1:52" s="47" customFormat="1" x14ac:dyDescent="0.25">
      <c r="A34" s="178"/>
      <c r="B34" s="179"/>
      <c r="C34" s="179"/>
      <c r="D34" s="180"/>
      <c r="E34" s="181" t="s">
        <v>14</v>
      </c>
      <c r="F34" s="180" t="e">
        <f t="shared" si="1"/>
        <v>#REF!</v>
      </c>
      <c r="H34" s="47" t="e">
        <f>#REF!</f>
        <v>#REF!</v>
      </c>
      <c r="I34" s="47" t="e">
        <f>#REF!</f>
        <v>#REF!</v>
      </c>
      <c r="J34" s="47" t="e">
        <f>#REF!</f>
        <v>#REF!</v>
      </c>
      <c r="K34" s="47" t="e">
        <f>#REF!</f>
        <v>#REF!</v>
      </c>
      <c r="L34" s="47" t="e">
        <f>#REF!</f>
        <v>#REF!</v>
      </c>
      <c r="M34" s="47" t="e">
        <f>#REF!</f>
        <v>#REF!</v>
      </c>
      <c r="N34" s="47" t="e">
        <f>#REF!</f>
        <v>#REF!</v>
      </c>
      <c r="O34" s="47" t="e">
        <f>#REF!</f>
        <v>#REF!</v>
      </c>
      <c r="P34" s="47" t="e">
        <f>#REF!</f>
        <v>#REF!</v>
      </c>
      <c r="Q34" s="47" t="e">
        <f>#REF!</f>
        <v>#REF!</v>
      </c>
      <c r="R34" s="47" t="e">
        <f>#REF!</f>
        <v>#REF!</v>
      </c>
      <c r="S34" s="47" t="e">
        <f>#REF!</f>
        <v>#REF!</v>
      </c>
      <c r="T34" s="47" t="e">
        <f>#REF!</f>
        <v>#REF!</v>
      </c>
      <c r="U34" s="47" t="e">
        <f>#REF!</f>
        <v>#REF!</v>
      </c>
      <c r="V34" s="47" t="e">
        <f>#REF!</f>
        <v>#REF!</v>
      </c>
      <c r="W34" s="47" t="e">
        <f>#REF!</f>
        <v>#REF!</v>
      </c>
      <c r="X34" s="47" t="e">
        <f>#REF!</f>
        <v>#REF!</v>
      </c>
      <c r="Y34" s="47" t="e">
        <f>#REF!</f>
        <v>#REF!</v>
      </c>
      <c r="Z34" s="47" t="e">
        <f>#REF!</f>
        <v>#REF!</v>
      </c>
      <c r="AA34" s="47" t="e">
        <f>#REF!</f>
        <v>#REF!</v>
      </c>
      <c r="AB34" s="47" t="e">
        <f>#REF!</f>
        <v>#REF!</v>
      </c>
      <c r="AC34" s="47" t="e">
        <f>#REF!</f>
        <v>#REF!</v>
      </c>
      <c r="AD34" s="47" t="e">
        <f>#REF!</f>
        <v>#REF!</v>
      </c>
      <c r="AE34" s="47" t="e">
        <f>#REF!</f>
        <v>#REF!</v>
      </c>
      <c r="AF34" s="47" t="e">
        <f>#REF!</f>
        <v>#REF!</v>
      </c>
      <c r="AG34" s="47" t="e">
        <f>#REF!</f>
        <v>#REF!</v>
      </c>
      <c r="AH34" s="47" t="e">
        <f>#REF!</f>
        <v>#REF!</v>
      </c>
      <c r="AI34" s="47" t="e">
        <f>#REF!</f>
        <v>#REF!</v>
      </c>
      <c r="AJ34" s="47" t="e">
        <f>#REF!</f>
        <v>#REF!</v>
      </c>
      <c r="AK34" s="47" t="e">
        <f>#REF!</f>
        <v>#REF!</v>
      </c>
      <c r="AL34" s="47" t="e">
        <f>#REF!</f>
        <v>#REF!</v>
      </c>
      <c r="AM34" s="47" t="e">
        <f>#REF!</f>
        <v>#REF!</v>
      </c>
      <c r="AN34" s="47" t="e">
        <f>#REF!</f>
        <v>#REF!</v>
      </c>
      <c r="AO34" s="47" t="e">
        <f>#REF!</f>
        <v>#REF!</v>
      </c>
      <c r="AP34" s="47" t="e">
        <f>#REF!</f>
        <v>#REF!</v>
      </c>
      <c r="AQ34" s="47" t="e">
        <f>#REF!</f>
        <v>#REF!</v>
      </c>
      <c r="AR34" s="47" t="e">
        <f>#REF!</f>
        <v>#REF!</v>
      </c>
      <c r="AS34" s="47" t="e">
        <f>#REF!</f>
        <v>#REF!</v>
      </c>
      <c r="AT34" s="47" t="e">
        <f>#REF!</f>
        <v>#REF!</v>
      </c>
    </row>
    <row r="35" spans="1:52" s="47" customFormat="1" x14ac:dyDescent="0.25">
      <c r="A35" s="178"/>
      <c r="B35" s="179"/>
      <c r="C35" s="179"/>
      <c r="D35" s="180"/>
      <c r="E35" s="181" t="s">
        <v>15</v>
      </c>
      <c r="F35" s="180" t="e">
        <f t="shared" si="1"/>
        <v>#REF!</v>
      </c>
      <c r="H35" s="47" t="e">
        <f>#REF!</f>
        <v>#REF!</v>
      </c>
      <c r="I35" s="47" t="e">
        <f>#REF!</f>
        <v>#REF!</v>
      </c>
      <c r="J35" s="47" t="e">
        <f>#REF!</f>
        <v>#REF!</v>
      </c>
      <c r="K35" s="47" t="e">
        <f>#REF!</f>
        <v>#REF!</v>
      </c>
      <c r="L35" s="47" t="e">
        <f>#REF!</f>
        <v>#REF!</v>
      </c>
      <c r="M35" s="47" t="e">
        <f>#REF!</f>
        <v>#REF!</v>
      </c>
      <c r="N35" s="47" t="e">
        <f>#REF!</f>
        <v>#REF!</v>
      </c>
      <c r="O35" s="47" t="e">
        <f>#REF!</f>
        <v>#REF!</v>
      </c>
      <c r="P35" s="47" t="e">
        <f>#REF!</f>
        <v>#REF!</v>
      </c>
      <c r="Q35" s="47" t="e">
        <f>#REF!</f>
        <v>#REF!</v>
      </c>
      <c r="R35" s="47" t="e">
        <f>#REF!</f>
        <v>#REF!</v>
      </c>
      <c r="S35" s="47" t="e">
        <f>#REF!</f>
        <v>#REF!</v>
      </c>
      <c r="T35" s="47" t="e">
        <f>#REF!</f>
        <v>#REF!</v>
      </c>
      <c r="U35" s="47" t="e">
        <f>#REF!</f>
        <v>#REF!</v>
      </c>
      <c r="V35" s="47" t="e">
        <f>#REF!</f>
        <v>#REF!</v>
      </c>
      <c r="W35" s="47" t="e">
        <f>#REF!</f>
        <v>#REF!</v>
      </c>
      <c r="X35" s="47" t="e">
        <f>#REF!</f>
        <v>#REF!</v>
      </c>
      <c r="Y35" s="47" t="e">
        <f>#REF!</f>
        <v>#REF!</v>
      </c>
      <c r="Z35" s="47" t="e">
        <f>#REF!</f>
        <v>#REF!</v>
      </c>
      <c r="AA35" s="47" t="e">
        <f>#REF!</f>
        <v>#REF!</v>
      </c>
      <c r="AB35" s="47" t="e">
        <f>#REF!</f>
        <v>#REF!</v>
      </c>
      <c r="AC35" s="47" t="e">
        <f>#REF!</f>
        <v>#REF!</v>
      </c>
      <c r="AD35" s="47" t="e">
        <f>#REF!</f>
        <v>#REF!</v>
      </c>
      <c r="AE35" s="47" t="e">
        <f>#REF!</f>
        <v>#REF!</v>
      </c>
      <c r="AF35" s="47" t="e">
        <f>#REF!</f>
        <v>#REF!</v>
      </c>
      <c r="AG35" s="47" t="e">
        <f>#REF!</f>
        <v>#REF!</v>
      </c>
      <c r="AH35" s="47" t="e">
        <f>#REF!</f>
        <v>#REF!</v>
      </c>
      <c r="AI35" s="47" t="e">
        <f>#REF!</f>
        <v>#REF!</v>
      </c>
      <c r="AJ35" s="47" t="e">
        <f>#REF!</f>
        <v>#REF!</v>
      </c>
      <c r="AK35" s="47" t="e">
        <f>#REF!</f>
        <v>#REF!</v>
      </c>
      <c r="AL35" s="47" t="e">
        <f>#REF!</f>
        <v>#REF!</v>
      </c>
      <c r="AM35" s="47" t="e">
        <f>#REF!</f>
        <v>#REF!</v>
      </c>
      <c r="AN35" s="47" t="e">
        <f>#REF!</f>
        <v>#REF!</v>
      </c>
      <c r="AO35" s="47" t="e">
        <f>#REF!</f>
        <v>#REF!</v>
      </c>
      <c r="AP35" s="47" t="e">
        <f>#REF!</f>
        <v>#REF!</v>
      </c>
      <c r="AQ35" s="47" t="e">
        <f>#REF!</f>
        <v>#REF!</v>
      </c>
      <c r="AR35" s="47" t="e">
        <f>#REF!</f>
        <v>#REF!</v>
      </c>
      <c r="AS35" s="47" t="e">
        <f>#REF!</f>
        <v>#REF!</v>
      </c>
      <c r="AT35" s="47" t="e">
        <f>#REF!</f>
        <v>#REF!</v>
      </c>
    </row>
    <row r="36" spans="1:52" s="47" customFormat="1" x14ac:dyDescent="0.25">
      <c r="A36" s="178"/>
      <c r="B36" s="179"/>
      <c r="C36" s="179"/>
      <c r="D36" s="180"/>
      <c r="E36" s="181" t="s">
        <v>16</v>
      </c>
      <c r="F36" s="180" t="e">
        <f t="shared" si="1"/>
        <v>#REF!</v>
      </c>
      <c r="H36" s="47" t="e">
        <f>#REF!</f>
        <v>#REF!</v>
      </c>
      <c r="I36" s="47" t="e">
        <f>#REF!</f>
        <v>#REF!</v>
      </c>
      <c r="J36" s="47" t="e">
        <f>#REF!</f>
        <v>#REF!</v>
      </c>
      <c r="K36" s="47" t="e">
        <f>#REF!</f>
        <v>#REF!</v>
      </c>
      <c r="L36" s="47" t="e">
        <f>#REF!</f>
        <v>#REF!</v>
      </c>
      <c r="M36" s="47" t="e">
        <f>#REF!</f>
        <v>#REF!</v>
      </c>
      <c r="N36" s="47" t="e">
        <f>#REF!</f>
        <v>#REF!</v>
      </c>
      <c r="O36" s="47" t="e">
        <f>#REF!</f>
        <v>#REF!</v>
      </c>
      <c r="P36" s="47" t="e">
        <f>#REF!</f>
        <v>#REF!</v>
      </c>
      <c r="Q36" s="47" t="e">
        <f>#REF!</f>
        <v>#REF!</v>
      </c>
      <c r="R36" s="47" t="e">
        <f>#REF!</f>
        <v>#REF!</v>
      </c>
      <c r="S36" s="47" t="e">
        <f>#REF!</f>
        <v>#REF!</v>
      </c>
      <c r="T36" s="47" t="e">
        <f>#REF!</f>
        <v>#REF!</v>
      </c>
      <c r="U36" s="47" t="e">
        <f>#REF!</f>
        <v>#REF!</v>
      </c>
      <c r="V36" s="47" t="e">
        <f>#REF!</f>
        <v>#REF!</v>
      </c>
      <c r="W36" s="47" t="e">
        <f>#REF!</f>
        <v>#REF!</v>
      </c>
      <c r="X36" s="47" t="e">
        <f>#REF!</f>
        <v>#REF!</v>
      </c>
      <c r="Y36" s="47" t="e">
        <f>#REF!</f>
        <v>#REF!</v>
      </c>
      <c r="Z36" s="47" t="e">
        <f>#REF!</f>
        <v>#REF!</v>
      </c>
      <c r="AA36" s="47" t="e">
        <f>#REF!</f>
        <v>#REF!</v>
      </c>
      <c r="AB36" s="47" t="e">
        <f>#REF!</f>
        <v>#REF!</v>
      </c>
      <c r="AC36" s="47" t="e">
        <f>#REF!</f>
        <v>#REF!</v>
      </c>
      <c r="AD36" s="47" t="e">
        <f>#REF!</f>
        <v>#REF!</v>
      </c>
      <c r="AE36" s="47" t="e">
        <f>#REF!</f>
        <v>#REF!</v>
      </c>
      <c r="AF36" s="47" t="e">
        <f>#REF!</f>
        <v>#REF!</v>
      </c>
      <c r="AG36" s="47" t="e">
        <f>#REF!</f>
        <v>#REF!</v>
      </c>
      <c r="AH36" s="47" t="e">
        <f>#REF!</f>
        <v>#REF!</v>
      </c>
      <c r="AI36" s="47" t="e">
        <f>#REF!</f>
        <v>#REF!</v>
      </c>
      <c r="AJ36" s="47" t="e">
        <f>#REF!</f>
        <v>#REF!</v>
      </c>
      <c r="AK36" s="47" t="e">
        <f>#REF!</f>
        <v>#REF!</v>
      </c>
      <c r="AL36" s="47" t="e">
        <f>#REF!</f>
        <v>#REF!</v>
      </c>
      <c r="AM36" s="47" t="e">
        <f>#REF!</f>
        <v>#REF!</v>
      </c>
      <c r="AN36" s="47" t="e">
        <f>#REF!</f>
        <v>#REF!</v>
      </c>
      <c r="AO36" s="47" t="e">
        <f>#REF!</f>
        <v>#REF!</v>
      </c>
      <c r="AP36" s="47" t="e">
        <f>#REF!</f>
        <v>#REF!</v>
      </c>
      <c r="AQ36" s="47" t="e">
        <f>#REF!</f>
        <v>#REF!</v>
      </c>
      <c r="AR36" s="47" t="e">
        <f>#REF!</f>
        <v>#REF!</v>
      </c>
      <c r="AS36" s="47" t="e">
        <f>#REF!</f>
        <v>#REF!</v>
      </c>
      <c r="AT36" s="47" t="e">
        <f>#REF!</f>
        <v>#REF!</v>
      </c>
    </row>
    <row r="37" spans="1:52" s="47" customFormat="1" x14ac:dyDescent="0.25">
      <c r="A37" s="178"/>
      <c r="B37" s="179"/>
      <c r="C37" s="179"/>
      <c r="D37" s="180"/>
      <c r="E37" s="181" t="s">
        <v>17</v>
      </c>
      <c r="F37" s="180" t="e">
        <f t="shared" si="1"/>
        <v>#REF!</v>
      </c>
      <c r="H37" s="47" t="e">
        <f>#REF!</f>
        <v>#REF!</v>
      </c>
      <c r="I37" s="47" t="e">
        <f>#REF!</f>
        <v>#REF!</v>
      </c>
      <c r="J37" s="47" t="e">
        <f>#REF!</f>
        <v>#REF!</v>
      </c>
      <c r="K37" s="47" t="e">
        <f>#REF!</f>
        <v>#REF!</v>
      </c>
      <c r="L37" s="47" t="e">
        <f>#REF!</f>
        <v>#REF!</v>
      </c>
      <c r="M37" s="47" t="e">
        <f>#REF!</f>
        <v>#REF!</v>
      </c>
      <c r="N37" s="47" t="e">
        <f>#REF!</f>
        <v>#REF!</v>
      </c>
      <c r="O37" s="47" t="e">
        <f>#REF!</f>
        <v>#REF!</v>
      </c>
      <c r="P37" s="47" t="e">
        <f>#REF!</f>
        <v>#REF!</v>
      </c>
      <c r="Q37" s="47" t="e">
        <f>#REF!</f>
        <v>#REF!</v>
      </c>
      <c r="R37" s="47" t="e">
        <f>#REF!</f>
        <v>#REF!</v>
      </c>
      <c r="S37" s="47" t="e">
        <f>#REF!</f>
        <v>#REF!</v>
      </c>
      <c r="T37" s="47" t="e">
        <f>#REF!</f>
        <v>#REF!</v>
      </c>
      <c r="U37" s="47" t="e">
        <f>#REF!</f>
        <v>#REF!</v>
      </c>
      <c r="V37" s="47" t="e">
        <f>#REF!</f>
        <v>#REF!</v>
      </c>
      <c r="W37" s="47" t="e">
        <f>#REF!</f>
        <v>#REF!</v>
      </c>
      <c r="X37" s="47" t="e">
        <f>#REF!</f>
        <v>#REF!</v>
      </c>
      <c r="Y37" s="47" t="e">
        <f>#REF!</f>
        <v>#REF!</v>
      </c>
      <c r="Z37" s="47" t="e">
        <f>#REF!</f>
        <v>#REF!</v>
      </c>
      <c r="AA37" s="47" t="e">
        <f>#REF!</f>
        <v>#REF!</v>
      </c>
      <c r="AB37" s="47" t="e">
        <f>#REF!</f>
        <v>#REF!</v>
      </c>
      <c r="AC37" s="47" t="e">
        <f>#REF!</f>
        <v>#REF!</v>
      </c>
      <c r="AD37" s="47" t="e">
        <f>#REF!</f>
        <v>#REF!</v>
      </c>
      <c r="AE37" s="47" t="e">
        <f>#REF!</f>
        <v>#REF!</v>
      </c>
      <c r="AF37" s="47" t="e">
        <f>#REF!</f>
        <v>#REF!</v>
      </c>
      <c r="AG37" s="47" t="e">
        <f>#REF!</f>
        <v>#REF!</v>
      </c>
      <c r="AH37" s="47" t="e">
        <f>#REF!</f>
        <v>#REF!</v>
      </c>
      <c r="AI37" s="47" t="e">
        <f>#REF!</f>
        <v>#REF!</v>
      </c>
      <c r="AJ37" s="47" t="e">
        <f>#REF!</f>
        <v>#REF!</v>
      </c>
      <c r="AK37" s="47" t="e">
        <f>#REF!</f>
        <v>#REF!</v>
      </c>
      <c r="AL37" s="47" t="e">
        <f>#REF!</f>
        <v>#REF!</v>
      </c>
      <c r="AM37" s="47" t="e">
        <f>#REF!</f>
        <v>#REF!</v>
      </c>
      <c r="AN37" s="47" t="e">
        <f>#REF!</f>
        <v>#REF!</v>
      </c>
      <c r="AO37" s="47" t="e">
        <f>#REF!</f>
        <v>#REF!</v>
      </c>
      <c r="AP37" s="47" t="e">
        <f>#REF!</f>
        <v>#REF!</v>
      </c>
      <c r="AQ37" s="47" t="e">
        <f>#REF!</f>
        <v>#REF!</v>
      </c>
      <c r="AR37" s="47" t="e">
        <f>#REF!</f>
        <v>#REF!</v>
      </c>
      <c r="AS37" s="47" t="e">
        <f>#REF!</f>
        <v>#REF!</v>
      </c>
      <c r="AT37" s="47" t="e">
        <f>#REF!</f>
        <v>#REF!</v>
      </c>
    </row>
    <row r="38" spans="1:52" s="47" customFormat="1" x14ac:dyDescent="0.25">
      <c r="A38" s="178"/>
      <c r="B38" s="179"/>
      <c r="C38" s="179"/>
      <c r="D38" s="180"/>
      <c r="E38" s="181" t="s">
        <v>58</v>
      </c>
      <c r="F38" s="180" t="e">
        <f t="shared" si="1"/>
        <v>#REF!</v>
      </c>
      <c r="H38" s="47" t="e">
        <f>#REF!</f>
        <v>#REF!</v>
      </c>
      <c r="I38" s="47" t="e">
        <f>#REF!</f>
        <v>#REF!</v>
      </c>
      <c r="J38" s="47" t="e">
        <f>#REF!</f>
        <v>#REF!</v>
      </c>
      <c r="K38" s="47" t="e">
        <f>#REF!</f>
        <v>#REF!</v>
      </c>
      <c r="L38" s="47" t="e">
        <f>#REF!</f>
        <v>#REF!</v>
      </c>
      <c r="M38" s="47" t="e">
        <f>#REF!</f>
        <v>#REF!</v>
      </c>
      <c r="N38" s="47" t="e">
        <f>#REF!</f>
        <v>#REF!</v>
      </c>
      <c r="O38" s="47" t="e">
        <f>#REF!</f>
        <v>#REF!</v>
      </c>
      <c r="P38" s="47" t="e">
        <f>#REF!</f>
        <v>#REF!</v>
      </c>
      <c r="Q38" s="47" t="e">
        <f>#REF!</f>
        <v>#REF!</v>
      </c>
      <c r="R38" s="47" t="e">
        <f>#REF!</f>
        <v>#REF!</v>
      </c>
      <c r="S38" s="47" t="e">
        <f>#REF!</f>
        <v>#REF!</v>
      </c>
      <c r="T38" s="47" t="e">
        <f>#REF!</f>
        <v>#REF!</v>
      </c>
      <c r="U38" s="47" t="e">
        <f>#REF!</f>
        <v>#REF!</v>
      </c>
      <c r="V38" s="47" t="e">
        <f>#REF!</f>
        <v>#REF!</v>
      </c>
      <c r="W38" s="47" t="e">
        <f>#REF!</f>
        <v>#REF!</v>
      </c>
      <c r="X38" s="47" t="e">
        <f>#REF!</f>
        <v>#REF!</v>
      </c>
      <c r="Y38" s="47" t="e">
        <f>#REF!</f>
        <v>#REF!</v>
      </c>
      <c r="Z38" s="47" t="e">
        <f>#REF!</f>
        <v>#REF!</v>
      </c>
      <c r="AA38" s="47" t="e">
        <f>#REF!</f>
        <v>#REF!</v>
      </c>
      <c r="AB38" s="47" t="e">
        <f>#REF!</f>
        <v>#REF!</v>
      </c>
      <c r="AC38" s="47" t="e">
        <f>#REF!</f>
        <v>#REF!</v>
      </c>
      <c r="AD38" s="47" t="e">
        <f>#REF!</f>
        <v>#REF!</v>
      </c>
      <c r="AE38" s="47" t="e">
        <f>#REF!</f>
        <v>#REF!</v>
      </c>
      <c r="AF38" s="47" t="e">
        <f>#REF!</f>
        <v>#REF!</v>
      </c>
      <c r="AG38" s="47" t="e">
        <f>#REF!</f>
        <v>#REF!</v>
      </c>
      <c r="AH38" s="47" t="e">
        <f>#REF!</f>
        <v>#REF!</v>
      </c>
      <c r="AI38" s="47" t="e">
        <f>#REF!</f>
        <v>#REF!</v>
      </c>
      <c r="AJ38" s="47" t="e">
        <f>#REF!</f>
        <v>#REF!</v>
      </c>
      <c r="AK38" s="47" t="e">
        <f>#REF!</f>
        <v>#REF!</v>
      </c>
      <c r="AL38" s="47" t="e">
        <f>#REF!</f>
        <v>#REF!</v>
      </c>
      <c r="AM38" s="47" t="e">
        <f>#REF!</f>
        <v>#REF!</v>
      </c>
      <c r="AN38" s="47" t="e">
        <f>#REF!</f>
        <v>#REF!</v>
      </c>
      <c r="AO38" s="47" t="e">
        <f>#REF!</f>
        <v>#REF!</v>
      </c>
      <c r="AP38" s="47" t="e">
        <f>#REF!</f>
        <v>#REF!</v>
      </c>
      <c r="AQ38" s="47" t="e">
        <f>#REF!</f>
        <v>#REF!</v>
      </c>
      <c r="AR38" s="47" t="e">
        <f>#REF!</f>
        <v>#REF!</v>
      </c>
      <c r="AS38" s="47" t="e">
        <f>#REF!</f>
        <v>#REF!</v>
      </c>
      <c r="AT38" s="47" t="e">
        <f>#REF!</f>
        <v>#REF!</v>
      </c>
    </row>
    <row r="39" spans="1:52" s="45" customFormat="1" x14ac:dyDescent="0.25">
      <c r="A39" s="44"/>
      <c r="B39" s="78"/>
      <c r="C39" s="78"/>
      <c r="D39" s="79"/>
      <c r="E39" s="81"/>
      <c r="F39" s="79"/>
    </row>
    <row r="40" spans="1:52" s="45" customFormat="1" hidden="1" x14ac:dyDescent="0.25">
      <c r="A40" s="44"/>
      <c r="B40" s="78"/>
      <c r="C40" s="78"/>
      <c r="D40" s="79"/>
      <c r="E40" s="81"/>
      <c r="F40" s="79"/>
    </row>
    <row r="41" spans="1:52" s="45" customFormat="1" hidden="1" x14ac:dyDescent="0.25">
      <c r="A41" s="44"/>
      <c r="B41" s="78"/>
      <c r="C41" s="78"/>
      <c r="D41" s="79"/>
      <c r="E41" s="81"/>
      <c r="F41" s="79"/>
    </row>
    <row r="42" spans="1:52" s="45" customFormat="1" hidden="1" x14ac:dyDescent="0.25">
      <c r="A42" s="44"/>
      <c r="B42" s="78"/>
      <c r="C42" s="78"/>
      <c r="D42" s="79"/>
      <c r="E42" s="81"/>
      <c r="F42" s="79"/>
    </row>
    <row r="43" spans="1:52" s="45" customFormat="1" hidden="1" x14ac:dyDescent="0.25">
      <c r="A43" s="44"/>
      <c r="B43" s="78"/>
      <c r="C43" s="78"/>
      <c r="D43" s="79"/>
      <c r="E43" s="81"/>
      <c r="F43" s="79"/>
    </row>
    <row r="44" spans="1:52" s="45" customFormat="1" hidden="1" x14ac:dyDescent="0.25">
      <c r="A44" s="44"/>
      <c r="B44" s="78"/>
      <c r="C44" s="78"/>
      <c r="D44" s="79"/>
      <c r="E44" s="81"/>
      <c r="F44" s="79"/>
    </row>
    <row r="45" spans="1:52" s="45" customFormat="1" hidden="1" x14ac:dyDescent="0.25">
      <c r="A45" s="44"/>
      <c r="B45" s="78"/>
      <c r="C45" s="78"/>
      <c r="D45" s="79"/>
      <c r="E45" s="81"/>
      <c r="F45" s="79"/>
    </row>
    <row r="46" spans="1:52" s="45" customFormat="1" hidden="1" x14ac:dyDescent="0.25">
      <c r="A46" s="44"/>
      <c r="B46" s="78"/>
      <c r="C46" s="78"/>
      <c r="D46" s="79"/>
      <c r="E46" s="81"/>
      <c r="F46" s="79"/>
    </row>
    <row r="47" spans="1:52" s="45" customFormat="1" hidden="1" x14ac:dyDescent="0.25">
      <c r="A47" s="44"/>
      <c r="B47" s="78"/>
      <c r="C47" s="78"/>
      <c r="D47" s="79"/>
      <c r="E47" s="81"/>
      <c r="F47" s="79"/>
    </row>
    <row r="48" spans="1:52" s="45" customFormat="1" hidden="1" x14ac:dyDescent="0.25">
      <c r="A48" s="44"/>
      <c r="B48" s="78"/>
      <c r="C48" s="78"/>
      <c r="D48" s="79"/>
      <c r="E48" s="81"/>
      <c r="F48" s="79"/>
    </row>
    <row r="49" spans="1:6" s="45" customFormat="1" hidden="1" x14ac:dyDescent="0.25">
      <c r="A49" s="44"/>
      <c r="B49" s="78"/>
      <c r="C49" s="78"/>
      <c r="D49" s="79"/>
      <c r="E49" s="81"/>
      <c r="F49" s="79"/>
    </row>
    <row r="50" spans="1:6" s="45" customFormat="1" hidden="1" x14ac:dyDescent="0.25">
      <c r="A50" s="44"/>
      <c r="B50" s="78"/>
      <c r="C50" s="78"/>
      <c r="D50" s="79"/>
      <c r="E50" s="81"/>
      <c r="F50" s="79"/>
    </row>
    <row r="51" spans="1:6" s="45" customFormat="1" hidden="1" x14ac:dyDescent="0.25">
      <c r="A51" s="44"/>
      <c r="B51" s="78"/>
      <c r="C51" s="78"/>
      <c r="D51" s="79"/>
      <c r="E51" s="81"/>
      <c r="F51" s="79"/>
    </row>
    <row r="52" spans="1:6" s="45" customFormat="1" hidden="1" x14ac:dyDescent="0.25">
      <c r="A52" s="44"/>
      <c r="B52" s="78"/>
      <c r="C52" s="78"/>
      <c r="D52" s="79"/>
      <c r="E52" s="81"/>
      <c r="F52" s="79"/>
    </row>
    <row r="53" spans="1:6" s="45" customFormat="1" hidden="1" x14ac:dyDescent="0.25">
      <c r="A53" s="44"/>
      <c r="B53" s="78"/>
      <c r="C53" s="78"/>
      <c r="D53" s="79"/>
      <c r="E53" s="81"/>
      <c r="F53" s="79"/>
    </row>
    <row r="54" spans="1:6" s="45" customFormat="1" hidden="1" x14ac:dyDescent="0.25">
      <c r="A54" s="44"/>
      <c r="B54" s="78"/>
      <c r="C54" s="78"/>
      <c r="D54" s="79"/>
      <c r="E54" s="81"/>
      <c r="F54" s="79"/>
    </row>
    <row r="55" spans="1:6" s="45" customFormat="1" hidden="1" x14ac:dyDescent="0.25">
      <c r="A55" s="44"/>
      <c r="B55" s="78"/>
      <c r="C55" s="78"/>
      <c r="D55" s="79"/>
      <c r="E55" s="81"/>
      <c r="F55" s="79"/>
    </row>
    <row r="56" spans="1:6" s="45" customFormat="1" hidden="1" x14ac:dyDescent="0.25">
      <c r="A56" s="44"/>
      <c r="B56" s="78"/>
      <c r="C56" s="78"/>
      <c r="D56" s="79"/>
      <c r="E56" s="81"/>
      <c r="F56" s="79"/>
    </row>
    <row r="57" spans="1:6" s="45" customFormat="1" hidden="1" x14ac:dyDescent="0.25">
      <c r="A57" s="44"/>
      <c r="B57" s="78"/>
      <c r="C57" s="78"/>
      <c r="D57" s="79"/>
      <c r="E57" s="81"/>
      <c r="F57" s="79"/>
    </row>
    <row r="58" spans="1:6" s="45" customFormat="1" hidden="1" x14ac:dyDescent="0.25">
      <c r="A58" s="44"/>
      <c r="B58" s="78"/>
      <c r="C58" s="78"/>
      <c r="D58" s="79"/>
      <c r="E58" s="81"/>
      <c r="F58" s="79"/>
    </row>
    <row r="59" spans="1:6" s="45" customFormat="1" hidden="1" x14ac:dyDescent="0.25">
      <c r="A59" s="44"/>
      <c r="B59" s="78"/>
      <c r="C59" s="78"/>
      <c r="D59" s="79"/>
      <c r="E59" s="81"/>
      <c r="F59" s="79"/>
    </row>
    <row r="60" spans="1:6" s="45" customFormat="1" hidden="1" x14ac:dyDescent="0.25">
      <c r="A60" s="44"/>
      <c r="B60" s="78"/>
      <c r="C60" s="78"/>
      <c r="D60" s="79"/>
      <c r="E60" s="81"/>
      <c r="F60" s="79"/>
    </row>
    <row r="61" spans="1:6" s="45" customFormat="1" hidden="1" x14ac:dyDescent="0.25">
      <c r="A61" s="44"/>
      <c r="B61" s="78"/>
      <c r="C61" s="78"/>
      <c r="D61" s="79"/>
      <c r="E61" s="81"/>
      <c r="F61" s="79"/>
    </row>
    <row r="62" spans="1:6" s="45" customFormat="1" hidden="1" x14ac:dyDescent="0.25">
      <c r="A62" s="44"/>
      <c r="B62" s="78"/>
      <c r="C62" s="78"/>
      <c r="D62" s="79"/>
      <c r="E62" s="81"/>
      <c r="F62" s="79"/>
    </row>
    <row r="63" spans="1:6" s="45" customFormat="1" hidden="1" x14ac:dyDescent="0.25">
      <c r="A63" s="44"/>
      <c r="B63" s="78"/>
      <c r="C63" s="78"/>
      <c r="D63" s="79"/>
      <c r="E63" s="81"/>
      <c r="F63" s="79"/>
    </row>
    <row r="64" spans="1:6" s="45" customFormat="1" hidden="1" x14ac:dyDescent="0.25">
      <c r="A64" s="44"/>
      <c r="B64" s="78"/>
      <c r="C64" s="78"/>
      <c r="D64" s="79"/>
      <c r="E64" s="81"/>
      <c r="F64" s="79"/>
    </row>
    <row r="65" spans="1:60" s="45" customFormat="1" hidden="1" x14ac:dyDescent="0.25">
      <c r="A65" s="44"/>
      <c r="B65" s="78"/>
      <c r="C65" s="78"/>
      <c r="D65" s="79"/>
      <c r="E65" s="81"/>
      <c r="F65" s="79"/>
    </row>
    <row r="66" spans="1:60" s="45" customFormat="1" hidden="1" x14ac:dyDescent="0.25">
      <c r="A66" s="44"/>
      <c r="B66" s="78"/>
      <c r="C66" s="78"/>
      <c r="D66" s="79"/>
      <c r="E66" s="81"/>
      <c r="F66" s="79"/>
    </row>
    <row r="67" spans="1:60" s="45" customFormat="1" hidden="1" x14ac:dyDescent="0.25">
      <c r="A67" s="44"/>
      <c r="B67" s="78"/>
      <c r="C67" s="78"/>
      <c r="D67" s="79"/>
      <c r="E67" s="81"/>
      <c r="F67" s="79"/>
    </row>
    <row r="68" spans="1:60" s="45" customFormat="1" hidden="1" x14ac:dyDescent="0.25">
      <c r="A68" s="44"/>
      <c r="B68" s="78"/>
      <c r="C68" s="78"/>
      <c r="D68" s="79"/>
      <c r="E68" s="81"/>
      <c r="F68" s="79"/>
    </row>
    <row r="69" spans="1:60" s="45" customFormat="1" hidden="1" x14ac:dyDescent="0.25">
      <c r="A69" s="44"/>
      <c r="B69" s="78"/>
      <c r="C69" s="78"/>
      <c r="D69" s="79"/>
      <c r="E69" s="81"/>
      <c r="F69" s="79"/>
    </row>
    <row r="70" spans="1:60" s="45" customFormat="1" hidden="1" x14ac:dyDescent="0.25">
      <c r="A70" s="44"/>
      <c r="B70" s="78"/>
      <c r="C70" s="78"/>
      <c r="D70" s="79"/>
      <c r="E70" s="81"/>
      <c r="F70" s="79"/>
    </row>
    <row r="71" spans="1:60" s="45" customFormat="1" hidden="1" x14ac:dyDescent="0.25">
      <c r="A71" s="44"/>
      <c r="B71" s="78"/>
      <c r="C71" s="78"/>
      <c r="D71" s="79"/>
      <c r="E71" s="81"/>
      <c r="F71" s="79"/>
    </row>
    <row r="72" spans="1:60" s="45" customFormat="1" hidden="1" x14ac:dyDescent="0.25">
      <c r="A72" s="44"/>
      <c r="B72" s="78"/>
      <c r="C72" s="78"/>
      <c r="D72" s="79"/>
      <c r="E72" s="81"/>
      <c r="F72" s="79"/>
    </row>
    <row r="73" spans="1:60" s="45" customFormat="1" hidden="1" x14ac:dyDescent="0.25">
      <c r="A73" s="44"/>
      <c r="B73" s="78"/>
      <c r="C73" s="78"/>
      <c r="D73" s="79"/>
      <c r="E73" s="81"/>
      <c r="F73" s="79"/>
    </row>
    <row r="74" spans="1:60" s="45" customFormat="1" hidden="1" x14ac:dyDescent="0.25">
      <c r="A74" s="44"/>
      <c r="B74" s="78"/>
      <c r="C74" s="78"/>
      <c r="D74" s="79"/>
      <c r="E74" s="81"/>
      <c r="F74" s="79"/>
    </row>
    <row r="75" spans="1:60" s="45" customFormat="1" hidden="1" x14ac:dyDescent="0.25">
      <c r="A75" s="44"/>
      <c r="B75" s="78"/>
      <c r="C75" s="78"/>
      <c r="D75" s="79"/>
      <c r="E75" s="81"/>
      <c r="F75" s="79"/>
    </row>
    <row r="76" spans="1:60" s="45" customFormat="1" hidden="1" x14ac:dyDescent="0.25">
      <c r="A76" s="44"/>
      <c r="B76" s="78"/>
      <c r="C76" s="78"/>
      <c r="D76" s="79"/>
      <c r="E76" s="81"/>
      <c r="F76" s="79"/>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c r="BC76" s="82"/>
      <c r="BD76" s="82"/>
      <c r="BE76" s="82"/>
      <c r="BF76" s="82"/>
      <c r="BG76" s="82"/>
      <c r="BH76" s="82"/>
    </row>
    <row r="77" spans="1:60" s="45" customFormat="1" hidden="1" x14ac:dyDescent="0.25">
      <c r="A77" s="44"/>
      <c r="B77" s="78"/>
      <c r="C77" s="78"/>
      <c r="D77" s="79"/>
      <c r="E77" s="81"/>
      <c r="F77" s="79"/>
      <c r="G77" s="83"/>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row>
    <row r="78" spans="1:60" s="45" customFormat="1" hidden="1" x14ac:dyDescent="0.25">
      <c r="A78" s="44"/>
      <c r="B78" s="78"/>
      <c r="C78" s="78"/>
      <c r="D78" s="79"/>
      <c r="E78" s="81"/>
      <c r="F78" s="79"/>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c r="BB78" s="82"/>
      <c r="BC78" s="82"/>
      <c r="BD78" s="82"/>
      <c r="BE78" s="82"/>
      <c r="BF78" s="82"/>
      <c r="BG78" s="82"/>
      <c r="BH78" s="82"/>
    </row>
    <row r="79" spans="1:60" s="45" customFormat="1" hidden="1" x14ac:dyDescent="0.25">
      <c r="A79" s="44"/>
      <c r="B79" s="78"/>
      <c r="C79" s="78"/>
      <c r="D79" s="79"/>
      <c r="E79" s="81"/>
      <c r="F79" s="79"/>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c r="BC79" s="82"/>
      <c r="BD79" s="82"/>
      <c r="BE79" s="82"/>
      <c r="BF79" s="82"/>
      <c r="BG79" s="82"/>
      <c r="BH79" s="82"/>
    </row>
    <row r="80" spans="1:60" s="45" customFormat="1" hidden="1" x14ac:dyDescent="0.25">
      <c r="A80" s="44"/>
      <c r="B80" s="78"/>
      <c r="C80" s="78"/>
      <c r="D80" s="79"/>
      <c r="E80" s="81"/>
      <c r="F80" s="79"/>
      <c r="H80" s="85"/>
      <c r="I80" s="85"/>
      <c r="J80" s="85"/>
      <c r="K80" s="85"/>
      <c r="L80" s="85"/>
      <c r="M80" s="85"/>
      <c r="N80" s="85"/>
      <c r="O80" s="85"/>
      <c r="P80" s="85"/>
      <c r="Q80" s="85"/>
      <c r="R80" s="85"/>
      <c r="S80" s="85"/>
      <c r="T80" s="85"/>
      <c r="U80" s="85"/>
      <c r="V80" s="85"/>
      <c r="W80" s="85"/>
      <c r="X80" s="85"/>
      <c r="Y80" s="85"/>
      <c r="Z80" s="85"/>
      <c r="AA80" s="85"/>
      <c r="AB80" s="85"/>
      <c r="AC80" s="85"/>
      <c r="AD80" s="85"/>
      <c r="AE80" s="85"/>
      <c r="AF80" s="85"/>
      <c r="AG80" s="85"/>
      <c r="AH80" s="85"/>
      <c r="AI80" s="85"/>
      <c r="AJ80" s="82"/>
      <c r="AK80" s="82"/>
      <c r="AL80" s="82"/>
      <c r="AM80" s="82"/>
      <c r="AN80" s="82"/>
      <c r="AO80" s="82"/>
      <c r="AP80" s="82"/>
      <c r="AQ80" s="82"/>
      <c r="AR80" s="82"/>
      <c r="AS80" s="82"/>
      <c r="AT80" s="82"/>
      <c r="AU80" s="82"/>
      <c r="AV80" s="82"/>
      <c r="AW80" s="82"/>
      <c r="AX80" s="82"/>
      <c r="AY80" s="82"/>
      <c r="AZ80" s="82"/>
      <c r="BA80" s="82"/>
      <c r="BB80" s="82"/>
      <c r="BC80" s="82"/>
      <c r="BD80" s="82"/>
      <c r="BE80" s="82"/>
      <c r="BF80" s="82"/>
      <c r="BG80" s="82"/>
      <c r="BH80" s="82"/>
    </row>
    <row r="81" spans="1:60" s="45" customFormat="1" hidden="1" x14ac:dyDescent="0.25">
      <c r="A81" s="44"/>
      <c r="B81" s="78"/>
      <c r="C81" s="78"/>
      <c r="D81" s="79"/>
      <c r="E81" s="81"/>
      <c r="F81" s="79"/>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c r="BD81" s="82"/>
      <c r="BE81" s="82"/>
      <c r="BF81" s="82"/>
      <c r="BG81" s="82"/>
      <c r="BH81" s="82"/>
    </row>
    <row r="82" spans="1:60" s="45" customFormat="1" hidden="1" x14ac:dyDescent="0.25">
      <c r="A82" s="44"/>
      <c r="B82" s="78"/>
      <c r="C82" s="78"/>
      <c r="D82" s="79"/>
      <c r="E82" s="81"/>
      <c r="F82" s="79"/>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c r="AY82" s="82"/>
      <c r="AZ82" s="82"/>
      <c r="BA82" s="82"/>
      <c r="BB82" s="82"/>
      <c r="BC82" s="82"/>
      <c r="BD82" s="82"/>
      <c r="BE82" s="82"/>
      <c r="BF82" s="82"/>
      <c r="BG82" s="82"/>
      <c r="BH82" s="82"/>
    </row>
    <row r="83" spans="1:60" s="45" customFormat="1" hidden="1" x14ac:dyDescent="0.25">
      <c r="A83" s="44"/>
      <c r="B83" s="78"/>
      <c r="C83" s="78"/>
      <c r="D83" s="79"/>
      <c r="E83" s="81"/>
      <c r="F83" s="79"/>
      <c r="H83" s="86"/>
      <c r="I83" s="86"/>
      <c r="J83" s="86"/>
      <c r="K83" s="86"/>
      <c r="L83" s="86"/>
      <c r="M83" s="86"/>
      <c r="N83" s="86"/>
      <c r="O83" s="86"/>
      <c r="P83" s="86"/>
      <c r="Q83" s="86"/>
      <c r="R83" s="86"/>
      <c r="S83" s="86"/>
      <c r="T83" s="86"/>
      <c r="U83" s="86"/>
      <c r="V83" s="86"/>
      <c r="W83" s="86"/>
      <c r="X83" s="86"/>
      <c r="Y83" s="86"/>
      <c r="Z83" s="86"/>
      <c r="AA83" s="86"/>
      <c r="AB83" s="86"/>
      <c r="AC83" s="86"/>
      <c r="AD83" s="86"/>
      <c r="AE83" s="86"/>
      <c r="AF83" s="86"/>
      <c r="AG83" s="86"/>
      <c r="AH83" s="86"/>
      <c r="AI83" s="86"/>
      <c r="AJ83" s="82"/>
      <c r="AK83" s="82"/>
      <c r="AL83" s="82"/>
      <c r="AM83" s="82"/>
      <c r="AN83" s="82"/>
      <c r="AO83" s="82"/>
      <c r="AP83" s="82"/>
      <c r="AQ83" s="82"/>
      <c r="AR83" s="82"/>
      <c r="AS83" s="82"/>
      <c r="AT83" s="82"/>
      <c r="AU83" s="82"/>
      <c r="AV83" s="82"/>
      <c r="AW83" s="82"/>
      <c r="AX83" s="82"/>
      <c r="AY83" s="82"/>
      <c r="AZ83" s="82"/>
      <c r="BA83" s="82"/>
      <c r="BB83" s="82"/>
      <c r="BC83" s="82"/>
      <c r="BD83" s="82"/>
      <c r="BE83" s="82"/>
      <c r="BF83" s="82"/>
      <c r="BG83" s="82"/>
      <c r="BH83" s="82"/>
    </row>
    <row r="84" spans="1:60" s="45" customFormat="1" hidden="1" x14ac:dyDescent="0.25">
      <c r="A84" s="44"/>
      <c r="B84" s="78"/>
      <c r="C84" s="78"/>
      <c r="D84" s="79"/>
      <c r="E84" s="81"/>
      <c r="F84" s="79"/>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c r="AY84" s="82"/>
      <c r="AZ84" s="82"/>
      <c r="BA84" s="82"/>
      <c r="BB84" s="82"/>
      <c r="BC84" s="82"/>
      <c r="BD84" s="82"/>
      <c r="BE84" s="82"/>
      <c r="BF84" s="82"/>
      <c r="BG84" s="82"/>
      <c r="BH84" s="82"/>
    </row>
    <row r="85" spans="1:60" s="45" customFormat="1" hidden="1" x14ac:dyDescent="0.25">
      <c r="A85" s="44"/>
      <c r="B85" s="78"/>
      <c r="C85" s="78"/>
      <c r="D85" s="79"/>
      <c r="E85" s="81"/>
      <c r="F85" s="79"/>
      <c r="G85" s="87"/>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M85" s="84"/>
      <c r="AN85" s="84"/>
      <c r="AO85" s="84"/>
      <c r="AP85" s="84"/>
      <c r="AQ85" s="84"/>
      <c r="AR85" s="84"/>
      <c r="AS85" s="84"/>
      <c r="AT85" s="84"/>
      <c r="AU85" s="84"/>
      <c r="AV85" s="84"/>
      <c r="AW85" s="84"/>
      <c r="AX85" s="84"/>
      <c r="AY85" s="84"/>
      <c r="AZ85" s="84"/>
      <c r="BA85" s="84"/>
      <c r="BB85" s="84"/>
      <c r="BC85" s="84"/>
      <c r="BD85" s="84"/>
      <c r="BE85" s="84"/>
      <c r="BF85" s="84"/>
      <c r="BG85" s="84"/>
      <c r="BH85" s="84"/>
    </row>
    <row r="86" spans="1:60" s="45" customFormat="1" x14ac:dyDescent="0.25">
      <c r="A86" s="44"/>
      <c r="B86" s="78"/>
      <c r="C86" s="78"/>
      <c r="D86" s="79"/>
      <c r="E86" s="81"/>
      <c r="F86" s="79"/>
    </row>
    <row r="87" spans="1:60" s="45" customFormat="1" x14ac:dyDescent="0.25">
      <c r="A87" s="44"/>
      <c r="B87" s="78"/>
      <c r="C87" s="78"/>
      <c r="D87" s="79"/>
      <c r="E87" s="81"/>
      <c r="F87" s="79"/>
    </row>
  </sheetData>
  <pageMargins left="0.70866141732283472" right="0.70866141732283472" top="0.74803149606299213" bottom="0.74803149606299213" header="0.31496062992125984" footer="0.31496062992125984"/>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AA13"/>
  <sheetViews>
    <sheetView workbookViewId="0"/>
  </sheetViews>
  <sheetFormatPr defaultColWidth="0" defaultRowHeight="15" x14ac:dyDescent="0.25"/>
  <cols>
    <col min="1" max="4" width="9.140625" style="274" customWidth="1"/>
    <col min="5" max="5" width="76.140625" style="274" bestFit="1" customWidth="1"/>
    <col min="6" max="9" width="9.140625" style="274" customWidth="1"/>
    <col min="10" max="27" width="0" style="274" hidden="1" customWidth="1"/>
    <col min="28" max="16384" width="9.140625" style="274" hidden="1"/>
  </cols>
  <sheetData>
    <row r="6" spans="1:9" x14ac:dyDescent="0.25">
      <c r="A6" s="273"/>
      <c r="B6" s="273"/>
      <c r="C6" s="273"/>
      <c r="D6" s="273"/>
      <c r="E6" s="273"/>
      <c r="F6" s="273"/>
      <c r="G6" s="273"/>
      <c r="H6" s="273"/>
      <c r="I6" s="273"/>
    </row>
    <row r="7" spans="1:9" ht="21" x14ac:dyDescent="0.25">
      <c r="A7" s="273"/>
      <c r="B7" s="570" t="s">
        <v>180</v>
      </c>
      <c r="C7" s="570"/>
      <c r="D7" s="570"/>
      <c r="E7" s="275" t="s">
        <v>187</v>
      </c>
      <c r="F7" s="276"/>
      <c r="G7" s="273"/>
      <c r="H7" s="273"/>
      <c r="I7" s="273"/>
    </row>
    <row r="8" spans="1:9" ht="21" x14ac:dyDescent="0.25">
      <c r="A8" s="273"/>
      <c r="B8" s="277" t="s">
        <v>181</v>
      </c>
      <c r="C8" s="277"/>
      <c r="E8" s="278" t="s">
        <v>207</v>
      </c>
      <c r="F8" s="276"/>
      <c r="G8" s="273"/>
      <c r="H8" s="273"/>
      <c r="I8" s="273"/>
    </row>
    <row r="9" spans="1:9" ht="21" x14ac:dyDescent="0.25">
      <c r="A9" s="273"/>
      <c r="B9" s="277" t="s">
        <v>182</v>
      </c>
      <c r="C9" s="277"/>
      <c r="E9" s="279">
        <v>42081</v>
      </c>
      <c r="F9" s="276"/>
      <c r="G9" s="273"/>
      <c r="H9" s="273"/>
      <c r="I9" s="273"/>
    </row>
    <row r="10" spans="1:9" ht="21" x14ac:dyDescent="0.25">
      <c r="A10" s="273"/>
      <c r="B10" s="570" t="s">
        <v>183</v>
      </c>
      <c r="C10" s="570"/>
      <c r="D10" s="570"/>
      <c r="E10" s="278" t="s">
        <v>188</v>
      </c>
      <c r="F10" s="276"/>
      <c r="G10" s="273"/>
      <c r="H10" s="273"/>
      <c r="I10" s="273"/>
    </row>
    <row r="11" spans="1:9" ht="21" x14ac:dyDescent="0.25">
      <c r="A11" s="273"/>
      <c r="B11" s="570" t="s">
        <v>184</v>
      </c>
      <c r="C11" s="570"/>
      <c r="D11" s="570"/>
      <c r="E11" s="278" t="s">
        <v>185</v>
      </c>
      <c r="F11" s="276"/>
      <c r="G11" s="273"/>
      <c r="H11" s="273"/>
      <c r="I11" s="273"/>
    </row>
    <row r="12" spans="1:9" ht="21" x14ac:dyDescent="0.25">
      <c r="A12" s="273"/>
      <c r="B12" s="570" t="s">
        <v>186</v>
      </c>
      <c r="C12" s="570"/>
      <c r="D12" s="570"/>
      <c r="E12" s="278" t="s">
        <v>189</v>
      </c>
      <c r="F12" s="276"/>
      <c r="G12" s="273"/>
      <c r="H12" s="273"/>
      <c r="I12" s="273"/>
    </row>
    <row r="13" spans="1:9" x14ac:dyDescent="0.25">
      <c r="A13" s="273"/>
      <c r="B13" s="273"/>
      <c r="C13" s="273"/>
      <c r="D13" s="273"/>
      <c r="E13" s="273"/>
      <c r="F13" s="273"/>
      <c r="G13" s="273"/>
      <c r="H13" s="273"/>
      <c r="I13" s="273"/>
    </row>
  </sheetData>
  <mergeCells count="4">
    <mergeCell ref="B7:D7"/>
    <mergeCell ref="B10:D10"/>
    <mergeCell ref="B11:D11"/>
    <mergeCell ref="B12:D1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0"/>
  </sheetPr>
  <dimension ref="B2:AA47"/>
  <sheetViews>
    <sheetView showGridLines="0" zoomScale="75" zoomScaleNormal="75" workbookViewId="0"/>
  </sheetViews>
  <sheetFormatPr defaultRowHeight="15" x14ac:dyDescent="0.25"/>
  <sheetData>
    <row r="2" spans="2:27" ht="24" customHeight="1" x14ac:dyDescent="0.25">
      <c r="B2" s="200"/>
      <c r="C2" s="201" t="s">
        <v>147</v>
      </c>
      <c r="D2" s="202"/>
      <c r="E2" s="202"/>
      <c r="F2" s="202"/>
      <c r="G2" s="202"/>
      <c r="H2" s="202"/>
      <c r="I2" s="202"/>
      <c r="J2" s="202"/>
      <c r="K2" s="202"/>
      <c r="L2" s="202"/>
      <c r="M2" s="202"/>
      <c r="N2" s="202"/>
      <c r="O2" s="202"/>
      <c r="P2" s="202"/>
      <c r="Q2" s="202"/>
      <c r="R2" s="202"/>
      <c r="S2" s="202"/>
      <c r="T2" s="202"/>
      <c r="U2" s="202"/>
      <c r="V2" s="202"/>
      <c r="W2" s="202"/>
      <c r="X2" s="202"/>
      <c r="Y2" s="202"/>
      <c r="Z2" s="202"/>
      <c r="AA2" s="203"/>
    </row>
    <row r="3" spans="2:27" x14ac:dyDescent="0.25">
      <c r="B3" s="204"/>
      <c r="C3" s="56"/>
      <c r="D3" s="56"/>
      <c r="E3" s="56"/>
      <c r="F3" s="56"/>
      <c r="G3" s="56"/>
      <c r="H3" s="56"/>
      <c r="I3" s="56"/>
      <c r="J3" s="56"/>
      <c r="K3" s="56"/>
      <c r="L3" s="56"/>
      <c r="M3" s="56"/>
      <c r="N3" s="56"/>
      <c r="O3" s="56"/>
      <c r="P3" s="56"/>
      <c r="Q3" s="56"/>
      <c r="R3" s="56"/>
      <c r="S3" s="56"/>
      <c r="T3" s="56"/>
      <c r="U3" s="56"/>
      <c r="V3" s="56"/>
      <c r="W3" s="56"/>
      <c r="X3" s="56"/>
      <c r="Y3" s="56"/>
      <c r="Z3" s="56"/>
      <c r="AA3" s="205"/>
    </row>
    <row r="4" spans="2:27" s="209" customFormat="1" ht="18.75" x14ac:dyDescent="0.25">
      <c r="B4" s="206">
        <v>1</v>
      </c>
      <c r="C4" s="207" t="s">
        <v>141</v>
      </c>
      <c r="D4" s="207"/>
      <c r="E4" s="207"/>
      <c r="F4" s="207"/>
      <c r="G4" s="207"/>
      <c r="H4" s="207"/>
      <c r="I4" s="207"/>
      <c r="J4" s="207"/>
      <c r="K4" s="207"/>
      <c r="L4" s="207"/>
      <c r="M4" s="207"/>
      <c r="N4" s="207"/>
      <c r="O4" s="207"/>
      <c r="P4" s="207"/>
      <c r="Q4" s="207"/>
      <c r="R4" s="207"/>
      <c r="S4" s="207"/>
      <c r="T4" s="207"/>
      <c r="U4" s="207"/>
      <c r="V4" s="207"/>
      <c r="W4" s="207"/>
      <c r="X4" s="207"/>
      <c r="Y4" s="207"/>
      <c r="Z4" s="207"/>
      <c r="AA4" s="208"/>
    </row>
    <row r="5" spans="2:27" s="209" customFormat="1" ht="36.75" customHeight="1" x14ac:dyDescent="0.25">
      <c r="B5" s="206">
        <v>2</v>
      </c>
      <c r="C5" s="571" t="s">
        <v>142</v>
      </c>
      <c r="D5" s="571"/>
      <c r="E5" s="571"/>
      <c r="F5" s="571"/>
      <c r="G5" s="571"/>
      <c r="H5" s="571"/>
      <c r="I5" s="571"/>
      <c r="J5" s="571"/>
      <c r="K5" s="571"/>
      <c r="L5" s="571"/>
      <c r="M5" s="571"/>
      <c r="N5" s="571"/>
      <c r="O5" s="571"/>
      <c r="P5" s="571"/>
      <c r="Q5" s="571"/>
      <c r="R5" s="571"/>
      <c r="S5" s="571"/>
      <c r="T5" s="571"/>
      <c r="U5" s="571"/>
      <c r="V5" s="571"/>
      <c r="W5" s="571"/>
      <c r="X5" s="571"/>
      <c r="Y5" s="571"/>
      <c r="Z5" s="571"/>
      <c r="AA5" s="572"/>
    </row>
    <row r="6" spans="2:27" s="209" customFormat="1" ht="18.75" x14ac:dyDescent="0.25">
      <c r="B6" s="206">
        <v>3</v>
      </c>
      <c r="C6" s="259" t="s">
        <v>84</v>
      </c>
      <c r="D6" s="210"/>
      <c r="E6" s="210"/>
      <c r="F6" s="210"/>
      <c r="G6" s="210"/>
      <c r="H6" s="210"/>
      <c r="I6" s="210"/>
      <c r="J6" s="210"/>
      <c r="K6" s="210"/>
      <c r="L6" s="210"/>
      <c r="M6" s="210"/>
      <c r="N6" s="210"/>
      <c r="O6" s="210"/>
      <c r="P6" s="210"/>
      <c r="Q6" s="210"/>
      <c r="R6" s="210"/>
      <c r="S6" s="210"/>
      <c r="T6" s="210"/>
      <c r="U6" s="210"/>
      <c r="V6" s="210"/>
      <c r="W6" s="210"/>
      <c r="X6" s="210"/>
      <c r="Y6" s="210"/>
      <c r="Z6" s="210"/>
      <c r="AA6" s="211"/>
    </row>
    <row r="7" spans="2:27" s="209" customFormat="1" ht="18.75" x14ac:dyDescent="0.25">
      <c r="B7" s="206"/>
      <c r="C7" s="212" t="s">
        <v>143</v>
      </c>
      <c r="D7" s="212"/>
      <c r="E7" s="212"/>
      <c r="F7" s="212"/>
      <c r="G7" s="212"/>
      <c r="H7" s="212"/>
      <c r="I7" s="212"/>
      <c r="J7" s="212"/>
      <c r="K7" s="212"/>
      <c r="L7" s="212"/>
      <c r="M7" s="212"/>
      <c r="N7" s="212"/>
      <c r="O7" s="212"/>
      <c r="P7" s="212"/>
      <c r="Q7" s="212"/>
      <c r="R7" s="212"/>
      <c r="S7" s="212"/>
      <c r="T7" s="212"/>
      <c r="U7" s="212"/>
      <c r="V7" s="212"/>
      <c r="W7" s="212"/>
      <c r="X7" s="212"/>
      <c r="Y7" s="212"/>
      <c r="Z7" s="212"/>
      <c r="AA7" s="213"/>
    </row>
    <row r="8" spans="2:27" s="209" customFormat="1" ht="18.75" x14ac:dyDescent="0.25">
      <c r="B8" s="206"/>
      <c r="C8" s="212" t="s">
        <v>144</v>
      </c>
      <c r="D8" s="212"/>
      <c r="E8" s="212"/>
      <c r="F8" s="212"/>
      <c r="G8" s="212"/>
      <c r="H8" s="212"/>
      <c r="I8" s="212"/>
      <c r="J8" s="212"/>
      <c r="K8" s="212"/>
      <c r="L8" s="212"/>
      <c r="M8" s="212"/>
      <c r="N8" s="212"/>
      <c r="O8" s="212"/>
      <c r="P8" s="212"/>
      <c r="Q8" s="212"/>
      <c r="R8" s="212"/>
      <c r="S8" s="212"/>
      <c r="T8" s="212"/>
      <c r="U8" s="212"/>
      <c r="V8" s="212"/>
      <c r="W8" s="212"/>
      <c r="X8" s="212"/>
      <c r="Y8" s="212"/>
      <c r="Z8" s="212"/>
      <c r="AA8" s="213"/>
    </row>
    <row r="9" spans="2:27" s="209" customFormat="1" ht="15.75" customHeight="1" x14ac:dyDescent="0.25">
      <c r="B9" s="206"/>
      <c r="C9" s="573" t="s">
        <v>168</v>
      </c>
      <c r="D9" s="573"/>
      <c r="E9" s="573"/>
      <c r="F9" s="573"/>
      <c r="G9" s="573"/>
      <c r="H9" s="573"/>
      <c r="I9" s="573"/>
      <c r="J9" s="573"/>
      <c r="K9" s="573"/>
      <c r="L9" s="573"/>
      <c r="M9" s="573"/>
      <c r="N9" s="573"/>
      <c r="O9" s="573"/>
      <c r="P9" s="573"/>
      <c r="Q9" s="573"/>
      <c r="R9" s="573"/>
      <c r="S9" s="573"/>
      <c r="T9" s="573"/>
      <c r="U9" s="573"/>
      <c r="V9" s="573"/>
      <c r="W9" s="573"/>
      <c r="X9" s="573"/>
      <c r="Y9" s="573"/>
      <c r="Z9" s="573"/>
      <c r="AA9" s="574"/>
    </row>
    <row r="10" spans="2:27" s="209" customFormat="1" ht="18.75" x14ac:dyDescent="0.25">
      <c r="B10" s="206"/>
      <c r="C10" s="573"/>
      <c r="D10" s="573"/>
      <c r="E10" s="573"/>
      <c r="F10" s="573"/>
      <c r="G10" s="573"/>
      <c r="H10" s="573"/>
      <c r="I10" s="573"/>
      <c r="J10" s="573"/>
      <c r="K10" s="573"/>
      <c r="L10" s="573"/>
      <c r="M10" s="573"/>
      <c r="N10" s="573"/>
      <c r="O10" s="573"/>
      <c r="P10" s="573"/>
      <c r="Q10" s="573"/>
      <c r="R10" s="573"/>
      <c r="S10" s="573"/>
      <c r="T10" s="573"/>
      <c r="U10" s="573"/>
      <c r="V10" s="573"/>
      <c r="W10" s="573"/>
      <c r="X10" s="573"/>
      <c r="Y10" s="573"/>
      <c r="Z10" s="573"/>
      <c r="AA10" s="574"/>
    </row>
    <row r="11" spans="2:27" s="209" customFormat="1" ht="18.75" x14ac:dyDescent="0.25">
      <c r="B11" s="206"/>
      <c r="C11" s="573" t="s">
        <v>145</v>
      </c>
      <c r="D11" s="573"/>
      <c r="E11" s="573"/>
      <c r="F11" s="573"/>
      <c r="G11" s="573"/>
      <c r="H11" s="573"/>
      <c r="I11" s="573"/>
      <c r="J11" s="573"/>
      <c r="K11" s="573"/>
      <c r="L11" s="573"/>
      <c r="M11" s="573"/>
      <c r="N11" s="573"/>
      <c r="O11" s="573"/>
      <c r="P11" s="573"/>
      <c r="Q11" s="573"/>
      <c r="R11" s="573"/>
      <c r="S11" s="573"/>
      <c r="T11" s="573"/>
      <c r="U11" s="573"/>
      <c r="V11" s="573"/>
      <c r="W11" s="573"/>
      <c r="X11" s="573"/>
      <c r="Y11" s="573"/>
      <c r="Z11" s="573"/>
      <c r="AA11" s="574"/>
    </row>
    <row r="12" spans="2:27" s="209" customFormat="1" ht="18.75" x14ac:dyDescent="0.25">
      <c r="B12" s="206"/>
      <c r="C12" s="573" t="s">
        <v>86</v>
      </c>
      <c r="D12" s="573"/>
      <c r="E12" s="573"/>
      <c r="F12" s="573"/>
      <c r="G12" s="573"/>
      <c r="H12" s="573"/>
      <c r="I12" s="573"/>
      <c r="J12" s="573"/>
      <c r="K12" s="573"/>
      <c r="L12" s="573"/>
      <c r="M12" s="573"/>
      <c r="N12" s="573"/>
      <c r="O12" s="573"/>
      <c r="P12" s="573"/>
      <c r="Q12" s="573"/>
      <c r="R12" s="573"/>
      <c r="S12" s="573"/>
      <c r="T12" s="573"/>
      <c r="U12" s="573"/>
      <c r="V12" s="573"/>
      <c r="W12" s="573"/>
      <c r="X12" s="573"/>
      <c r="Y12" s="573"/>
      <c r="Z12" s="573"/>
      <c r="AA12" s="574"/>
    </row>
    <row r="13" spans="2:27" s="209" customFormat="1" ht="36.75" customHeight="1" x14ac:dyDescent="0.25">
      <c r="B13" s="206">
        <v>4</v>
      </c>
      <c r="C13" s="571" t="s">
        <v>178</v>
      </c>
      <c r="D13" s="571"/>
      <c r="E13" s="571"/>
      <c r="F13" s="571"/>
      <c r="G13" s="571"/>
      <c r="H13" s="571"/>
      <c r="I13" s="571"/>
      <c r="J13" s="571"/>
      <c r="K13" s="571"/>
      <c r="L13" s="571"/>
      <c r="M13" s="571"/>
      <c r="N13" s="571"/>
      <c r="O13" s="571"/>
      <c r="P13" s="571"/>
      <c r="Q13" s="571"/>
      <c r="R13" s="571"/>
      <c r="S13" s="571"/>
      <c r="T13" s="571"/>
      <c r="U13" s="571"/>
      <c r="V13" s="571"/>
      <c r="W13" s="571"/>
      <c r="X13" s="571"/>
      <c r="Y13" s="571"/>
      <c r="Z13" s="571"/>
      <c r="AA13" s="572"/>
    </row>
    <row r="14" spans="2:27" s="209" customFormat="1" ht="18.75" x14ac:dyDescent="0.25">
      <c r="B14" s="206">
        <v>5</v>
      </c>
      <c r="C14" s="571" t="s">
        <v>179</v>
      </c>
      <c r="D14" s="571"/>
      <c r="E14" s="571"/>
      <c r="F14" s="571"/>
      <c r="G14" s="571"/>
      <c r="H14" s="571"/>
      <c r="I14" s="571"/>
      <c r="J14" s="571"/>
      <c r="K14" s="571"/>
      <c r="L14" s="571"/>
      <c r="M14" s="571"/>
      <c r="N14" s="571"/>
      <c r="O14" s="571"/>
      <c r="P14" s="571"/>
      <c r="Q14" s="571"/>
      <c r="R14" s="571"/>
      <c r="S14" s="571"/>
      <c r="T14" s="571"/>
      <c r="U14" s="571"/>
      <c r="V14" s="571"/>
      <c r="W14" s="571"/>
      <c r="X14" s="571"/>
      <c r="Y14" s="571"/>
      <c r="Z14" s="571"/>
      <c r="AA14" s="572"/>
    </row>
    <row r="15" spans="2:27" s="209" customFormat="1" ht="18.75" x14ac:dyDescent="0.25">
      <c r="B15" s="214"/>
      <c r="C15" s="216"/>
      <c r="D15" s="216"/>
      <c r="E15" s="216"/>
      <c r="F15" s="216"/>
      <c r="G15" s="216"/>
      <c r="H15" s="216"/>
      <c r="I15" s="216"/>
      <c r="J15" s="216"/>
      <c r="K15" s="216"/>
      <c r="L15" s="216"/>
      <c r="M15" s="216"/>
      <c r="N15" s="216"/>
      <c r="O15" s="216"/>
      <c r="P15" s="216"/>
      <c r="Q15" s="216"/>
      <c r="R15" s="216"/>
      <c r="S15" s="216"/>
      <c r="T15" s="216"/>
      <c r="U15" s="216"/>
      <c r="V15" s="216"/>
      <c r="W15" s="216"/>
      <c r="X15" s="216"/>
      <c r="Y15" s="216"/>
      <c r="Z15" s="216"/>
      <c r="AA15" s="217"/>
    </row>
    <row r="16" spans="2:27" s="209" customFormat="1" ht="18.75" x14ac:dyDescent="0.25">
      <c r="B16" s="215"/>
      <c r="C16" s="212"/>
      <c r="D16" s="212"/>
      <c r="E16" s="212"/>
      <c r="F16" s="212"/>
      <c r="G16" s="212"/>
      <c r="H16" s="212"/>
      <c r="I16" s="212"/>
      <c r="J16" s="212"/>
      <c r="K16" s="212"/>
      <c r="L16" s="212"/>
      <c r="M16" s="212"/>
      <c r="N16" s="212"/>
      <c r="O16" s="212"/>
      <c r="P16" s="212"/>
      <c r="Q16" s="212"/>
      <c r="R16" s="212"/>
      <c r="S16" s="212"/>
      <c r="T16" s="212"/>
      <c r="U16" s="212"/>
      <c r="V16" s="212"/>
      <c r="W16" s="212"/>
      <c r="X16" s="212"/>
      <c r="Y16" s="212"/>
      <c r="Z16" s="212"/>
      <c r="AA16" s="212"/>
    </row>
    <row r="17" spans="2:27" ht="24" customHeight="1" x14ac:dyDescent="0.25">
      <c r="B17" s="63"/>
      <c r="C17" s="62" t="s">
        <v>68</v>
      </c>
      <c r="D17" s="61"/>
      <c r="E17" s="61"/>
      <c r="F17" s="61"/>
      <c r="G17" s="61"/>
      <c r="H17" s="61"/>
      <c r="I17" s="61"/>
      <c r="J17" s="61"/>
      <c r="K17" s="61"/>
      <c r="L17" s="61"/>
      <c r="M17" s="61"/>
      <c r="N17" s="61"/>
      <c r="O17" s="61"/>
      <c r="P17" s="61"/>
      <c r="Q17" s="61"/>
      <c r="R17" s="61"/>
      <c r="S17" s="61"/>
      <c r="T17" s="61"/>
      <c r="U17" s="61"/>
      <c r="V17" s="61"/>
      <c r="W17" s="61"/>
      <c r="X17" s="61"/>
      <c r="Y17" s="61"/>
      <c r="Z17" s="61"/>
      <c r="AA17" s="60"/>
    </row>
    <row r="18" spans="2:27" x14ac:dyDescent="0.25">
      <c r="B18" s="58"/>
      <c r="C18" s="56"/>
      <c r="D18" s="56"/>
      <c r="E18" s="56"/>
      <c r="F18" s="56"/>
      <c r="G18" s="56"/>
      <c r="H18" s="56"/>
      <c r="I18" s="56"/>
      <c r="J18" s="56"/>
      <c r="K18" s="56"/>
      <c r="L18" s="56"/>
      <c r="M18" s="56"/>
      <c r="N18" s="56"/>
      <c r="O18" s="56"/>
      <c r="P18" s="56"/>
      <c r="Q18" s="56"/>
      <c r="R18" s="56"/>
      <c r="S18" s="56"/>
      <c r="T18" s="56"/>
      <c r="U18" s="56"/>
      <c r="V18" s="56"/>
      <c r="W18" s="56"/>
      <c r="X18" s="56"/>
      <c r="Y18" s="56"/>
      <c r="Z18" s="56"/>
      <c r="AA18" s="55"/>
    </row>
    <row r="19" spans="2:27" ht="15.75" x14ac:dyDescent="0.25">
      <c r="B19" s="58"/>
      <c r="C19" s="59" t="s">
        <v>67</v>
      </c>
      <c r="D19" s="280"/>
      <c r="E19" s="56"/>
      <c r="F19" s="56"/>
      <c r="G19" s="56"/>
      <c r="H19" s="56"/>
      <c r="I19" s="56"/>
      <c r="J19" s="56"/>
      <c r="K19" s="56"/>
      <c r="L19" s="56"/>
      <c r="M19" s="56"/>
      <c r="N19" s="56"/>
      <c r="O19" s="56"/>
      <c r="P19" s="56"/>
      <c r="Q19" s="56"/>
      <c r="R19" s="56"/>
      <c r="S19" s="56"/>
      <c r="T19" s="56"/>
      <c r="U19" s="56"/>
      <c r="V19" s="56"/>
      <c r="W19" s="56"/>
      <c r="X19" s="56"/>
      <c r="Y19" s="56"/>
      <c r="Z19" s="56"/>
      <c r="AA19" s="55"/>
    </row>
    <row r="20" spans="2:27" x14ac:dyDescent="0.25">
      <c r="B20" s="58"/>
      <c r="C20" s="280"/>
      <c r="D20" s="280"/>
      <c r="E20" s="56"/>
      <c r="F20" s="56"/>
      <c r="G20" s="56"/>
      <c r="H20" s="56"/>
      <c r="I20" s="56"/>
      <c r="J20" s="56"/>
      <c r="K20" s="56"/>
      <c r="L20" s="56"/>
      <c r="M20" s="56"/>
      <c r="N20" s="56"/>
      <c r="O20" s="56"/>
      <c r="P20" s="56"/>
      <c r="Q20" s="56"/>
      <c r="R20" s="56"/>
      <c r="S20" s="56"/>
      <c r="T20" s="56"/>
      <c r="U20" s="56"/>
      <c r="V20" s="56"/>
      <c r="W20" s="56"/>
      <c r="X20" s="56"/>
      <c r="Y20" s="56"/>
      <c r="Z20" s="56"/>
      <c r="AA20" s="55"/>
    </row>
    <row r="21" spans="2:27" ht="15.75" x14ac:dyDescent="0.25">
      <c r="B21" s="58"/>
      <c r="C21" s="281">
        <v>123</v>
      </c>
      <c r="D21" s="59"/>
      <c r="E21" s="56" t="s">
        <v>72</v>
      </c>
      <c r="F21" s="56"/>
      <c r="G21" s="56"/>
      <c r="H21" s="56"/>
      <c r="I21" s="56"/>
      <c r="J21" s="56"/>
      <c r="K21" s="56"/>
      <c r="L21" s="56"/>
      <c r="M21" s="56"/>
      <c r="N21" s="56"/>
      <c r="O21" s="56"/>
      <c r="P21" s="56"/>
      <c r="Q21" s="56"/>
      <c r="R21" s="56"/>
      <c r="S21" s="56"/>
      <c r="T21" s="56"/>
      <c r="U21" s="56"/>
      <c r="V21" s="56"/>
      <c r="W21" s="56"/>
      <c r="X21" s="56"/>
      <c r="Y21" s="56"/>
      <c r="Z21" s="56"/>
      <c r="AA21" s="55"/>
    </row>
    <row r="22" spans="2:27" ht="15.75" x14ac:dyDescent="0.25">
      <c r="B22" s="58"/>
      <c r="C22" s="282">
        <v>123</v>
      </c>
      <c r="D22" s="59"/>
      <c r="E22" s="56" t="s">
        <v>146</v>
      </c>
      <c r="F22" s="56"/>
      <c r="G22" s="56"/>
      <c r="H22" s="56"/>
      <c r="I22" s="56"/>
      <c r="J22" s="56"/>
      <c r="K22" s="56"/>
      <c r="L22" s="56"/>
      <c r="M22" s="56"/>
      <c r="N22" s="56"/>
      <c r="O22" s="56"/>
      <c r="P22" s="56"/>
      <c r="Q22" s="56"/>
      <c r="R22" s="56"/>
      <c r="S22" s="56"/>
      <c r="T22" s="56"/>
      <c r="U22" s="56"/>
      <c r="V22" s="56"/>
      <c r="W22" s="56"/>
      <c r="X22" s="56"/>
      <c r="Y22" s="56"/>
      <c r="Z22" s="56"/>
      <c r="AA22" s="55"/>
    </row>
    <row r="23" spans="2:27" ht="15.75" x14ac:dyDescent="0.25">
      <c r="B23" s="58"/>
      <c r="C23" s="283">
        <v>123</v>
      </c>
      <c r="D23" s="59"/>
      <c r="E23" s="182" t="s">
        <v>83</v>
      </c>
      <c r="F23" s="56"/>
      <c r="G23" s="56"/>
      <c r="H23" s="56"/>
      <c r="I23" s="56"/>
      <c r="J23" s="56"/>
      <c r="K23" s="56"/>
      <c r="L23" s="56"/>
      <c r="M23" s="56"/>
      <c r="N23" s="56"/>
      <c r="O23" s="56"/>
      <c r="P23" s="56"/>
      <c r="Q23" s="56"/>
      <c r="R23" s="56"/>
      <c r="S23" s="56"/>
      <c r="T23" s="56"/>
      <c r="U23" s="56"/>
      <c r="V23" s="56"/>
      <c r="W23" s="56"/>
      <c r="X23" s="56"/>
      <c r="Y23" s="56"/>
      <c r="Z23" s="56"/>
      <c r="AA23" s="55"/>
    </row>
    <row r="24" spans="2:27" ht="15.75" x14ac:dyDescent="0.25">
      <c r="B24" s="58"/>
      <c r="C24" s="284">
        <v>123</v>
      </c>
      <c r="D24" s="59"/>
      <c r="E24" s="182" t="s">
        <v>82</v>
      </c>
      <c r="F24" s="56"/>
      <c r="G24" s="56"/>
      <c r="H24" s="56"/>
      <c r="I24" s="56"/>
      <c r="J24" s="56"/>
      <c r="K24" s="56"/>
      <c r="L24" s="56"/>
      <c r="M24" s="56"/>
      <c r="N24" s="56"/>
      <c r="O24" s="56"/>
      <c r="P24" s="56"/>
      <c r="Q24" s="56"/>
      <c r="R24" s="56"/>
      <c r="S24" s="56"/>
      <c r="T24" s="56"/>
      <c r="U24" s="56"/>
      <c r="V24" s="56"/>
      <c r="W24" s="56"/>
      <c r="X24" s="56"/>
      <c r="Y24" s="56"/>
      <c r="Z24" s="56"/>
      <c r="AA24" s="55"/>
    </row>
    <row r="25" spans="2:27" x14ac:dyDescent="0.25">
      <c r="B25" s="285"/>
      <c r="C25" s="286"/>
      <c r="D25" s="286"/>
      <c r="E25" s="286"/>
      <c r="F25" s="286"/>
      <c r="G25" s="286"/>
      <c r="H25" s="286"/>
      <c r="I25" s="286"/>
      <c r="J25" s="286"/>
      <c r="K25" s="286"/>
      <c r="L25" s="286"/>
      <c r="M25" s="286"/>
      <c r="N25" s="286"/>
      <c r="O25" s="286"/>
      <c r="P25" s="286"/>
      <c r="Q25" s="286"/>
      <c r="R25" s="286"/>
      <c r="S25" s="286"/>
      <c r="T25" s="286"/>
      <c r="U25" s="286"/>
      <c r="V25" s="286"/>
      <c r="W25" s="286"/>
      <c r="X25" s="286"/>
      <c r="Y25" s="286"/>
      <c r="Z25" s="286"/>
      <c r="AA25" s="287"/>
    </row>
    <row r="28" spans="2:27" ht="25.5" customHeight="1" x14ac:dyDescent="0.25">
      <c r="B28" s="63"/>
      <c r="C28" s="62" t="s">
        <v>66</v>
      </c>
      <c r="D28" s="61"/>
      <c r="E28" s="61"/>
      <c r="F28" s="61"/>
      <c r="G28" s="61"/>
      <c r="H28" s="61"/>
      <c r="I28" s="61"/>
      <c r="J28" s="61"/>
      <c r="K28" s="61"/>
      <c r="L28" s="61"/>
      <c r="M28" s="61"/>
      <c r="N28" s="61"/>
      <c r="O28" s="61"/>
      <c r="P28" s="61"/>
      <c r="Q28" s="61"/>
      <c r="R28" s="61"/>
      <c r="S28" s="61"/>
      <c r="T28" s="61"/>
      <c r="U28" s="61"/>
      <c r="V28" s="61"/>
      <c r="W28" s="61"/>
      <c r="X28" s="61"/>
      <c r="Y28" s="61"/>
      <c r="Z28" s="61"/>
      <c r="AA28" s="60"/>
    </row>
    <row r="29" spans="2:27" x14ac:dyDescent="0.25">
      <c r="B29" s="58"/>
      <c r="C29" s="56"/>
      <c r="D29" s="56"/>
      <c r="E29" s="56"/>
      <c r="F29" s="56"/>
      <c r="G29" s="56"/>
      <c r="H29" s="56"/>
      <c r="I29" s="56"/>
      <c r="J29" s="56"/>
      <c r="K29" s="56"/>
      <c r="L29" s="56"/>
      <c r="M29" s="56"/>
      <c r="N29" s="56"/>
      <c r="O29" s="56"/>
      <c r="P29" s="56"/>
      <c r="Q29" s="56"/>
      <c r="R29" s="56"/>
      <c r="S29" s="56"/>
      <c r="T29" s="56"/>
      <c r="U29" s="56"/>
      <c r="V29" s="56"/>
      <c r="W29" s="56"/>
      <c r="X29" s="56"/>
      <c r="Y29" s="56"/>
      <c r="Z29" s="56"/>
      <c r="AA29" s="55"/>
    </row>
    <row r="30" spans="2:27" ht="15.75" x14ac:dyDescent="0.25">
      <c r="B30" s="58"/>
      <c r="C30" s="59" t="s">
        <v>65</v>
      </c>
      <c r="D30" s="59"/>
      <c r="E30" s="59"/>
      <c r="F30" s="59"/>
      <c r="G30" s="59"/>
      <c r="H30" s="59"/>
      <c r="I30" s="56"/>
      <c r="J30" s="56"/>
      <c r="K30" s="56"/>
      <c r="L30" s="56"/>
      <c r="M30" s="56"/>
      <c r="N30" s="56"/>
      <c r="O30" s="56"/>
      <c r="P30" s="56"/>
      <c r="Q30" s="56"/>
      <c r="R30" s="56"/>
      <c r="S30" s="56"/>
      <c r="T30" s="56"/>
      <c r="U30" s="56"/>
      <c r="V30" s="56"/>
      <c r="W30" s="56"/>
      <c r="X30" s="56"/>
      <c r="Y30" s="56"/>
      <c r="Z30" s="56"/>
      <c r="AA30" s="55"/>
    </row>
    <row r="31" spans="2:27" ht="15.75" x14ac:dyDescent="0.25">
      <c r="B31" s="58"/>
      <c r="C31" s="59" t="s">
        <v>81</v>
      </c>
      <c r="D31" s="185"/>
      <c r="E31" s="185"/>
      <c r="F31" s="185"/>
      <c r="G31" s="185"/>
      <c r="H31" s="59"/>
      <c r="I31" s="56"/>
      <c r="J31" s="56"/>
      <c r="K31" s="56"/>
      <c r="L31" s="56"/>
      <c r="M31" s="56"/>
      <c r="N31" s="56"/>
      <c r="O31" s="56"/>
      <c r="P31" s="56"/>
      <c r="Q31" s="56"/>
      <c r="R31" s="56"/>
      <c r="S31" s="56"/>
      <c r="T31" s="56"/>
      <c r="U31" s="56"/>
      <c r="V31" s="56"/>
      <c r="W31" s="56"/>
      <c r="X31" s="56"/>
      <c r="Y31" s="56"/>
      <c r="Z31" s="56"/>
      <c r="AA31" s="55"/>
    </row>
    <row r="32" spans="2:27" ht="15.75" x14ac:dyDescent="0.25">
      <c r="B32" s="58"/>
      <c r="D32" s="59"/>
      <c r="E32" s="59"/>
      <c r="F32" s="59"/>
      <c r="G32" s="59"/>
      <c r="H32" s="59"/>
      <c r="I32" s="56"/>
      <c r="J32" s="56"/>
      <c r="K32" s="56"/>
      <c r="L32" s="56"/>
      <c r="M32" s="56"/>
      <c r="N32" s="56"/>
      <c r="O32" s="56"/>
      <c r="P32" s="56"/>
      <c r="Q32" s="56"/>
      <c r="R32" s="56"/>
      <c r="S32" s="56"/>
      <c r="T32" s="56"/>
      <c r="U32" s="56"/>
      <c r="V32" s="56"/>
      <c r="W32" s="56"/>
      <c r="X32" s="56"/>
      <c r="Y32" s="56"/>
      <c r="Z32" s="56"/>
      <c r="AA32" s="55"/>
    </row>
    <row r="33" spans="2:27" ht="15.75" x14ac:dyDescent="0.25">
      <c r="B33" s="58"/>
      <c r="C33" s="59"/>
      <c r="D33" s="56"/>
      <c r="E33" s="56"/>
      <c r="F33" s="56"/>
      <c r="G33" s="56"/>
      <c r="H33" s="56"/>
      <c r="I33" s="56"/>
      <c r="J33" s="56"/>
      <c r="K33" s="56"/>
      <c r="L33" s="56"/>
      <c r="M33" s="56"/>
      <c r="N33" s="56"/>
      <c r="O33" s="56"/>
      <c r="P33" s="56"/>
      <c r="Q33" s="56"/>
      <c r="R33" s="56"/>
      <c r="S33" s="56"/>
      <c r="T33" s="56"/>
      <c r="U33" s="56"/>
      <c r="V33" s="56"/>
      <c r="W33" s="56"/>
      <c r="X33" s="56"/>
      <c r="Y33" s="56"/>
      <c r="Z33" s="56"/>
      <c r="AA33" s="55"/>
    </row>
    <row r="34" spans="2:27" ht="15.75" x14ac:dyDescent="0.25">
      <c r="B34" s="58"/>
      <c r="C34" s="59"/>
      <c r="D34" s="56"/>
      <c r="E34" s="56"/>
      <c r="F34" s="56"/>
      <c r="G34" s="56"/>
      <c r="H34" s="56"/>
      <c r="I34" s="56"/>
      <c r="J34" s="56"/>
      <c r="K34" s="56"/>
      <c r="L34" s="56"/>
      <c r="M34" s="56"/>
      <c r="N34" s="56"/>
      <c r="O34" s="56"/>
      <c r="P34" s="56"/>
      <c r="Q34" s="56"/>
      <c r="R34" s="56"/>
      <c r="S34" s="56"/>
      <c r="T34" s="56"/>
      <c r="U34" s="56"/>
      <c r="V34" s="56"/>
      <c r="W34" s="56"/>
      <c r="X34" s="56"/>
      <c r="Y34" s="56"/>
      <c r="Z34" s="56"/>
      <c r="AA34" s="55"/>
    </row>
    <row r="35" spans="2:27" x14ac:dyDescent="0.25">
      <c r="B35" s="54"/>
      <c r="C35" s="53"/>
      <c r="D35" s="53"/>
      <c r="E35" s="53"/>
      <c r="F35" s="53"/>
      <c r="G35" s="53"/>
      <c r="H35" s="53"/>
      <c r="I35" s="53"/>
      <c r="J35" s="53"/>
      <c r="K35" s="53"/>
      <c r="L35" s="53"/>
      <c r="M35" s="53"/>
      <c r="N35" s="53"/>
      <c r="O35" s="53"/>
      <c r="P35" s="53"/>
      <c r="Q35" s="53"/>
      <c r="R35" s="53"/>
      <c r="S35" s="53"/>
      <c r="T35" s="53"/>
      <c r="U35" s="53"/>
      <c r="V35" s="53"/>
      <c r="W35" s="53"/>
      <c r="X35" s="53"/>
      <c r="Y35" s="53"/>
      <c r="Z35" s="53"/>
      <c r="AA35" s="52"/>
    </row>
    <row r="38" spans="2:27" ht="21" x14ac:dyDescent="0.25">
      <c r="B38" s="63"/>
      <c r="C38" s="62" t="s">
        <v>64</v>
      </c>
      <c r="D38" s="61"/>
      <c r="E38" s="61"/>
      <c r="F38" s="61"/>
      <c r="G38" s="61"/>
      <c r="H38" s="61"/>
      <c r="I38" s="61"/>
      <c r="J38" s="61"/>
      <c r="K38" s="61"/>
      <c r="L38" s="61"/>
      <c r="M38" s="61"/>
      <c r="N38" s="61"/>
      <c r="O38" s="61"/>
      <c r="P38" s="61"/>
      <c r="Q38" s="61"/>
      <c r="R38" s="61"/>
      <c r="S38" s="61"/>
      <c r="T38" s="61"/>
      <c r="U38" s="61"/>
      <c r="V38" s="61"/>
      <c r="W38" s="61"/>
      <c r="X38" s="61"/>
      <c r="Y38" s="61"/>
      <c r="Z38" s="61"/>
      <c r="AA38" s="60"/>
    </row>
    <row r="39" spans="2:27" x14ac:dyDescent="0.25">
      <c r="B39" s="58"/>
      <c r="C39" s="56"/>
      <c r="D39" s="56"/>
      <c r="E39" s="56"/>
      <c r="F39" s="56"/>
      <c r="G39" s="56"/>
      <c r="H39" s="56"/>
      <c r="I39" s="56"/>
      <c r="J39" s="56"/>
      <c r="K39" s="56"/>
      <c r="L39" s="56"/>
      <c r="M39" s="56"/>
      <c r="N39" s="56"/>
      <c r="O39" s="56"/>
      <c r="P39" s="56"/>
      <c r="Q39" s="56"/>
      <c r="R39" s="56"/>
      <c r="S39" s="56"/>
      <c r="T39" s="56"/>
      <c r="U39" s="56"/>
      <c r="V39" s="56"/>
      <c r="W39" s="56"/>
      <c r="X39" s="56"/>
      <c r="Y39" s="56"/>
      <c r="Z39" s="56"/>
      <c r="AA39" s="55"/>
    </row>
    <row r="40" spans="2:27" s="190" customFormat="1" ht="15.75" x14ac:dyDescent="0.25">
      <c r="B40" s="186">
        <v>1</v>
      </c>
      <c r="C40" s="187" t="s">
        <v>74</v>
      </c>
      <c r="D40" s="187"/>
      <c r="E40" s="187"/>
      <c r="F40" s="187"/>
      <c r="G40" s="187"/>
      <c r="H40" s="187"/>
      <c r="I40" s="187"/>
      <c r="J40" s="187"/>
      <c r="K40" s="187"/>
      <c r="L40" s="187"/>
      <c r="M40" s="187"/>
      <c r="N40" s="187"/>
      <c r="O40" s="187"/>
      <c r="P40" s="187"/>
      <c r="Q40" s="187"/>
      <c r="R40" s="187"/>
      <c r="S40" s="188"/>
      <c r="T40" s="188"/>
      <c r="U40" s="188"/>
      <c r="V40" s="188"/>
      <c r="W40" s="188"/>
      <c r="X40" s="188"/>
      <c r="Y40" s="188"/>
      <c r="Z40" s="188"/>
      <c r="AA40" s="189"/>
    </row>
    <row r="41" spans="2:27" s="190" customFormat="1" ht="15.75" x14ac:dyDescent="0.25">
      <c r="B41" s="186">
        <v>2</v>
      </c>
      <c r="C41" s="187" t="s">
        <v>85</v>
      </c>
      <c r="D41" s="187"/>
      <c r="E41" s="187"/>
      <c r="F41" s="187"/>
      <c r="G41" s="187"/>
      <c r="H41" s="187"/>
      <c r="I41" s="187"/>
      <c r="J41" s="187"/>
      <c r="K41" s="187"/>
      <c r="L41" s="187"/>
      <c r="M41" s="187"/>
      <c r="N41" s="187"/>
      <c r="O41" s="187"/>
      <c r="P41" s="187"/>
      <c r="Q41" s="187"/>
      <c r="R41" s="187"/>
      <c r="S41" s="188"/>
      <c r="T41" s="188"/>
      <c r="U41" s="188"/>
      <c r="V41" s="188"/>
      <c r="W41" s="188"/>
      <c r="X41" s="188"/>
      <c r="Y41" s="188"/>
      <c r="Z41" s="188"/>
      <c r="AA41" s="189"/>
    </row>
    <row r="42" spans="2:27" s="190" customFormat="1" ht="15.75" x14ac:dyDescent="0.25">
      <c r="B42" s="186">
        <v>3</v>
      </c>
      <c r="C42" s="191" t="s">
        <v>76</v>
      </c>
      <c r="D42" s="191"/>
      <c r="E42" s="191"/>
      <c r="F42" s="191"/>
      <c r="G42" s="191"/>
      <c r="H42" s="191"/>
      <c r="I42" s="191"/>
      <c r="J42" s="191"/>
      <c r="K42" s="191"/>
      <c r="L42" s="191"/>
      <c r="M42" s="191"/>
      <c r="N42" s="191"/>
      <c r="O42" s="191"/>
      <c r="P42" s="187"/>
      <c r="Q42" s="187"/>
      <c r="R42" s="187"/>
      <c r="S42" s="188"/>
      <c r="T42" s="188"/>
      <c r="U42" s="188"/>
      <c r="V42" s="188"/>
      <c r="W42" s="188"/>
      <c r="X42" s="188"/>
      <c r="Y42" s="188"/>
      <c r="Z42" s="188"/>
      <c r="AA42" s="189"/>
    </row>
    <row r="43" spans="2:27" s="190" customFormat="1" ht="15.75" x14ac:dyDescent="0.25">
      <c r="B43" s="186">
        <v>4</v>
      </c>
      <c r="C43" s="187" t="s">
        <v>75</v>
      </c>
      <c r="D43" s="187"/>
      <c r="E43" s="187"/>
      <c r="F43" s="187"/>
      <c r="G43" s="187"/>
      <c r="H43" s="187"/>
      <c r="I43" s="187"/>
      <c r="J43" s="187"/>
      <c r="K43" s="187"/>
      <c r="L43" s="187"/>
      <c r="M43" s="187"/>
      <c r="N43" s="187"/>
      <c r="O43" s="187"/>
      <c r="P43" s="187"/>
      <c r="Q43" s="187"/>
      <c r="R43" s="187"/>
      <c r="S43" s="188"/>
      <c r="T43" s="188"/>
      <c r="U43" s="188"/>
      <c r="V43" s="188"/>
      <c r="W43" s="188"/>
      <c r="X43" s="188"/>
      <c r="Y43" s="188"/>
      <c r="Z43" s="188"/>
      <c r="AA43" s="189"/>
    </row>
    <row r="44" spans="2:27" ht="15.75" x14ac:dyDescent="0.25">
      <c r="B44" s="58"/>
      <c r="C44" s="57"/>
      <c r="D44" s="56"/>
      <c r="E44" s="56"/>
      <c r="F44" s="56"/>
      <c r="G44" s="56"/>
      <c r="H44" s="56"/>
      <c r="I44" s="56"/>
      <c r="J44" s="56"/>
      <c r="K44" s="56"/>
      <c r="L44" s="56"/>
      <c r="M44" s="56"/>
      <c r="N44" s="56"/>
      <c r="O44" s="56"/>
      <c r="P44" s="56"/>
      <c r="Q44" s="56"/>
      <c r="R44" s="56"/>
      <c r="S44" s="56"/>
      <c r="T44" s="56"/>
      <c r="U44" s="56"/>
      <c r="V44" s="56"/>
      <c r="W44" s="56"/>
      <c r="X44" s="56"/>
      <c r="Y44" s="56"/>
      <c r="Z44" s="56"/>
      <c r="AA44" s="55"/>
    </row>
    <row r="45" spans="2:27" ht="15.75" x14ac:dyDescent="0.25">
      <c r="B45" s="58"/>
      <c r="C45" s="57"/>
      <c r="D45" s="56"/>
      <c r="E45" s="56"/>
      <c r="F45" s="56"/>
      <c r="G45" s="56"/>
      <c r="H45" s="56"/>
      <c r="I45" s="56"/>
      <c r="J45" s="56"/>
      <c r="K45" s="56"/>
      <c r="L45" s="56"/>
      <c r="M45" s="56"/>
      <c r="N45" s="56"/>
      <c r="O45" s="56"/>
      <c r="P45" s="56"/>
      <c r="Q45" s="56"/>
      <c r="R45" s="56"/>
      <c r="S45" s="56"/>
      <c r="T45" s="56"/>
      <c r="U45" s="56"/>
      <c r="V45" s="56"/>
      <c r="W45" s="56"/>
      <c r="X45" s="56"/>
      <c r="Y45" s="56"/>
      <c r="Z45" s="56"/>
      <c r="AA45" s="55"/>
    </row>
    <row r="46" spans="2:27" ht="15.75" x14ac:dyDescent="0.25">
      <c r="B46" s="58"/>
      <c r="C46" s="57"/>
      <c r="D46" s="56"/>
      <c r="E46" s="56"/>
      <c r="F46" s="56"/>
      <c r="G46" s="56"/>
      <c r="H46" s="56"/>
      <c r="I46" s="56"/>
      <c r="J46" s="56"/>
      <c r="K46" s="56"/>
      <c r="L46" s="56"/>
      <c r="M46" s="56"/>
      <c r="N46" s="56"/>
      <c r="O46" s="56"/>
      <c r="P46" s="56"/>
      <c r="Q46" s="56"/>
      <c r="R46" s="56"/>
      <c r="S46" s="56"/>
      <c r="T46" s="56"/>
      <c r="U46" s="56"/>
      <c r="V46" s="56"/>
      <c r="W46" s="56"/>
      <c r="X46" s="56"/>
      <c r="Y46" s="56"/>
      <c r="Z46" s="56"/>
      <c r="AA46" s="55"/>
    </row>
    <row r="47" spans="2:27" x14ac:dyDescent="0.25">
      <c r="B47" s="54"/>
      <c r="C47" s="53"/>
      <c r="D47" s="53"/>
      <c r="E47" s="53"/>
      <c r="F47" s="53"/>
      <c r="G47" s="53"/>
      <c r="H47" s="53"/>
      <c r="I47" s="53"/>
      <c r="J47" s="53"/>
      <c r="K47" s="53"/>
      <c r="L47" s="53"/>
      <c r="M47" s="53"/>
      <c r="N47" s="53"/>
      <c r="O47" s="53"/>
      <c r="P47" s="53"/>
      <c r="Q47" s="53"/>
      <c r="R47" s="53"/>
      <c r="S47" s="53"/>
      <c r="T47" s="53"/>
      <c r="U47" s="53"/>
      <c r="V47" s="53"/>
      <c r="W47" s="53"/>
      <c r="X47" s="53"/>
      <c r="Y47" s="53"/>
      <c r="Z47" s="53"/>
      <c r="AA47" s="52"/>
    </row>
  </sheetData>
  <mergeCells count="5">
    <mergeCell ref="C13:AA13"/>
    <mergeCell ref="C14:AA14"/>
    <mergeCell ref="C5:AA5"/>
    <mergeCell ref="C11:AA12"/>
    <mergeCell ref="C9:AA10"/>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34"/>
  <sheetViews>
    <sheetView topLeftCell="A30" workbookViewId="0">
      <selection activeCell="E46" sqref="E46"/>
    </sheetView>
  </sheetViews>
  <sheetFormatPr defaultRowHeight="18" x14ac:dyDescent="0.35"/>
  <cols>
    <col min="1" max="1" width="9.140625" style="359"/>
    <col min="2" max="2" width="41.7109375" style="359" customWidth="1"/>
    <col min="3" max="3" width="23.7109375" style="359" bestFit="1" customWidth="1"/>
    <col min="4" max="4" width="18.5703125" style="359" customWidth="1"/>
    <col min="5" max="5" width="18.85546875" style="359" bestFit="1" customWidth="1"/>
    <col min="6" max="6" width="17.42578125" style="359" bestFit="1" customWidth="1"/>
    <col min="7" max="7" width="11.28515625" style="359" bestFit="1" customWidth="1"/>
    <col min="8" max="16384" width="9.140625" style="359"/>
  </cols>
  <sheetData>
    <row r="2" spans="2:7" x14ac:dyDescent="0.35">
      <c r="B2" s="366" t="s">
        <v>244</v>
      </c>
      <c r="C2" s="366" t="s">
        <v>166</v>
      </c>
      <c r="D2" s="412" t="s">
        <v>245</v>
      </c>
      <c r="E2" s="413" t="s">
        <v>307</v>
      </c>
      <c r="F2" s="359" t="s">
        <v>282</v>
      </c>
      <c r="G2" s="359" t="s">
        <v>308</v>
      </c>
    </row>
    <row r="3" spans="2:7" x14ac:dyDescent="0.35">
      <c r="B3" s="369" t="s">
        <v>247</v>
      </c>
      <c r="C3" s="370" t="s">
        <v>284</v>
      </c>
      <c r="D3" s="371" t="e">
        <f>#REF!</f>
        <v>#REF!</v>
      </c>
      <c r="E3" s="372" t="e">
        <f>D3/$F$3</f>
        <v>#REF!</v>
      </c>
      <c r="F3" s="359">
        <v>630</v>
      </c>
      <c r="G3" s="359">
        <v>1</v>
      </c>
    </row>
    <row r="4" spans="2:7" x14ac:dyDescent="0.35">
      <c r="B4" s="369" t="s">
        <v>248</v>
      </c>
      <c r="C4" s="370" t="s">
        <v>284</v>
      </c>
      <c r="D4" s="371" t="e">
        <f>#REF!</f>
        <v>#REF!</v>
      </c>
      <c r="E4" s="372" t="e">
        <f t="shared" ref="E4:E15" si="0">D4/$F$3</f>
        <v>#REF!</v>
      </c>
    </row>
    <row r="5" spans="2:7" x14ac:dyDescent="0.35">
      <c r="B5" s="369" t="s">
        <v>249</v>
      </c>
      <c r="C5" s="370" t="s">
        <v>284</v>
      </c>
      <c r="D5" s="371" t="e">
        <f>#REF!</f>
        <v>#REF!</v>
      </c>
      <c r="E5" s="372" t="e">
        <f t="shared" si="0"/>
        <v>#REF!</v>
      </c>
    </row>
    <row r="6" spans="2:7" x14ac:dyDescent="0.35">
      <c r="B6" s="369" t="s">
        <v>250</v>
      </c>
      <c r="C6" s="370" t="s">
        <v>284</v>
      </c>
      <c r="D6" s="371" t="e">
        <f>#REF!</f>
        <v>#REF!</v>
      </c>
      <c r="E6" s="372" t="e">
        <f t="shared" si="0"/>
        <v>#REF!</v>
      </c>
    </row>
    <row r="7" spans="2:7" x14ac:dyDescent="0.35">
      <c r="B7" s="369" t="s">
        <v>132</v>
      </c>
      <c r="C7" s="370" t="s">
        <v>284</v>
      </c>
      <c r="D7" s="371" t="e">
        <f>#REF!</f>
        <v>#REF!</v>
      </c>
      <c r="E7" s="372" t="e">
        <f t="shared" si="0"/>
        <v>#REF!</v>
      </c>
    </row>
    <row r="8" spans="2:7" x14ac:dyDescent="0.35">
      <c r="B8" s="369" t="s">
        <v>93</v>
      </c>
      <c r="C8" s="370" t="s">
        <v>284</v>
      </c>
      <c r="D8" s="371" t="e">
        <f>#REF!</f>
        <v>#REF!</v>
      </c>
      <c r="E8" s="372" t="e">
        <f t="shared" si="0"/>
        <v>#REF!</v>
      </c>
    </row>
    <row r="9" spans="2:7" x14ac:dyDescent="0.35">
      <c r="B9" s="369" t="s">
        <v>251</v>
      </c>
      <c r="C9" s="370" t="s">
        <v>284</v>
      </c>
      <c r="D9" s="371" t="e">
        <f>#REF!</f>
        <v>#REF!</v>
      </c>
      <c r="E9" s="372" t="e">
        <f t="shared" si="0"/>
        <v>#REF!</v>
      </c>
    </row>
    <row r="10" spans="2:7" x14ac:dyDescent="0.35">
      <c r="B10" s="369" t="s">
        <v>94</v>
      </c>
      <c r="C10" s="370" t="s">
        <v>284</v>
      </c>
      <c r="D10" s="371" t="e">
        <f>#REF!</f>
        <v>#REF!</v>
      </c>
      <c r="E10" s="372" t="e">
        <f t="shared" si="0"/>
        <v>#REF!</v>
      </c>
    </row>
    <row r="11" spans="2:7" x14ac:dyDescent="0.35">
      <c r="B11" s="369" t="s">
        <v>91</v>
      </c>
      <c r="C11" s="370" t="s">
        <v>284</v>
      </c>
      <c r="D11" s="371" t="e">
        <f>#REF!</f>
        <v>#REF!</v>
      </c>
      <c r="E11" s="372" t="e">
        <f t="shared" si="0"/>
        <v>#REF!</v>
      </c>
    </row>
    <row r="12" spans="2:7" x14ac:dyDescent="0.35">
      <c r="B12" s="369" t="s">
        <v>252</v>
      </c>
      <c r="C12" s="370" t="s">
        <v>284</v>
      </c>
      <c r="D12" s="371" t="e">
        <f>#REF!</f>
        <v>#REF!</v>
      </c>
      <c r="E12" s="372" t="e">
        <f t="shared" si="0"/>
        <v>#REF!</v>
      </c>
    </row>
    <row r="13" spans="2:7" x14ac:dyDescent="0.35">
      <c r="B13" s="369" t="s">
        <v>92</v>
      </c>
      <c r="C13" s="370" t="s">
        <v>285</v>
      </c>
      <c r="D13" s="371" t="e">
        <f>#REF!</f>
        <v>#REF!</v>
      </c>
      <c r="E13" s="372" t="e">
        <f t="shared" si="0"/>
        <v>#REF!</v>
      </c>
    </row>
    <row r="14" spans="2:7" x14ac:dyDescent="0.35">
      <c r="B14" s="369" t="s">
        <v>100</v>
      </c>
      <c r="C14" s="370" t="s">
        <v>283</v>
      </c>
      <c r="D14" s="371" t="e">
        <f>#REF!</f>
        <v>#REF!</v>
      </c>
      <c r="E14" s="372" t="e">
        <f t="shared" si="0"/>
        <v>#REF!</v>
      </c>
    </row>
    <row r="15" spans="2:7" x14ac:dyDescent="0.35">
      <c r="B15" s="369" t="s">
        <v>128</v>
      </c>
      <c r="C15" s="370" t="s">
        <v>284</v>
      </c>
      <c r="D15" s="371" t="e">
        <f>#REF!</f>
        <v>#REF!</v>
      </c>
      <c r="E15" s="372" t="e">
        <f t="shared" si="0"/>
        <v>#REF!</v>
      </c>
    </row>
    <row r="16" spans="2:7" x14ac:dyDescent="0.35">
      <c r="B16" s="373" t="s">
        <v>29</v>
      </c>
      <c r="C16" s="374" t="s">
        <v>282</v>
      </c>
      <c r="D16" s="371" t="e">
        <f>#REF!</f>
        <v>#REF!</v>
      </c>
      <c r="E16" s="372" t="e">
        <f>D16/$F$3</f>
        <v>#REF!</v>
      </c>
    </row>
    <row r="19" spans="2:6" x14ac:dyDescent="0.35">
      <c r="B19" s="366" t="s">
        <v>253</v>
      </c>
      <c r="C19" s="575" t="s">
        <v>255</v>
      </c>
      <c r="D19" s="575" t="s">
        <v>282</v>
      </c>
      <c r="E19" s="577" t="s">
        <v>256</v>
      </c>
    </row>
    <row r="20" spans="2:6" ht="36" x14ac:dyDescent="0.35">
      <c r="B20" s="375" t="s">
        <v>254</v>
      </c>
      <c r="C20" s="576"/>
      <c r="D20" s="576"/>
      <c r="E20" s="578"/>
    </row>
    <row r="21" spans="2:6" x14ac:dyDescent="0.35">
      <c r="B21" s="376" t="s">
        <v>0</v>
      </c>
      <c r="C21" s="377" t="e">
        <f>#REF!</f>
        <v>#REF!</v>
      </c>
      <c r="D21" s="378" t="e">
        <f>#REF!</f>
        <v>#REF!</v>
      </c>
      <c r="E21" s="379" t="e">
        <f t="shared" ref="E21:E23" si="1">D21/$F$3</f>
        <v>#REF!</v>
      </c>
    </row>
    <row r="22" spans="2:6" x14ac:dyDescent="0.35">
      <c r="B22" s="376" t="s">
        <v>257</v>
      </c>
      <c r="C22" s="377" t="e">
        <f>#REF!</f>
        <v>#REF!</v>
      </c>
      <c r="D22" s="380" t="e">
        <f>#REF!</f>
        <v>#REF!</v>
      </c>
      <c r="E22" s="379" t="e">
        <f t="shared" si="1"/>
        <v>#REF!</v>
      </c>
    </row>
    <row r="23" spans="2:6" x14ac:dyDescent="0.35">
      <c r="B23" s="376" t="s">
        <v>123</v>
      </c>
      <c r="C23" s="377" t="e">
        <f>#REF!</f>
        <v>#REF!</v>
      </c>
      <c r="D23" s="380" t="e">
        <f>#REF!</f>
        <v>#REF!</v>
      </c>
      <c r="E23" s="379" t="e">
        <f t="shared" si="1"/>
        <v>#REF!</v>
      </c>
    </row>
    <row r="24" spans="2:6" x14ac:dyDescent="0.35">
      <c r="B24" s="376" t="s">
        <v>258</v>
      </c>
      <c r="C24" s="381">
        <v>1</v>
      </c>
      <c r="D24" s="382" t="e">
        <f>SUM(D21:D23)</f>
        <v>#REF!</v>
      </c>
      <c r="E24" s="379" t="e">
        <f>D24/$F$3</f>
        <v>#REF!</v>
      </c>
    </row>
    <row r="26" spans="2:6" x14ac:dyDescent="0.35">
      <c r="B26" s="383" t="s">
        <v>259</v>
      </c>
      <c r="C26" s="384" t="s">
        <v>255</v>
      </c>
    </row>
    <row r="27" spans="2:6" x14ac:dyDescent="0.35">
      <c r="B27" s="376" t="s">
        <v>260</v>
      </c>
      <c r="C27" s="385">
        <v>0.08</v>
      </c>
    </row>
    <row r="28" spans="2:6" x14ac:dyDescent="0.35">
      <c r="B28" s="376" t="s">
        <v>261</v>
      </c>
      <c r="C28" s="386">
        <v>6</v>
      </c>
    </row>
    <row r="29" spans="2:6" x14ac:dyDescent="0.35">
      <c r="B29" s="376" t="s">
        <v>262</v>
      </c>
      <c r="C29" s="386">
        <v>1</v>
      </c>
    </row>
    <row r="30" spans="2:6" ht="18.75" thickBot="1" x14ac:dyDescent="0.4"/>
    <row r="31" spans="2:6" ht="19.5" thickTop="1" thickBot="1" x14ac:dyDescent="0.4">
      <c r="B31" s="348" t="s">
        <v>101</v>
      </c>
      <c r="C31" s="342" t="s">
        <v>263</v>
      </c>
      <c r="D31" s="342" t="s">
        <v>264</v>
      </c>
      <c r="E31" s="342" t="s">
        <v>265</v>
      </c>
      <c r="F31" s="342" t="s">
        <v>266</v>
      </c>
    </row>
    <row r="32" spans="2:6" ht="18.75" thickTop="1" x14ac:dyDescent="0.35">
      <c r="B32" s="343" t="s">
        <v>267</v>
      </c>
      <c r="C32" s="387"/>
      <c r="D32" s="387"/>
      <c r="E32" s="387"/>
      <c r="F32" s="349" t="e">
        <f>'TSR tables and graphs'!F32</f>
        <v>#REF!</v>
      </c>
    </row>
    <row r="33" spans="2:7" x14ac:dyDescent="0.35">
      <c r="B33" s="344" t="s">
        <v>268</v>
      </c>
      <c r="C33" s="388"/>
      <c r="D33" s="388"/>
      <c r="E33" s="388"/>
      <c r="F33" s="414" t="e">
        <f>'TSR tables and graphs'!F33/'TSR tables and graphs (US)'!$F$3</f>
        <v>#REF!</v>
      </c>
    </row>
    <row r="34" spans="2:7" x14ac:dyDescent="0.35">
      <c r="B34" s="351"/>
      <c r="C34" s="389"/>
      <c r="D34" s="389"/>
      <c r="E34" s="389"/>
      <c r="F34" s="358"/>
    </row>
    <row r="35" spans="2:7" x14ac:dyDescent="0.35">
      <c r="B35" s="344" t="s">
        <v>45</v>
      </c>
      <c r="C35" s="388"/>
      <c r="D35" s="388"/>
      <c r="E35" s="388"/>
      <c r="F35" s="414" t="e">
        <f>'TSR tables and graphs'!F35/'TSR tables and graphs (US)'!$F$3</f>
        <v>#REF!</v>
      </c>
    </row>
    <row r="36" spans="2:7" x14ac:dyDescent="0.35">
      <c r="B36" s="345" t="s">
        <v>269</v>
      </c>
      <c r="C36" s="389"/>
      <c r="D36" s="389"/>
      <c r="E36" s="389"/>
      <c r="F36" s="358"/>
    </row>
    <row r="37" spans="2:7" x14ac:dyDescent="0.35">
      <c r="B37" s="344" t="s">
        <v>270</v>
      </c>
      <c r="C37" s="388"/>
      <c r="D37" s="388"/>
      <c r="E37" s="388"/>
      <c r="F37" s="414" t="e">
        <f>'TSR tables and graphs'!F37/'TSR tables and graphs (US)'!$F$3</f>
        <v>#REF!</v>
      </c>
    </row>
    <row r="38" spans="2:7" ht="18.75" thickBot="1" x14ac:dyDescent="0.4">
      <c r="B38" s="346" t="s">
        <v>271</v>
      </c>
      <c r="C38" s="390"/>
      <c r="D38" s="390"/>
      <c r="E38" s="390"/>
      <c r="F38" s="391" t="e">
        <f>F35+F36+F37</f>
        <v>#REF!</v>
      </c>
      <c r="G38" s="392"/>
    </row>
    <row r="39" spans="2:7" ht="19.5" thickTop="1" thickBot="1" x14ac:dyDescent="0.4"/>
    <row r="40" spans="2:7" ht="19.5" thickTop="1" thickBot="1" x14ac:dyDescent="0.4">
      <c r="B40" s="348" t="s">
        <v>96</v>
      </c>
      <c r="C40" s="342" t="s">
        <v>263</v>
      </c>
      <c r="D40" s="342" t="s">
        <v>264</v>
      </c>
      <c r="E40" s="342" t="s">
        <v>265</v>
      </c>
      <c r="F40" s="342" t="s">
        <v>266</v>
      </c>
    </row>
    <row r="41" spans="2:7" ht="18.75" thickTop="1" x14ac:dyDescent="0.35">
      <c r="B41" s="343" t="s">
        <v>267</v>
      </c>
      <c r="C41" s="349" t="e">
        <f>Summary!D29</f>
        <v>#REF!</v>
      </c>
      <c r="D41" s="349" t="e">
        <f>Summary!E29</f>
        <v>#REF!</v>
      </c>
      <c r="E41" s="349" t="e">
        <f>Summary!F29</f>
        <v>#REF!</v>
      </c>
      <c r="F41" s="349" t="e">
        <f>Summary!G29</f>
        <v>#REF!</v>
      </c>
    </row>
    <row r="42" spans="2:7" x14ac:dyDescent="0.35">
      <c r="B42" s="344" t="s">
        <v>268</v>
      </c>
      <c r="C42" s="362" t="e">
        <f>Summary!D31/$F$3</f>
        <v>#REF!</v>
      </c>
      <c r="D42" s="362">
        <f>Summary!E31/$F$3</f>
        <v>3.8783292914936371</v>
      </c>
      <c r="E42" s="362">
        <f>Summary!F31/$F$3</f>
        <v>5.1989935720031566</v>
      </c>
      <c r="F42" s="362">
        <f>Summary!G31/$F$3</f>
        <v>6.2613375679441372</v>
      </c>
    </row>
    <row r="43" spans="2:7" x14ac:dyDescent="0.35">
      <c r="B43" s="351"/>
      <c r="C43" s="351"/>
      <c r="D43" s="351"/>
      <c r="E43" s="351"/>
      <c r="F43" s="351"/>
    </row>
    <row r="44" spans="2:7" x14ac:dyDescent="0.35">
      <c r="B44" s="344" t="s">
        <v>45</v>
      </c>
      <c r="C44" s="362" t="e">
        <f>Summary!D33/$F$3</f>
        <v>#REF!</v>
      </c>
      <c r="D44" s="362">
        <f>Summary!E33/$F$3</f>
        <v>1.7452481811721368</v>
      </c>
      <c r="E44" s="362">
        <f>Summary!F33/$F$3</f>
        <v>2.3395471074014207</v>
      </c>
      <c r="F44" s="362">
        <f>Summary!G33/$F$3</f>
        <v>2.817601905574862</v>
      </c>
    </row>
    <row r="45" spans="2:7" x14ac:dyDescent="0.35">
      <c r="B45" s="345" t="s">
        <v>269</v>
      </c>
      <c r="C45" s="356" t="e">
        <f>Summary!D39/$F$3</f>
        <v>#REF!</v>
      </c>
      <c r="D45" s="356">
        <f>Summary!E39/$F$3</f>
        <v>0.3915488289912365</v>
      </c>
      <c r="E45" s="356">
        <f>Summary!F39/$F$3</f>
        <v>0.3915488289912365</v>
      </c>
      <c r="F45" s="356">
        <f>Summary!G39/$F$3</f>
        <v>0.46719801580911891</v>
      </c>
    </row>
    <row r="46" spans="2:7" x14ac:dyDescent="0.35">
      <c r="B46" s="344" t="s">
        <v>270</v>
      </c>
      <c r="C46" s="350" t="e">
        <f>Summary!D38/$F$3</f>
        <v>#REF!</v>
      </c>
      <c r="D46" s="350">
        <f>Summary!E38/$F$3</f>
        <v>0.41748235569525577</v>
      </c>
      <c r="E46" s="350">
        <f>Summary!F38/$F$3</f>
        <v>0.55964512565885383</v>
      </c>
      <c r="F46" s="350">
        <f>Summary!G38/$F$3</f>
        <v>0.67400103529161903</v>
      </c>
    </row>
    <row r="47" spans="2:7" x14ac:dyDescent="0.35">
      <c r="B47" s="345" t="s">
        <v>271</v>
      </c>
      <c r="C47" s="353" t="e">
        <f>SUM(C44:C46)</f>
        <v>#REF!</v>
      </c>
      <c r="D47" s="353">
        <f>SUM(D44:D46)</f>
        <v>2.5542793658586289</v>
      </c>
      <c r="E47" s="353">
        <f>SUM(E44:E46)</f>
        <v>3.2907410620515107</v>
      </c>
      <c r="F47" s="353">
        <f>SUM(F44:F46)</f>
        <v>3.9588009566756002</v>
      </c>
    </row>
    <row r="48" spans="2:7" ht="36" x14ac:dyDescent="0.35">
      <c r="B48" s="344" t="s">
        <v>272</v>
      </c>
      <c r="C48" s="357" t="e">
        <f>Summary!D43/$F$3</f>
        <v>#REF!</v>
      </c>
      <c r="D48" s="357">
        <f>Summary!E43/$F$3</f>
        <v>0.44444444444444442</v>
      </c>
      <c r="E48" s="357">
        <f>Summary!F43/$F$3</f>
        <v>0.44444444444444442</v>
      </c>
      <c r="F48" s="357">
        <f>Summary!G43/$F$3</f>
        <v>0.44444444444444442</v>
      </c>
    </row>
    <row r="49" spans="2:6" x14ac:dyDescent="0.35">
      <c r="B49" s="345" t="s">
        <v>273</v>
      </c>
      <c r="C49" s="356" t="e">
        <f>Summary!D42/$F$3</f>
        <v>#REF!</v>
      </c>
      <c r="D49" s="356">
        <f>Summary!E42/$F$3</f>
        <v>0.7074851875</v>
      </c>
      <c r="E49" s="356">
        <f>Summary!F42/$F$3</f>
        <v>0.7074851875</v>
      </c>
      <c r="F49" s="356">
        <f>Summary!G42/$F$3</f>
        <v>0.7074851875</v>
      </c>
    </row>
    <row r="50" spans="2:6" x14ac:dyDescent="0.35">
      <c r="B50" s="344" t="s">
        <v>274</v>
      </c>
      <c r="C50" s="350" t="e">
        <f>C48+C49-C47</f>
        <v>#REF!</v>
      </c>
      <c r="D50" s="350">
        <f>D48+D49-D47</f>
        <v>-1.4023497339141846</v>
      </c>
      <c r="E50" s="350">
        <f>E48+E49-E47</f>
        <v>-2.1388114301070664</v>
      </c>
      <c r="F50" s="350">
        <f>F48+F49-F47</f>
        <v>-2.8068713247311559</v>
      </c>
    </row>
    <row r="51" spans="2:6" x14ac:dyDescent="0.35">
      <c r="B51" s="345" t="s">
        <v>275</v>
      </c>
      <c r="C51" s="358" t="e">
        <f>Summary!D44/$F$3</f>
        <v>#REF!</v>
      </c>
      <c r="D51" s="358">
        <f>Summary!E44/$F$3</f>
        <v>1.1108899961391694</v>
      </c>
      <c r="E51" s="358">
        <f>Summary!F44/$F$3</f>
        <v>1.1108899961391694</v>
      </c>
      <c r="F51" s="358">
        <f>Summary!G44/$F$3</f>
        <v>1.1108899961391694</v>
      </c>
    </row>
    <row r="52" spans="2:6" ht="18.75" thickBot="1" x14ac:dyDescent="0.4">
      <c r="B52" s="347" t="s">
        <v>276</v>
      </c>
      <c r="C52" s="354" t="e">
        <f>C48+C51-C47</f>
        <v>#REF!</v>
      </c>
      <c r="D52" s="354">
        <f>D48+D51-D47</f>
        <v>-0.99894492527501511</v>
      </c>
      <c r="E52" s="354">
        <f>E48+E51-E47</f>
        <v>-1.7354066214678969</v>
      </c>
      <c r="F52" s="354">
        <f>F48+F51-F47</f>
        <v>-2.4034665160919864</v>
      </c>
    </row>
    <row r="53" spans="2:6" ht="19.5" thickTop="1" thickBot="1" x14ac:dyDescent="0.4"/>
    <row r="54" spans="2:6" ht="19.5" thickTop="1" thickBot="1" x14ac:dyDescent="0.4">
      <c r="B54" s="348" t="s">
        <v>87</v>
      </c>
      <c r="C54" s="342" t="s">
        <v>263</v>
      </c>
      <c r="D54" s="342" t="s">
        <v>264</v>
      </c>
      <c r="E54" s="342" t="s">
        <v>265</v>
      </c>
      <c r="F54" s="342" t="s">
        <v>266</v>
      </c>
    </row>
    <row r="55" spans="2:6" ht="18.75" thickTop="1" x14ac:dyDescent="0.35">
      <c r="B55" s="343" t="s">
        <v>267</v>
      </c>
      <c r="C55" s="349" t="e">
        <f>Summary!D6</f>
        <v>#REF!</v>
      </c>
      <c r="D55" s="349" t="e">
        <f>Summary!E6</f>
        <v>#REF!</v>
      </c>
      <c r="E55" s="349" t="e">
        <f>Summary!F6</f>
        <v>#REF!</v>
      </c>
      <c r="F55" s="349" t="e">
        <f>Summary!G6</f>
        <v>#REF!</v>
      </c>
    </row>
    <row r="56" spans="2:6" x14ac:dyDescent="0.35">
      <c r="B56" s="344" t="s">
        <v>268</v>
      </c>
      <c r="C56" s="350" t="e">
        <f>Summary!D8/$F$3</f>
        <v>#REF!</v>
      </c>
      <c r="D56" s="350">
        <f>Summary!E8/$F$3</f>
        <v>2.0830921893648511</v>
      </c>
      <c r="E56" s="350">
        <f>Summary!F8/$F$3</f>
        <v>2.7400628078178606</v>
      </c>
      <c r="F56" s="350">
        <f>Summary!G8/$F$3</f>
        <v>3.1204825707851551</v>
      </c>
    </row>
    <row r="57" spans="2:6" x14ac:dyDescent="0.35">
      <c r="B57" s="351"/>
      <c r="C57" s="351"/>
      <c r="D57" s="351"/>
      <c r="E57" s="351"/>
      <c r="F57" s="351"/>
    </row>
    <row r="58" spans="2:6" x14ac:dyDescent="0.35">
      <c r="B58" s="344" t="s">
        <v>45</v>
      </c>
      <c r="C58" s="352" t="e">
        <f>Summary!D14/$F$3</f>
        <v>#REF!</v>
      </c>
      <c r="D58" s="352">
        <f>Summary!E14/$F$3</f>
        <v>0.14047953305927396</v>
      </c>
      <c r="E58" s="352">
        <f>Summary!F14/$F$3</f>
        <v>0.16433820725230652</v>
      </c>
      <c r="F58" s="352">
        <f>Summary!G14/$F$3</f>
        <v>0.19902496484465743</v>
      </c>
    </row>
    <row r="59" spans="2:6" x14ac:dyDescent="0.35">
      <c r="B59" s="345" t="s">
        <v>269</v>
      </c>
      <c r="C59" s="353" t="e">
        <f>Summary!D16/$F$3</f>
        <v>#REF!</v>
      </c>
      <c r="D59" s="353">
        <f>Summary!E16/$F$3</f>
        <v>0.1846947141372913</v>
      </c>
      <c r="E59" s="353">
        <f>Summary!F16/$F$3</f>
        <v>0.1846947141372913</v>
      </c>
      <c r="F59" s="353">
        <f>Summary!G16/$F$3</f>
        <v>0.21345798089770504</v>
      </c>
    </row>
    <row r="60" spans="2:6" x14ac:dyDescent="0.35">
      <c r="B60" s="344" t="s">
        <v>270</v>
      </c>
      <c r="C60" s="352" t="e">
        <f>Summary!D15/$F$3</f>
        <v>#REF!</v>
      </c>
      <c r="D60" s="352">
        <f>Summary!E15/$F$3</f>
        <v>0.22423424340316941</v>
      </c>
      <c r="E60" s="352">
        <f>Summary!F15/$F$3</f>
        <v>0.2949537777180864</v>
      </c>
      <c r="F60" s="352">
        <f>Summary!G15/$F$3</f>
        <v>0.33590402378021278</v>
      </c>
    </row>
    <row r="61" spans="2:6" x14ac:dyDescent="0.35">
      <c r="B61" s="345" t="s">
        <v>271</v>
      </c>
      <c r="C61" s="353" t="e">
        <f>C58+C59+C60</f>
        <v>#REF!</v>
      </c>
      <c r="D61" s="353">
        <f>D58+D59+D60</f>
        <v>0.54940849059973473</v>
      </c>
      <c r="E61" s="353">
        <f>E58+E59+E60</f>
        <v>0.64398669910768425</v>
      </c>
      <c r="F61" s="353">
        <f>F58+F59+F60</f>
        <v>0.74838696952257522</v>
      </c>
    </row>
    <row r="62" spans="2:6" ht="36" x14ac:dyDescent="0.35">
      <c r="B62" s="344" t="s">
        <v>272</v>
      </c>
      <c r="C62" s="352" t="e">
        <f>Summary!D20/$F$3</f>
        <v>#REF!</v>
      </c>
      <c r="D62" s="352">
        <f>Summary!E20/$F$3</f>
        <v>0.2857142857142857</v>
      </c>
      <c r="E62" s="352">
        <f>Summary!F20/$F$3</f>
        <v>0.2857142857142857</v>
      </c>
      <c r="F62" s="352">
        <f>Summary!G20/$F$3</f>
        <v>0.2857142857142857</v>
      </c>
    </row>
    <row r="63" spans="2:6" x14ac:dyDescent="0.35">
      <c r="B63" s="345" t="s">
        <v>273</v>
      </c>
      <c r="C63" s="353" t="e">
        <f>Summary!D19/$F$3</f>
        <v>#REF!</v>
      </c>
      <c r="D63" s="353">
        <f>Summary!E19/$F$3</f>
        <v>0.19966185750000004</v>
      </c>
      <c r="E63" s="353">
        <f>Summary!F19/$F$3</f>
        <v>0.19966185750000004</v>
      </c>
      <c r="F63" s="353">
        <f>Summary!G19/$F$3</f>
        <v>0.19966185750000004</v>
      </c>
    </row>
    <row r="64" spans="2:6" x14ac:dyDescent="0.35">
      <c r="B64" s="344" t="s">
        <v>274</v>
      </c>
      <c r="C64" s="352" t="e">
        <f>C63+C62-C61</f>
        <v>#REF!</v>
      </c>
      <c r="D64" s="352">
        <f>D63+D62-D61</f>
        <v>-6.4032347385448996E-2</v>
      </c>
      <c r="E64" s="352">
        <f>E63+E62-E61</f>
        <v>-0.15861055589339851</v>
      </c>
      <c r="F64" s="352">
        <f>F63+F62-F61</f>
        <v>-0.26301082630828948</v>
      </c>
    </row>
    <row r="65" spans="2:6" x14ac:dyDescent="0.35">
      <c r="B65" s="345" t="s">
        <v>275</v>
      </c>
      <c r="C65" s="353" t="e">
        <f>Summary!D21/$F$3</f>
        <v>#REF!</v>
      </c>
      <c r="D65" s="353">
        <f>Summary!E21/$F$3</f>
        <v>0.51102237900394754</v>
      </c>
      <c r="E65" s="353">
        <f>Summary!F21/$F$3</f>
        <v>0.51102237900394754</v>
      </c>
      <c r="F65" s="353">
        <f>Summary!G21/$F$3</f>
        <v>0.51102237900394754</v>
      </c>
    </row>
    <row r="66" spans="2:6" ht="18.75" thickBot="1" x14ac:dyDescent="0.4">
      <c r="B66" s="347" t="s">
        <v>276</v>
      </c>
      <c r="C66" s="354" t="e">
        <f>C65+C62+-C61</f>
        <v>#REF!</v>
      </c>
      <c r="D66" s="354">
        <f>D65+D62+-D61</f>
        <v>0.2473281741184985</v>
      </c>
      <c r="E66" s="354">
        <f>E65+E62+-E61</f>
        <v>0.15274996561054899</v>
      </c>
      <c r="F66" s="354">
        <f>F65+F62+-F61</f>
        <v>4.8349695195658016E-2</v>
      </c>
    </row>
    <row r="67" spans="2:6" ht="19.5" thickTop="1" thickBot="1" x14ac:dyDescent="0.4"/>
    <row r="68" spans="2:6" ht="19.5" thickTop="1" thickBot="1" x14ac:dyDescent="0.4">
      <c r="B68" s="348" t="s">
        <v>98</v>
      </c>
      <c r="C68" s="342" t="s">
        <v>263</v>
      </c>
      <c r="D68" s="342" t="s">
        <v>264</v>
      </c>
      <c r="E68" s="342" t="s">
        <v>265</v>
      </c>
      <c r="F68" s="342" t="s">
        <v>266</v>
      </c>
    </row>
    <row r="69" spans="2:6" ht="18.75" thickTop="1" x14ac:dyDescent="0.35">
      <c r="B69" s="343" t="s">
        <v>267</v>
      </c>
      <c r="C69" s="349" t="e">
        <f>Summary!D52</f>
        <v>#REF!</v>
      </c>
      <c r="D69" s="349" t="e">
        <f>Summary!E52</f>
        <v>#REF!</v>
      </c>
      <c r="E69" s="349" t="e">
        <f>Summary!F52</f>
        <v>#REF!</v>
      </c>
      <c r="F69" s="349" t="e">
        <f>Summary!G52</f>
        <v>#REF!</v>
      </c>
    </row>
    <row r="70" spans="2:6" x14ac:dyDescent="0.35">
      <c r="B70" s="344" t="s">
        <v>268</v>
      </c>
      <c r="C70" s="362" t="e">
        <f>Summary!D54/$F$3</f>
        <v>#REF!</v>
      </c>
      <c r="D70" s="362">
        <f>Summary!E54/$F$3</f>
        <v>1.9539695521827773</v>
      </c>
      <c r="E70" s="362">
        <f>Summary!F54/$F$3</f>
        <v>2.4234563772397326</v>
      </c>
      <c r="F70" s="362">
        <f>Summary!G54/$F$3</f>
        <v>2.4136194874960655</v>
      </c>
    </row>
    <row r="71" spans="2:6" x14ac:dyDescent="0.35">
      <c r="B71" s="351"/>
      <c r="C71" s="351"/>
      <c r="D71" s="351"/>
      <c r="E71" s="351"/>
      <c r="F71" s="351"/>
    </row>
    <row r="72" spans="2:6" x14ac:dyDescent="0.35">
      <c r="B72" s="344" t="s">
        <v>45</v>
      </c>
      <c r="C72" s="350" t="e">
        <f>Summary!D60/$F$3</f>
        <v>#REF!</v>
      </c>
      <c r="D72" s="350">
        <f>Summary!E60/$F$3</f>
        <v>0.1271507825523327</v>
      </c>
      <c r="E72" s="350">
        <f>Summary!F60/$F$3</f>
        <v>0.14249215639964055</v>
      </c>
      <c r="F72" s="350">
        <f>Summary!G60/$F$3</f>
        <v>0.14453703838968668</v>
      </c>
    </row>
    <row r="73" spans="2:6" x14ac:dyDescent="0.35">
      <c r="B73" s="345" t="s">
        <v>269</v>
      </c>
      <c r="C73" s="358" t="e">
        <f>Summary!D62/$F$3</f>
        <v>#REF!</v>
      </c>
      <c r="D73" s="358">
        <f>Summary!E62/$F$3</f>
        <v>0.17440933648984044</v>
      </c>
      <c r="E73" s="358">
        <f>Summary!F62/$F$3</f>
        <v>0.17440933648984044</v>
      </c>
      <c r="F73" s="358">
        <f>Summary!G62/$F$3</f>
        <v>0.17440933648984044</v>
      </c>
    </row>
    <row r="74" spans="2:6" x14ac:dyDescent="0.35">
      <c r="B74" s="344" t="s">
        <v>270</v>
      </c>
      <c r="C74" s="350" t="e">
        <f>Summary!D61/$F$3</f>
        <v>#REF!</v>
      </c>
      <c r="D74" s="350">
        <f>Summary!E61/$F$3</f>
        <v>0.21033485047060205</v>
      </c>
      <c r="E74" s="350">
        <f>Summary!F61/$F$3</f>
        <v>0.26087266288390515</v>
      </c>
      <c r="F74" s="350">
        <f>Summary!G61/$F$3</f>
        <v>0.25981382024520305</v>
      </c>
    </row>
    <row r="75" spans="2:6" x14ac:dyDescent="0.35">
      <c r="B75" s="345" t="s">
        <v>271</v>
      </c>
      <c r="C75" s="353" t="e">
        <f>C72+C73+C74</f>
        <v>#REF!</v>
      </c>
      <c r="D75" s="353">
        <f t="shared" ref="D75:F75" si="2">D72+D73+D74</f>
        <v>0.51189496951277524</v>
      </c>
      <c r="E75" s="353">
        <f t="shared" si="2"/>
        <v>0.5777741557733862</v>
      </c>
      <c r="F75" s="353">
        <f t="shared" si="2"/>
        <v>0.5787601951247302</v>
      </c>
    </row>
    <row r="76" spans="2:6" ht="36" x14ac:dyDescent="0.35">
      <c r="B76" s="344" t="s">
        <v>272</v>
      </c>
      <c r="C76" s="357" t="e">
        <f>Summary!D66/$F$3</f>
        <v>#REF!</v>
      </c>
      <c r="D76" s="357">
        <f>Summary!E66/$F$3</f>
        <v>0.34920634920634919</v>
      </c>
      <c r="E76" s="357">
        <f>Summary!F66/$F$3</f>
        <v>0.34920634920634919</v>
      </c>
      <c r="F76" s="357">
        <f>Summary!G66/$F$3</f>
        <v>0.34920634920634919</v>
      </c>
    </row>
    <row r="77" spans="2:6" x14ac:dyDescent="0.35">
      <c r="B77" s="345" t="s">
        <v>273</v>
      </c>
      <c r="C77" s="358" t="e">
        <f>Summary!D65/$F$3</f>
        <v>#REF!</v>
      </c>
      <c r="D77" s="358">
        <f>Summary!E65/$F$3</f>
        <v>0.16880440500000002</v>
      </c>
      <c r="E77" s="358">
        <f>Summary!F65/$F$3</f>
        <v>0.16880440500000002</v>
      </c>
      <c r="F77" s="358">
        <f>Summary!G65/$F$3</f>
        <v>0.16880440500000002</v>
      </c>
    </row>
    <row r="78" spans="2:6" x14ac:dyDescent="0.35">
      <c r="B78" s="344" t="s">
        <v>274</v>
      </c>
      <c r="C78" s="352" t="e">
        <f>C77+C76-C75</f>
        <v>#REF!</v>
      </c>
      <c r="D78" s="352">
        <f t="shared" ref="D78:F78" si="3">D77+D76-D75</f>
        <v>6.115784693573989E-3</v>
      </c>
      <c r="E78" s="352">
        <f t="shared" si="3"/>
        <v>-5.9763401567036967E-2</v>
      </c>
      <c r="F78" s="352">
        <f t="shared" si="3"/>
        <v>-6.074944091838097E-2</v>
      </c>
    </row>
    <row r="79" spans="2:6" x14ac:dyDescent="0.35">
      <c r="B79" s="345" t="s">
        <v>275</v>
      </c>
      <c r="C79" s="356" t="e">
        <f>Summary!D67/$F$3</f>
        <v>#REF!</v>
      </c>
      <c r="D79" s="356">
        <f>Summary!E67/$F$3</f>
        <v>0.3973559314573834</v>
      </c>
      <c r="E79" s="356">
        <f>Summary!F67/$F$3</f>
        <v>0.3973559314573834</v>
      </c>
      <c r="F79" s="356">
        <f>Summary!G67/$F$3</f>
        <v>0.3973559314573834</v>
      </c>
    </row>
    <row r="80" spans="2:6" ht="18.75" thickBot="1" x14ac:dyDescent="0.4">
      <c r="B80" s="347" t="s">
        <v>276</v>
      </c>
      <c r="C80" s="354" t="e">
        <f>C79+C76-C75</f>
        <v>#REF!</v>
      </c>
      <c r="D80" s="354">
        <f t="shared" ref="D80:F80" si="4">D79+D76-D75</f>
        <v>0.2346673111509574</v>
      </c>
      <c r="E80" s="354">
        <f t="shared" si="4"/>
        <v>0.16878812489034645</v>
      </c>
      <c r="F80" s="354">
        <f t="shared" si="4"/>
        <v>0.16780208553900244</v>
      </c>
    </row>
    <row r="81" spans="2:6" ht="19.5" thickTop="1" thickBot="1" x14ac:dyDescent="0.4"/>
    <row r="82" spans="2:6" ht="19.5" thickTop="1" thickBot="1" x14ac:dyDescent="0.4">
      <c r="B82" s="348" t="s">
        <v>97</v>
      </c>
      <c r="C82" s="342" t="s">
        <v>263</v>
      </c>
      <c r="D82" s="342" t="s">
        <v>264</v>
      </c>
      <c r="E82" s="342" t="s">
        <v>265</v>
      </c>
      <c r="F82" s="342" t="s">
        <v>266</v>
      </c>
    </row>
    <row r="83" spans="2:6" ht="18.75" thickTop="1" x14ac:dyDescent="0.35">
      <c r="B83" s="343" t="s">
        <v>267</v>
      </c>
      <c r="C83" s="349" t="e">
        <f>Summary!D75</f>
        <v>#REF!</v>
      </c>
      <c r="D83" s="349" t="e">
        <f>Summary!E75</f>
        <v>#REF!</v>
      </c>
      <c r="E83" s="349" t="e">
        <f>Summary!F75</f>
        <v>#REF!</v>
      </c>
      <c r="F83" s="349" t="e">
        <f>Summary!G75</f>
        <v>#REF!</v>
      </c>
    </row>
    <row r="84" spans="2:6" x14ac:dyDescent="0.35">
      <c r="B84" s="344" t="s">
        <v>268</v>
      </c>
      <c r="C84" s="357" t="e">
        <f>Summary!D77/$F$3</f>
        <v>#REF!</v>
      </c>
      <c r="D84" s="357">
        <f>Summary!E77/$F$3</f>
        <v>1.4953444733663783</v>
      </c>
      <c r="E84" s="357">
        <f>Summary!F77/$F$3</f>
        <v>1.8608865758169597</v>
      </c>
      <c r="F84" s="357">
        <f>Summary!G77/$F$3</f>
        <v>2.2443792613719502</v>
      </c>
    </row>
    <row r="85" spans="2:6" x14ac:dyDescent="0.35">
      <c r="B85" s="351"/>
      <c r="C85" s="351"/>
      <c r="D85" s="351"/>
      <c r="E85" s="351"/>
      <c r="F85" s="351"/>
    </row>
    <row r="86" spans="2:6" x14ac:dyDescent="0.35">
      <c r="B86" s="344" t="s">
        <v>45</v>
      </c>
      <c r="C86" s="362" t="e">
        <f>Summary!D83/$F$3</f>
        <v>#REF!</v>
      </c>
      <c r="D86" s="362">
        <f>Summary!E83/$F$3</f>
        <v>0.10114522295976375</v>
      </c>
      <c r="E86" s="362">
        <f>Summary!F83/$F$3</f>
        <v>0.11536864836436725</v>
      </c>
      <c r="F86" s="362">
        <f>Summary!G83/$F$3</f>
        <v>0.13925381146017923</v>
      </c>
    </row>
    <row r="87" spans="2:6" x14ac:dyDescent="0.35">
      <c r="B87" s="345" t="s">
        <v>269</v>
      </c>
      <c r="C87" s="358" t="e">
        <f>Summary!D85/$F$3</f>
        <v>#REF!</v>
      </c>
      <c r="D87" s="358">
        <f>Summary!E85/$F$3</f>
        <v>0.13054057670211619</v>
      </c>
      <c r="E87" s="358">
        <f>Summary!F85/$F$3</f>
        <v>0.13054057670211619</v>
      </c>
      <c r="F87" s="358">
        <f>Summary!G85/$F$3</f>
        <v>0.15882736540667128</v>
      </c>
    </row>
    <row r="88" spans="2:6" x14ac:dyDescent="0.35">
      <c r="B88" s="344" t="s">
        <v>270</v>
      </c>
      <c r="C88" s="350" t="e">
        <f>Summary!D84/$F$3</f>
        <v>#REF!</v>
      </c>
      <c r="D88" s="350">
        <f>Summary!E84/$F$3</f>
        <v>0.16096620126767328</v>
      </c>
      <c r="E88" s="350">
        <f>Summary!F84/$F$3</f>
        <v>0.20031494310132308</v>
      </c>
      <c r="F88" s="350">
        <f>Summary!G84/$F$3</f>
        <v>0.24159597359776622</v>
      </c>
    </row>
    <row r="89" spans="2:6" x14ac:dyDescent="0.35">
      <c r="B89" s="345" t="s">
        <v>271</v>
      </c>
      <c r="C89" s="353" t="e">
        <f>SUM(C86:C88)</f>
        <v>#REF!</v>
      </c>
      <c r="D89" s="353">
        <f t="shared" ref="D89:F89" si="5">SUM(D86:D88)</f>
        <v>0.39265200092955321</v>
      </c>
      <c r="E89" s="353">
        <f t="shared" si="5"/>
        <v>0.44622416816780652</v>
      </c>
      <c r="F89" s="353">
        <f t="shared" si="5"/>
        <v>0.53967715046461673</v>
      </c>
    </row>
    <row r="90" spans="2:6" ht="36" x14ac:dyDescent="0.35">
      <c r="B90" s="344" t="s">
        <v>272</v>
      </c>
      <c r="C90" s="350" t="e">
        <f>Summary!D89/$F$3</f>
        <v>#REF!</v>
      </c>
      <c r="D90" s="350">
        <f>Summary!E89/$F$3</f>
        <v>0.15079365079365079</v>
      </c>
      <c r="E90" s="350">
        <f>Summary!F89/$F$3</f>
        <v>0.15079365079365079</v>
      </c>
      <c r="F90" s="350">
        <f>Summary!G89/$F$3</f>
        <v>0.15079365079365079</v>
      </c>
    </row>
    <row r="91" spans="2:6" x14ac:dyDescent="0.35">
      <c r="B91" s="345" t="s">
        <v>273</v>
      </c>
      <c r="C91" s="358" t="e">
        <f>Summary!D88/$F$3</f>
        <v>#REF!</v>
      </c>
      <c r="D91" s="358">
        <f>Summary!E88/$F$3</f>
        <v>0.14545706</v>
      </c>
      <c r="E91" s="358">
        <f>Summary!F88/$F$3</f>
        <v>0.14545706</v>
      </c>
      <c r="F91" s="358">
        <f>Summary!G88/$F$3</f>
        <v>0.14545706</v>
      </c>
    </row>
    <row r="92" spans="2:6" x14ac:dyDescent="0.35">
      <c r="B92" s="344" t="s">
        <v>274</v>
      </c>
      <c r="C92" s="352" t="e">
        <f>C91+C90-C89</f>
        <v>#REF!</v>
      </c>
      <c r="D92" s="352">
        <f t="shared" ref="D92:F92" si="6">D91+D90-D89</f>
        <v>-9.6401290135902429E-2</v>
      </c>
      <c r="E92" s="352">
        <f t="shared" si="6"/>
        <v>-0.14997345737415574</v>
      </c>
      <c r="F92" s="352">
        <f t="shared" si="6"/>
        <v>-0.24342643967096594</v>
      </c>
    </row>
    <row r="93" spans="2:6" x14ac:dyDescent="0.35">
      <c r="B93" s="345" t="s">
        <v>275</v>
      </c>
      <c r="C93" s="356" t="e">
        <f>Summary!D90/$F$3</f>
        <v>#REF!</v>
      </c>
      <c r="D93" s="356">
        <f>Summary!E90/$F$3</f>
        <v>0.25834198275853726</v>
      </c>
      <c r="E93" s="356">
        <f>Summary!F90/$F$3</f>
        <v>0.25834198275853726</v>
      </c>
      <c r="F93" s="356">
        <f>Summary!G90/$F$3</f>
        <v>0.25834198275853726</v>
      </c>
    </row>
    <row r="94" spans="2:6" ht="18.75" thickBot="1" x14ac:dyDescent="0.4">
      <c r="B94" s="347" t="s">
        <v>276</v>
      </c>
      <c r="C94" s="354" t="e">
        <f>C93+C90+-C89</f>
        <v>#REF!</v>
      </c>
      <c r="D94" s="354">
        <f t="shared" ref="D94:F94" si="7">D93+D90+-D89</f>
        <v>1.6483632622634858E-2</v>
      </c>
      <c r="E94" s="354">
        <f t="shared" si="7"/>
        <v>-3.7088534615618451E-2</v>
      </c>
      <c r="F94" s="354">
        <f t="shared" si="7"/>
        <v>-0.13054151691242866</v>
      </c>
    </row>
    <row r="95" spans="2:6" ht="19.5" thickTop="1" thickBot="1" x14ac:dyDescent="0.4"/>
    <row r="96" spans="2:6" ht="19.5" thickTop="1" thickBot="1" x14ac:dyDescent="0.4">
      <c r="B96" s="348" t="s">
        <v>281</v>
      </c>
      <c r="C96" s="342" t="s">
        <v>263</v>
      </c>
      <c r="D96" s="342" t="s">
        <v>264</v>
      </c>
      <c r="E96" s="342" t="s">
        <v>265</v>
      </c>
      <c r="F96" s="342" t="s">
        <v>266</v>
      </c>
    </row>
    <row r="97" spans="2:6" ht="18.75" thickTop="1" x14ac:dyDescent="0.35">
      <c r="B97" s="343" t="s">
        <v>267</v>
      </c>
      <c r="C97" s="363" t="e">
        <f>$F$32+C41+C55+C69+C83</f>
        <v>#REF!</v>
      </c>
      <c r="D97" s="363" t="e">
        <f>$F$32+D41+D55+D69+D83</f>
        <v>#REF!</v>
      </c>
      <c r="E97" s="363" t="e">
        <f>$F$32+E41+E55+E69+E83</f>
        <v>#REF!</v>
      </c>
      <c r="F97" s="363" t="e">
        <f>$F$32+F41+F55+F69+F83</f>
        <v>#REF!</v>
      </c>
    </row>
    <row r="98" spans="2:6" x14ac:dyDescent="0.35">
      <c r="B98" s="344" t="s">
        <v>268</v>
      </c>
      <c r="C98" s="415" t="e">
        <f>$F$33+C42+C56+C70+C84</f>
        <v>#REF!</v>
      </c>
      <c r="D98" s="415" t="e">
        <f>$F$33+D42+D56+D70+D84</f>
        <v>#REF!</v>
      </c>
      <c r="E98" s="415" t="e">
        <f>$F$33+E42+E56+E70+E84</f>
        <v>#REF!</v>
      </c>
      <c r="F98" s="415" t="e">
        <f>$F$33+F42+F56+F70+F84</f>
        <v>#REF!</v>
      </c>
    </row>
    <row r="99" spans="2:6" x14ac:dyDescent="0.35">
      <c r="B99" s="341" t="s">
        <v>277</v>
      </c>
      <c r="C99" s="351"/>
      <c r="D99" s="351"/>
      <c r="E99" s="351"/>
      <c r="F99" s="351"/>
    </row>
    <row r="100" spans="2:6" x14ac:dyDescent="0.35">
      <c r="B100" s="344" t="s">
        <v>45</v>
      </c>
      <c r="C100" s="352" t="e">
        <f>C86+C72+C58+C58+$F$35</f>
        <v>#REF!</v>
      </c>
      <c r="D100" s="352" t="e">
        <f t="shared" ref="D100:F100" si="8">D86+D72+D58+D58+$F$35</f>
        <v>#REF!</v>
      </c>
      <c r="E100" s="352" t="e">
        <f t="shared" si="8"/>
        <v>#REF!</v>
      </c>
      <c r="F100" s="352" t="e">
        <f t="shared" si="8"/>
        <v>#REF!</v>
      </c>
    </row>
    <row r="101" spans="2:6" x14ac:dyDescent="0.35">
      <c r="B101" s="345" t="s">
        <v>278</v>
      </c>
      <c r="C101" s="364">
        <v>0.14000000000000001</v>
      </c>
      <c r="D101" s="364">
        <v>0.14000000000000001</v>
      </c>
      <c r="E101" s="364">
        <v>0.14000000000000001</v>
      </c>
      <c r="F101" s="364">
        <v>0.14000000000000001</v>
      </c>
    </row>
    <row r="102" spans="2:6" x14ac:dyDescent="0.35">
      <c r="B102" s="360"/>
      <c r="C102" s="360"/>
      <c r="D102" s="360"/>
      <c r="E102" s="360"/>
      <c r="F102" s="360"/>
    </row>
    <row r="103" spans="2:6" x14ac:dyDescent="0.35">
      <c r="B103" s="341" t="s">
        <v>279</v>
      </c>
      <c r="C103" s="351"/>
      <c r="D103" s="351"/>
      <c r="E103" s="351"/>
      <c r="F103" s="351"/>
    </row>
    <row r="104" spans="2:6" x14ac:dyDescent="0.35">
      <c r="B104" s="344" t="s">
        <v>45</v>
      </c>
      <c r="C104" s="352" t="e">
        <f>0.26*C100</f>
        <v>#REF!</v>
      </c>
      <c r="D104" s="352" t="e">
        <f t="shared" ref="D104:F104" si="9">0.26*D100</f>
        <v>#REF!</v>
      </c>
      <c r="E104" s="352" t="e">
        <f>0.26*E100</f>
        <v>#REF!</v>
      </c>
      <c r="F104" s="352" t="e">
        <f t="shared" si="9"/>
        <v>#REF!</v>
      </c>
    </row>
    <row r="105" spans="2:6" x14ac:dyDescent="0.35">
      <c r="B105" s="345" t="s">
        <v>278</v>
      </c>
      <c r="C105" s="364">
        <v>0.11</v>
      </c>
      <c r="D105" s="364">
        <v>0.11</v>
      </c>
      <c r="E105" s="364">
        <v>0.11</v>
      </c>
      <c r="F105" s="364">
        <v>0.11</v>
      </c>
    </row>
    <row r="106" spans="2:6" x14ac:dyDescent="0.35">
      <c r="B106" s="360"/>
      <c r="C106" s="360"/>
      <c r="D106" s="360"/>
      <c r="E106" s="360"/>
      <c r="F106" s="360"/>
    </row>
    <row r="107" spans="2:6" x14ac:dyDescent="0.35">
      <c r="B107" s="341" t="s">
        <v>280</v>
      </c>
      <c r="C107" s="351"/>
      <c r="D107" s="351"/>
      <c r="E107" s="351"/>
      <c r="F107" s="351"/>
    </row>
    <row r="108" spans="2:6" x14ac:dyDescent="0.35">
      <c r="B108" s="344" t="s">
        <v>45</v>
      </c>
      <c r="C108" s="352" t="e">
        <f>0.74*C100</f>
        <v>#REF!</v>
      </c>
      <c r="D108" s="352" t="e">
        <f t="shared" ref="D108:F108" si="10">0.74*D100</f>
        <v>#REF!</v>
      </c>
      <c r="E108" s="352" t="e">
        <f t="shared" si="10"/>
        <v>#REF!</v>
      </c>
      <c r="F108" s="352" t="e">
        <f t="shared" si="10"/>
        <v>#REF!</v>
      </c>
    </row>
    <row r="109" spans="2:6" x14ac:dyDescent="0.35">
      <c r="B109" s="345" t="s">
        <v>278</v>
      </c>
      <c r="C109" s="416">
        <v>0.11</v>
      </c>
      <c r="D109" s="416">
        <v>0.11</v>
      </c>
      <c r="E109" s="416">
        <v>0.11</v>
      </c>
      <c r="F109" s="416">
        <v>0.11</v>
      </c>
    </row>
    <row r="110" spans="2:6" ht="18.75" thickBot="1" x14ac:dyDescent="0.4">
      <c r="B110" s="361"/>
      <c r="C110" s="361"/>
      <c r="D110" s="361"/>
      <c r="E110" s="361"/>
      <c r="F110" s="361"/>
    </row>
    <row r="111" spans="2:6" ht="19.5" thickTop="1" thickBot="1" x14ac:dyDescent="0.4"/>
    <row r="112" spans="2:6" ht="36.75" thickBot="1" x14ac:dyDescent="0.4">
      <c r="B112" s="398"/>
      <c r="C112" s="393" t="s">
        <v>286</v>
      </c>
      <c r="D112" s="393" t="s">
        <v>287</v>
      </c>
      <c r="E112" s="394" t="s">
        <v>288</v>
      </c>
    </row>
    <row r="113" spans="2:5" ht="18.75" thickBot="1" x14ac:dyDescent="0.4">
      <c r="B113" s="395" t="s">
        <v>263</v>
      </c>
      <c r="C113" s="396">
        <f>+'TSR tables and graphs'!C151/$F$3</f>
        <v>0.53535560135083282</v>
      </c>
      <c r="D113" s="396">
        <f>+'TSR tables and graphs'!D151/$F$3</f>
        <v>0.23960253090249434</v>
      </c>
      <c r="E113" s="396">
        <f>+'TSR tables and graphs'!E151/$F$3</f>
        <v>1.295804310261532</v>
      </c>
    </row>
    <row r="114" spans="2:5" ht="18.75" thickBot="1" x14ac:dyDescent="0.4">
      <c r="B114" s="397" t="s">
        <v>289</v>
      </c>
      <c r="C114" s="396">
        <f>+'TSR tables and graphs'!C152/$F$3</f>
        <v>0.56070264278509352</v>
      </c>
      <c r="D114" s="396">
        <f>+'TSR tables and graphs'!D152/$F$3</f>
        <v>0.13715186228809495</v>
      </c>
      <c r="E114" s="396">
        <f>+'TSR tables and graphs'!E152/$F$3</f>
        <v>1.1933536416471324</v>
      </c>
    </row>
    <row r="115" spans="2:5" ht="36.75" thickBot="1" x14ac:dyDescent="0.4">
      <c r="B115" s="395" t="s">
        <v>290</v>
      </c>
      <c r="C115" s="396">
        <f>+'TSR tables and graphs'!C153/$F$3</f>
        <v>0.59102258714639544</v>
      </c>
      <c r="D115" s="396">
        <f>+'TSR tables and graphs'!D153/$F$3</f>
        <v>0.18697412458441101</v>
      </c>
      <c r="E115" s="396">
        <f>+'TSR tables and graphs'!E153/$F$3</f>
        <v>1.2431759039434485</v>
      </c>
    </row>
    <row r="116" spans="2:5" ht="18.75" thickBot="1" x14ac:dyDescent="0.4">
      <c r="B116" s="397" t="s">
        <v>291</v>
      </c>
      <c r="C116" s="396">
        <f>+'TSR tables and graphs'!C154/$F$3</f>
        <v>0.53591341488986721</v>
      </c>
      <c r="D116" s="396">
        <f>+'TSR tables and graphs'!D154/$F$3</f>
        <v>0.20791814780485993</v>
      </c>
      <c r="E116" s="396">
        <f>+'TSR tables and graphs'!E154/$F$3</f>
        <v>1.2641199271638976</v>
      </c>
    </row>
    <row r="117" spans="2:5" ht="18.75" thickBot="1" x14ac:dyDescent="0.4"/>
    <row r="118" spans="2:5" ht="36.75" thickBot="1" x14ac:dyDescent="0.4">
      <c r="B118" s="398"/>
      <c r="C118" s="393" t="s">
        <v>286</v>
      </c>
      <c r="D118" s="393" t="s">
        <v>287</v>
      </c>
      <c r="E118" s="394" t="s">
        <v>288</v>
      </c>
    </row>
    <row r="119" spans="2:5" ht="18.75" thickBot="1" x14ac:dyDescent="0.4">
      <c r="B119" s="395" t="s">
        <v>264</v>
      </c>
      <c r="C119" s="396">
        <f>+'TSR tables and graphs'!C157/$F$3</f>
        <v>0.66344183938363166</v>
      </c>
      <c r="D119" s="396">
        <f>+'TSR tables and graphs'!D157/$F$3</f>
        <v>-0.11343929744303256</v>
      </c>
      <c r="E119" s="396">
        <f>+'TSR tables and graphs'!E157/$F$3</f>
        <v>0.94276248191600487</v>
      </c>
    </row>
    <row r="120" spans="2:5" ht="18.75" thickBot="1" x14ac:dyDescent="0.4">
      <c r="B120" s="397" t="s">
        <v>289</v>
      </c>
      <c r="C120" s="396">
        <f>+'TSR tables and graphs'!C158/$F$3</f>
        <v>0.69591591266629693</v>
      </c>
      <c r="D120" s="396">
        <f>+'TSR tables and graphs'!D158/$F$3</f>
        <v>-0.24839683279986705</v>
      </c>
      <c r="E120" s="396">
        <f>+'TSR tables and graphs'!E158/$F$3</f>
        <v>0.80780494655917057</v>
      </c>
    </row>
    <row r="121" spans="2:5" ht="36.75" thickBot="1" x14ac:dyDescent="0.4">
      <c r="B121" s="395" t="s">
        <v>290</v>
      </c>
      <c r="C121" s="396">
        <f>+'TSR tables and graphs'!C159/$F$3</f>
        <v>0.73047200908894472</v>
      </c>
      <c r="D121" s="396">
        <f>+'TSR tables and graphs'!D159/$F$3</f>
        <v>-0.1780376097076769</v>
      </c>
      <c r="E121" s="396">
        <f>+'TSR tables and graphs'!E159/$F$3</f>
        <v>0.87816416965136068</v>
      </c>
    </row>
    <row r="122" spans="2:5" ht="18.75" thickBot="1" x14ac:dyDescent="0.4">
      <c r="B122" s="397" t="s">
        <v>291</v>
      </c>
      <c r="C122" s="396">
        <f>+'TSR tables and graphs'!C160/$F$3</f>
        <v>0.66415372372336245</v>
      </c>
      <c r="D122" s="396">
        <f>+'TSR tables and graphs'!D160/$F$3</f>
        <v>-0.1550655097491192</v>
      </c>
      <c r="E122" s="396">
        <f>+'TSR tables and graphs'!E160/$F$3</f>
        <v>0.90113626960991833</v>
      </c>
    </row>
    <row r="123" spans="2:5" ht="18.75" thickBot="1" x14ac:dyDescent="0.4"/>
    <row r="124" spans="2:5" ht="36.75" thickBot="1" x14ac:dyDescent="0.4">
      <c r="B124" s="398"/>
      <c r="C124" s="393" t="s">
        <v>286</v>
      </c>
      <c r="D124" s="393" t="s">
        <v>287</v>
      </c>
      <c r="E124" s="394" t="s">
        <v>288</v>
      </c>
    </row>
    <row r="125" spans="2:5" ht="18.75" thickBot="1" x14ac:dyDescent="0.4">
      <c r="B125" s="395" t="s">
        <v>265</v>
      </c>
      <c r="C125" s="396">
        <f>+'TSR tables and graphs'!C163/$F$3</f>
        <v>0.69597923440674325</v>
      </c>
      <c r="D125" s="396">
        <f>+'TSR tables and graphs'!D163/$F$3</f>
        <v>-0.4736425705259924</v>
      </c>
      <c r="E125" s="396">
        <f>+'TSR tables and graphs'!E163/$F$3</f>
        <v>0.58255920883304524</v>
      </c>
    </row>
    <row r="126" spans="2:5" ht="18.75" thickBot="1" x14ac:dyDescent="0.4">
      <c r="B126" s="397" t="s">
        <v>289</v>
      </c>
      <c r="C126" s="396">
        <f>+'TSR tables and graphs'!C164/$F$3</f>
        <v>0.73626497197381457</v>
      </c>
      <c r="D126" s="396">
        <f>+'TSR tables and graphs'!D164/$F$3</f>
        <v>-0.64912818563181574</v>
      </c>
      <c r="E126" s="396">
        <f>+'TSR tables and graphs'!E164/$F$3</f>
        <v>0.40707359372722179</v>
      </c>
    </row>
    <row r="127" spans="2:5" ht="36.75" thickBot="1" x14ac:dyDescent="0.4">
      <c r="B127" s="395" t="s">
        <v>290</v>
      </c>
      <c r="C127" s="396">
        <f>+'TSR tables and graphs'!C165/$F$3</f>
        <v>0.75389355454786633</v>
      </c>
      <c r="D127" s="396">
        <f>+'TSR tables and graphs'!D165/$F$3</f>
        <v>-0.52922537790925173</v>
      </c>
      <c r="E127" s="396">
        <f>+'TSR tables and graphs'!E165/$F$3</f>
        <v>0.52697640144978586</v>
      </c>
    </row>
    <row r="128" spans="2:5" ht="18.75" thickBot="1" x14ac:dyDescent="0.4">
      <c r="B128" s="397" t="s">
        <v>291</v>
      </c>
      <c r="C128" s="396">
        <f>+'TSR tables and graphs'!C166/$F$3</f>
        <v>0.69685998979920305</v>
      </c>
      <c r="D128" s="396">
        <f>+'TSR tables and graphs'!D166/$F$3</f>
        <v>-0.52766380232760624</v>
      </c>
      <c r="E128" s="396">
        <f>+'TSR tables and graphs'!E166/$F$3</f>
        <v>0.52853797703143135</v>
      </c>
    </row>
    <row r="129" spans="2:5" ht="18.75" thickBot="1" x14ac:dyDescent="0.4"/>
    <row r="130" spans="2:5" ht="36.75" thickBot="1" x14ac:dyDescent="0.4">
      <c r="B130" s="398"/>
      <c r="C130" s="393" t="s">
        <v>286</v>
      </c>
      <c r="D130" s="393" t="s">
        <v>287</v>
      </c>
      <c r="E130" s="394" t="s">
        <v>288</v>
      </c>
    </row>
    <row r="131" spans="2:5" ht="18.75" thickBot="1" x14ac:dyDescent="0.4">
      <c r="B131" s="395" t="s">
        <v>266</v>
      </c>
      <c r="C131" s="396">
        <f>+'TSR tables and graphs'!C169/$F$3</f>
        <v>0.88069200247525348</v>
      </c>
      <c r="D131" s="396">
        <f>+'TSR tables and graphs'!D169/$F$3</f>
        <v>-1.1189210156205616</v>
      </c>
      <c r="E131" s="396">
        <f>+'TSR tables and graphs'!E169/$F$3</f>
        <v>-6.2719236261524008E-2</v>
      </c>
    </row>
    <row r="132" spans="2:5" ht="18.75" thickBot="1" x14ac:dyDescent="0.4">
      <c r="B132" s="397" t="s">
        <v>289</v>
      </c>
      <c r="C132" s="396">
        <f>+'TSR tables and graphs'!C170/$F$3</f>
        <v>0.92676445018323161</v>
      </c>
      <c r="D132" s="396">
        <f>+'TSR tables and graphs'!D170/$F$3</f>
        <v>-1.327180261041252</v>
      </c>
      <c r="E132" s="396">
        <f>+'TSR tables and graphs'!E170/$F$3</f>
        <v>-0.27097848168221439</v>
      </c>
    </row>
    <row r="133" spans="2:5" ht="36.75" thickBot="1" x14ac:dyDescent="0.4">
      <c r="B133" s="395" t="s">
        <v>290</v>
      </c>
      <c r="C133" s="396">
        <f>+'TSR tables and graphs'!C171/$F$3</f>
        <v>0.96397545594826572</v>
      </c>
      <c r="D133" s="396">
        <f>+'TSR tables and graphs'!D171/$F$3</f>
        <v>-1.2047564330488723</v>
      </c>
      <c r="E133" s="396">
        <f>+'TSR tables and graphs'!E171/$F$3</f>
        <v>-0.14855465368983453</v>
      </c>
    </row>
    <row r="134" spans="2:5" ht="18.75" thickBot="1" x14ac:dyDescent="0.4">
      <c r="B134" s="397" t="s">
        <v>291</v>
      </c>
      <c r="C134" s="396">
        <f>+'TSR tables and graphs'!C172/$F$3</f>
        <v>0.88169785385209654</v>
      </c>
      <c r="D134" s="396">
        <f>+'TSR tables and graphs'!D172/$F$3</f>
        <v>-1.1829656630196561</v>
      </c>
      <c r="E134" s="396">
        <f>+'TSR tables and graphs'!E172/$F$3</f>
        <v>-0.12676388366061841</v>
      </c>
    </row>
  </sheetData>
  <mergeCells count="3">
    <mergeCell ref="C19:C20"/>
    <mergeCell ref="D19:D20"/>
    <mergeCell ref="E19:E20"/>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72"/>
  <sheetViews>
    <sheetView topLeftCell="A94" workbookViewId="0">
      <selection activeCell="E46" sqref="E46"/>
    </sheetView>
  </sheetViews>
  <sheetFormatPr defaultRowHeight="18" x14ac:dyDescent="0.35"/>
  <cols>
    <col min="1" max="1" width="9.140625" style="359"/>
    <col min="2" max="2" width="41.7109375" style="359" customWidth="1"/>
    <col min="3" max="3" width="23.7109375" style="359" bestFit="1" customWidth="1"/>
    <col min="4" max="4" width="18.5703125" style="359" customWidth="1"/>
    <col min="5" max="5" width="18.85546875" style="359" bestFit="1" customWidth="1"/>
    <col min="6" max="6" width="17.42578125" style="359" bestFit="1" customWidth="1"/>
    <col min="7" max="7" width="11.28515625" style="359" bestFit="1" customWidth="1"/>
    <col min="8" max="16384" width="9.140625" style="359"/>
  </cols>
  <sheetData>
    <row r="2" spans="2:7" x14ac:dyDescent="0.35">
      <c r="B2" s="366" t="s">
        <v>244</v>
      </c>
      <c r="C2" s="366" t="s">
        <v>166</v>
      </c>
      <c r="D2" s="367" t="s">
        <v>245</v>
      </c>
      <c r="E2" s="368" t="s">
        <v>246</v>
      </c>
      <c r="F2" s="359" t="s">
        <v>129</v>
      </c>
      <c r="G2" s="359" t="s">
        <v>167</v>
      </c>
    </row>
    <row r="3" spans="2:7" x14ac:dyDescent="0.35">
      <c r="B3" s="369" t="s">
        <v>247</v>
      </c>
      <c r="C3" s="370" t="s">
        <v>284</v>
      </c>
      <c r="D3" s="371" t="e">
        <f>#REF!</f>
        <v>#REF!</v>
      </c>
      <c r="E3" s="372" t="e">
        <f>D3/$F$3</f>
        <v>#REF!</v>
      </c>
      <c r="F3" s="359">
        <v>63</v>
      </c>
      <c r="G3" s="359">
        <v>1</v>
      </c>
    </row>
    <row r="4" spans="2:7" x14ac:dyDescent="0.35">
      <c r="B4" s="369" t="s">
        <v>248</v>
      </c>
      <c r="C4" s="370" t="s">
        <v>284</v>
      </c>
      <c r="D4" s="371" t="e">
        <f>#REF!</f>
        <v>#REF!</v>
      </c>
      <c r="E4" s="372" t="e">
        <f t="shared" ref="E4:E16" si="0">D4/$F$3</f>
        <v>#REF!</v>
      </c>
    </row>
    <row r="5" spans="2:7" x14ac:dyDescent="0.35">
      <c r="B5" s="369" t="s">
        <v>249</v>
      </c>
      <c r="C5" s="370" t="s">
        <v>284</v>
      </c>
      <c r="D5" s="371" t="e">
        <f>#REF!</f>
        <v>#REF!</v>
      </c>
      <c r="E5" s="372" t="e">
        <f t="shared" si="0"/>
        <v>#REF!</v>
      </c>
    </row>
    <row r="6" spans="2:7" x14ac:dyDescent="0.35">
      <c r="B6" s="369" t="s">
        <v>250</v>
      </c>
      <c r="C6" s="370" t="s">
        <v>284</v>
      </c>
      <c r="D6" s="371" t="e">
        <f>#REF!</f>
        <v>#REF!</v>
      </c>
      <c r="E6" s="372" t="e">
        <f t="shared" si="0"/>
        <v>#REF!</v>
      </c>
    </row>
    <row r="7" spans="2:7" x14ac:dyDescent="0.35">
      <c r="B7" s="369" t="s">
        <v>132</v>
      </c>
      <c r="C7" s="370" t="s">
        <v>284</v>
      </c>
      <c r="D7" s="371" t="e">
        <f>#REF!</f>
        <v>#REF!</v>
      </c>
      <c r="E7" s="372" t="e">
        <f t="shared" si="0"/>
        <v>#REF!</v>
      </c>
    </row>
    <row r="8" spans="2:7" x14ac:dyDescent="0.35">
      <c r="B8" s="369" t="s">
        <v>93</v>
      </c>
      <c r="C8" s="370" t="s">
        <v>284</v>
      </c>
      <c r="D8" s="371" t="e">
        <f>#REF!</f>
        <v>#REF!</v>
      </c>
      <c r="E8" s="372" t="e">
        <f t="shared" si="0"/>
        <v>#REF!</v>
      </c>
    </row>
    <row r="9" spans="2:7" x14ac:dyDescent="0.35">
      <c r="B9" s="369" t="s">
        <v>251</v>
      </c>
      <c r="C9" s="370" t="s">
        <v>284</v>
      </c>
      <c r="D9" s="371" t="e">
        <f>#REF!</f>
        <v>#REF!</v>
      </c>
      <c r="E9" s="372" t="e">
        <f t="shared" si="0"/>
        <v>#REF!</v>
      </c>
    </row>
    <row r="10" spans="2:7" x14ac:dyDescent="0.35">
      <c r="B10" s="369" t="s">
        <v>94</v>
      </c>
      <c r="C10" s="370" t="s">
        <v>284</v>
      </c>
      <c r="D10" s="371" t="e">
        <f>#REF!</f>
        <v>#REF!</v>
      </c>
      <c r="E10" s="372" t="e">
        <f t="shared" si="0"/>
        <v>#REF!</v>
      </c>
    </row>
    <row r="11" spans="2:7" x14ac:dyDescent="0.35">
      <c r="B11" s="369" t="s">
        <v>91</v>
      </c>
      <c r="C11" s="370" t="s">
        <v>284</v>
      </c>
      <c r="D11" s="371" t="e">
        <f>#REF!</f>
        <v>#REF!</v>
      </c>
      <c r="E11" s="372" t="e">
        <f t="shared" si="0"/>
        <v>#REF!</v>
      </c>
    </row>
    <row r="12" spans="2:7" x14ac:dyDescent="0.35">
      <c r="B12" s="369" t="s">
        <v>252</v>
      </c>
      <c r="C12" s="370" t="s">
        <v>284</v>
      </c>
      <c r="D12" s="371" t="e">
        <f>#REF!</f>
        <v>#REF!</v>
      </c>
      <c r="E12" s="372" t="e">
        <f t="shared" si="0"/>
        <v>#REF!</v>
      </c>
    </row>
    <row r="13" spans="2:7" x14ac:dyDescent="0.35">
      <c r="B13" s="369" t="s">
        <v>92</v>
      </c>
      <c r="C13" s="370" t="s">
        <v>285</v>
      </c>
      <c r="D13" s="371" t="e">
        <f>#REF!</f>
        <v>#REF!</v>
      </c>
      <c r="E13" s="372" t="e">
        <f t="shared" si="0"/>
        <v>#REF!</v>
      </c>
    </row>
    <row r="14" spans="2:7" x14ac:dyDescent="0.35">
      <c r="B14" s="369" t="s">
        <v>100</v>
      </c>
      <c r="C14" s="370" t="s">
        <v>283</v>
      </c>
      <c r="D14" s="371" t="e">
        <f>#REF!</f>
        <v>#REF!</v>
      </c>
      <c r="E14" s="372" t="e">
        <f t="shared" si="0"/>
        <v>#REF!</v>
      </c>
    </row>
    <row r="15" spans="2:7" x14ac:dyDescent="0.35">
      <c r="B15" s="369" t="s">
        <v>128</v>
      </c>
      <c r="C15" s="370" t="s">
        <v>284</v>
      </c>
      <c r="D15" s="371" t="e">
        <f>#REF!</f>
        <v>#REF!</v>
      </c>
      <c r="E15" s="372" t="e">
        <f t="shared" si="0"/>
        <v>#REF!</v>
      </c>
    </row>
    <row r="16" spans="2:7" x14ac:dyDescent="0.35">
      <c r="B16" s="373" t="s">
        <v>29</v>
      </c>
      <c r="C16" s="374" t="s">
        <v>282</v>
      </c>
      <c r="D16" s="371" t="e">
        <f>#REF!</f>
        <v>#REF!</v>
      </c>
      <c r="E16" s="372" t="e">
        <f t="shared" si="0"/>
        <v>#REF!</v>
      </c>
    </row>
    <row r="19" spans="2:6" x14ac:dyDescent="0.35">
      <c r="B19" s="366" t="s">
        <v>253</v>
      </c>
      <c r="C19" s="575" t="s">
        <v>255</v>
      </c>
      <c r="D19" s="575" t="s">
        <v>282</v>
      </c>
      <c r="E19" s="577" t="s">
        <v>256</v>
      </c>
    </row>
    <row r="20" spans="2:6" ht="36" x14ac:dyDescent="0.35">
      <c r="B20" s="375" t="s">
        <v>254</v>
      </c>
      <c r="C20" s="576"/>
      <c r="D20" s="576"/>
      <c r="E20" s="578"/>
    </row>
    <row r="21" spans="2:6" x14ac:dyDescent="0.35">
      <c r="B21" s="376" t="s">
        <v>0</v>
      </c>
      <c r="C21" s="377" t="e">
        <f>#REF!</f>
        <v>#REF!</v>
      </c>
      <c r="D21" s="378" t="e">
        <f>#REF!</f>
        <v>#REF!</v>
      </c>
      <c r="E21" s="379" t="e">
        <f>D21/$F$3/10</f>
        <v>#REF!</v>
      </c>
    </row>
    <row r="22" spans="2:6" x14ac:dyDescent="0.35">
      <c r="B22" s="376" t="s">
        <v>257</v>
      </c>
      <c r="C22" s="377" t="e">
        <f>#REF!</f>
        <v>#REF!</v>
      </c>
      <c r="D22" s="380" t="e">
        <f>#REF!</f>
        <v>#REF!</v>
      </c>
      <c r="E22" s="379" t="e">
        <f>D22/$F$3/10</f>
        <v>#REF!</v>
      </c>
    </row>
    <row r="23" spans="2:6" x14ac:dyDescent="0.35">
      <c r="B23" s="376" t="s">
        <v>123</v>
      </c>
      <c r="C23" s="377" t="e">
        <f>#REF!</f>
        <v>#REF!</v>
      </c>
      <c r="D23" s="380" t="e">
        <f>#REF!</f>
        <v>#REF!</v>
      </c>
      <c r="E23" s="379" t="e">
        <f>D23/$F$3/10</f>
        <v>#REF!</v>
      </c>
    </row>
    <row r="24" spans="2:6" x14ac:dyDescent="0.35">
      <c r="B24" s="376" t="s">
        <v>258</v>
      </c>
      <c r="C24" s="381">
        <v>1</v>
      </c>
      <c r="D24" s="382" t="e">
        <f>SUM(D21:D23)</f>
        <v>#REF!</v>
      </c>
      <c r="E24" s="379" t="e">
        <f>D24/$F$3/10</f>
        <v>#REF!</v>
      </c>
    </row>
    <row r="26" spans="2:6" x14ac:dyDescent="0.35">
      <c r="B26" s="383" t="s">
        <v>259</v>
      </c>
      <c r="C26" s="384" t="s">
        <v>255</v>
      </c>
    </row>
    <row r="27" spans="2:6" x14ac:dyDescent="0.35">
      <c r="B27" s="376" t="s">
        <v>260</v>
      </c>
      <c r="C27" s="385">
        <v>0.08</v>
      </c>
    </row>
    <row r="28" spans="2:6" x14ac:dyDescent="0.35">
      <c r="B28" s="376" t="s">
        <v>261</v>
      </c>
      <c r="C28" s="386">
        <v>6</v>
      </c>
    </row>
    <row r="29" spans="2:6" x14ac:dyDescent="0.35">
      <c r="B29" s="376" t="s">
        <v>262</v>
      </c>
      <c r="C29" s="386">
        <v>1</v>
      </c>
    </row>
    <row r="30" spans="2:6" ht="18.75" thickBot="1" x14ac:dyDescent="0.4"/>
    <row r="31" spans="2:6" ht="19.5" thickTop="1" thickBot="1" x14ac:dyDescent="0.4">
      <c r="B31" s="348" t="s">
        <v>101</v>
      </c>
      <c r="C31" s="342" t="s">
        <v>263</v>
      </c>
      <c r="D31" s="342" t="s">
        <v>264</v>
      </c>
      <c r="E31" s="342" t="s">
        <v>265</v>
      </c>
      <c r="F31" s="342" t="s">
        <v>266</v>
      </c>
    </row>
    <row r="32" spans="2:6" ht="18.75" thickTop="1" x14ac:dyDescent="0.35">
      <c r="B32" s="343" t="s">
        <v>267</v>
      </c>
      <c r="C32" s="387"/>
      <c r="D32" s="387"/>
      <c r="E32" s="387"/>
      <c r="F32" s="349" t="e">
        <f>SUM(#REF!)+SUM(#REF!)</f>
        <v>#REF!</v>
      </c>
    </row>
    <row r="33" spans="2:7" x14ac:dyDescent="0.35">
      <c r="B33" s="344" t="s">
        <v>268</v>
      </c>
      <c r="C33" s="388"/>
      <c r="D33" s="388"/>
      <c r="E33" s="388"/>
      <c r="F33" s="350" t="e">
        <f>#REF!</f>
        <v>#REF!</v>
      </c>
    </row>
    <row r="34" spans="2:7" x14ac:dyDescent="0.35">
      <c r="B34" s="351"/>
      <c r="C34" s="389"/>
      <c r="D34" s="389"/>
      <c r="E34" s="389"/>
      <c r="F34" s="358"/>
    </row>
    <row r="35" spans="2:7" x14ac:dyDescent="0.35">
      <c r="B35" s="344" t="s">
        <v>45</v>
      </c>
      <c r="C35" s="388"/>
      <c r="D35" s="388"/>
      <c r="E35" s="388"/>
      <c r="F35" s="350" t="e">
        <f>#REF!</f>
        <v>#REF!</v>
      </c>
    </row>
    <row r="36" spans="2:7" x14ac:dyDescent="0.35">
      <c r="B36" s="345" t="s">
        <v>269</v>
      </c>
      <c r="C36" s="389"/>
      <c r="D36" s="389"/>
      <c r="E36" s="389"/>
      <c r="F36" s="358"/>
    </row>
    <row r="37" spans="2:7" x14ac:dyDescent="0.35">
      <c r="B37" s="344" t="s">
        <v>270</v>
      </c>
      <c r="C37" s="388"/>
      <c r="D37" s="388"/>
      <c r="E37" s="388"/>
      <c r="F37" s="350" t="e">
        <f>#REF!+#REF!</f>
        <v>#REF!</v>
      </c>
    </row>
    <row r="38" spans="2:7" ht="18.75" thickBot="1" x14ac:dyDescent="0.4">
      <c r="B38" s="346" t="s">
        <v>271</v>
      </c>
      <c r="C38" s="390"/>
      <c r="D38" s="390"/>
      <c r="E38" s="390"/>
      <c r="F38" s="391" t="e">
        <f>F35+F36+F37</f>
        <v>#REF!</v>
      </c>
      <c r="G38" s="392"/>
    </row>
    <row r="39" spans="2:7" ht="19.5" thickTop="1" thickBot="1" x14ac:dyDescent="0.4"/>
    <row r="40" spans="2:7" ht="19.5" thickTop="1" thickBot="1" x14ac:dyDescent="0.4">
      <c r="B40" s="348" t="s">
        <v>96</v>
      </c>
      <c r="C40" s="342" t="s">
        <v>263</v>
      </c>
      <c r="D40" s="342" t="s">
        <v>264</v>
      </c>
      <c r="E40" s="342" t="s">
        <v>265</v>
      </c>
      <c r="F40" s="342" t="s">
        <v>266</v>
      </c>
    </row>
    <row r="41" spans="2:7" ht="18.75" thickTop="1" x14ac:dyDescent="0.35">
      <c r="B41" s="343" t="s">
        <v>267</v>
      </c>
      <c r="C41" s="349" t="e">
        <f>Summary!E29</f>
        <v>#REF!</v>
      </c>
      <c r="D41" s="349" t="e">
        <f>Summary!E29</f>
        <v>#REF!</v>
      </c>
      <c r="E41" s="349" t="e">
        <f>Summary!F29</f>
        <v>#REF!</v>
      </c>
      <c r="F41" s="349" t="e">
        <f>Summary!G29</f>
        <v>#REF!</v>
      </c>
    </row>
    <row r="42" spans="2:7" x14ac:dyDescent="0.35">
      <c r="B42" s="344" t="s">
        <v>268</v>
      </c>
      <c r="C42" s="355" t="e">
        <f>Summary!D31</f>
        <v>#REF!</v>
      </c>
      <c r="D42" s="355">
        <f>Summary!E31</f>
        <v>2443.3474536409913</v>
      </c>
      <c r="E42" s="355">
        <f>Summary!F31</f>
        <v>3275.3659503619888</v>
      </c>
      <c r="F42" s="355">
        <f>Summary!G31</f>
        <v>3944.6426678048065</v>
      </c>
    </row>
    <row r="43" spans="2:7" x14ac:dyDescent="0.35">
      <c r="B43" s="351"/>
      <c r="C43" s="351"/>
      <c r="D43" s="351"/>
      <c r="E43" s="351"/>
      <c r="F43" s="351"/>
    </row>
    <row r="44" spans="2:7" x14ac:dyDescent="0.35">
      <c r="B44" s="344" t="s">
        <v>45</v>
      </c>
      <c r="C44" s="350" t="e">
        <f>Summary!D37</f>
        <v>#REF!</v>
      </c>
      <c r="D44" s="350">
        <f>Summary!E37</f>
        <v>160.06578903713827</v>
      </c>
      <c r="E44" s="350">
        <f>Summary!F37</f>
        <v>190.63337227518019</v>
      </c>
      <c r="F44" s="350">
        <f>Summary!G37</f>
        <v>239.64523089251642</v>
      </c>
    </row>
    <row r="45" spans="2:7" x14ac:dyDescent="0.35">
      <c r="B45" s="345" t="s">
        <v>269</v>
      </c>
      <c r="C45" s="356" t="e">
        <f>Summary!D39</f>
        <v>#REF!</v>
      </c>
      <c r="D45" s="356">
        <f>Summary!E39</f>
        <v>246.67576226447898</v>
      </c>
      <c r="E45" s="356">
        <f>Summary!F39</f>
        <v>246.67576226447898</v>
      </c>
      <c r="F45" s="356">
        <f>Summary!G39</f>
        <v>294.3347499597449</v>
      </c>
    </row>
    <row r="46" spans="2:7" x14ac:dyDescent="0.35">
      <c r="B46" s="344" t="s">
        <v>270</v>
      </c>
      <c r="C46" s="350" t="e">
        <f>Summary!D38</f>
        <v>#REF!</v>
      </c>
      <c r="D46" s="350">
        <f>Summary!E38</f>
        <v>263.01388408801114</v>
      </c>
      <c r="E46" s="350">
        <f>Summary!F38</f>
        <v>352.57642916507791</v>
      </c>
      <c r="F46" s="350">
        <f>Summary!G38</f>
        <v>424.62065223371997</v>
      </c>
    </row>
    <row r="47" spans="2:7" x14ac:dyDescent="0.35">
      <c r="B47" s="345" t="s">
        <v>271</v>
      </c>
      <c r="C47" s="353" t="e">
        <f>SUM(C44:C46)</f>
        <v>#REF!</v>
      </c>
      <c r="D47" s="353">
        <f>SUM(D44:D46)</f>
        <v>669.75543538962847</v>
      </c>
      <c r="E47" s="353">
        <f>SUM(E44:E46)</f>
        <v>789.88556370473702</v>
      </c>
      <c r="F47" s="353">
        <f>SUM(F44:F46)</f>
        <v>958.60063308598126</v>
      </c>
    </row>
    <row r="48" spans="2:7" ht="36" x14ac:dyDescent="0.35">
      <c r="B48" s="344" t="s">
        <v>272</v>
      </c>
      <c r="C48" s="357" t="e">
        <f>Summary!D43</f>
        <v>#REF!</v>
      </c>
      <c r="D48" s="357">
        <f>Summary!E43</f>
        <v>280</v>
      </c>
      <c r="E48" s="357">
        <f>Summary!F43</f>
        <v>280</v>
      </c>
      <c r="F48" s="357">
        <f>Summary!G43</f>
        <v>280</v>
      </c>
    </row>
    <row r="49" spans="2:9" x14ac:dyDescent="0.35">
      <c r="B49" s="345" t="s">
        <v>273</v>
      </c>
      <c r="C49" s="356" t="e">
        <f>Summary!D42</f>
        <v>#REF!</v>
      </c>
      <c r="D49" s="356">
        <f>Summary!E42</f>
        <v>445.71566812499998</v>
      </c>
      <c r="E49" s="356">
        <f>Summary!F42</f>
        <v>445.71566812499998</v>
      </c>
      <c r="F49" s="356">
        <f>Summary!G42</f>
        <v>445.71566812499998</v>
      </c>
    </row>
    <row r="50" spans="2:9" x14ac:dyDescent="0.35">
      <c r="B50" s="344" t="s">
        <v>274</v>
      </c>
      <c r="C50" s="350" t="e">
        <f>C48+C49-C47</f>
        <v>#REF!</v>
      </c>
      <c r="D50" s="350">
        <f>D48+D49-D47</f>
        <v>55.960232735371505</v>
      </c>
      <c r="E50" s="350">
        <f>E48+E49-E47</f>
        <v>-64.169895579737044</v>
      </c>
      <c r="F50" s="350">
        <f>F48+F49-F47</f>
        <v>-232.88496496098128</v>
      </c>
    </row>
    <row r="51" spans="2:9" x14ac:dyDescent="0.35">
      <c r="B51" s="345" t="s">
        <v>275</v>
      </c>
      <c r="C51" s="358" t="e">
        <f>Summary!D44</f>
        <v>#REF!</v>
      </c>
      <c r="D51" s="358">
        <f>Summary!E44</f>
        <v>699.86069756767665</v>
      </c>
      <c r="E51" s="358">
        <f>Summary!F44</f>
        <v>699.86069756767665</v>
      </c>
      <c r="F51" s="358">
        <f>Summary!G44</f>
        <v>699.86069756767665</v>
      </c>
    </row>
    <row r="52" spans="2:9" ht="18.75" thickBot="1" x14ac:dyDescent="0.4">
      <c r="B52" s="347" t="s">
        <v>276</v>
      </c>
      <c r="C52" s="354" t="e">
        <f>C48+C51-C47</f>
        <v>#REF!</v>
      </c>
      <c r="D52" s="354">
        <f>D48+D51-D47</f>
        <v>310.10526217804818</v>
      </c>
      <c r="E52" s="354">
        <f>E48+E51-E47</f>
        <v>189.97513386293963</v>
      </c>
      <c r="F52" s="354">
        <f>F48+F51-F47</f>
        <v>21.260064481695395</v>
      </c>
      <c r="I52" s="392">
        <f>E52+E66+E80+E94</f>
        <v>369.17835407066423</v>
      </c>
    </row>
    <row r="53" spans="2:9" ht="19.5" thickTop="1" thickBot="1" x14ac:dyDescent="0.4"/>
    <row r="54" spans="2:9" ht="19.5" thickTop="1" thickBot="1" x14ac:dyDescent="0.4">
      <c r="B54" s="348" t="s">
        <v>87</v>
      </c>
      <c r="C54" s="342" t="s">
        <v>263</v>
      </c>
      <c r="D54" s="342" t="s">
        <v>264</v>
      </c>
      <c r="E54" s="342" t="s">
        <v>265</v>
      </c>
      <c r="F54" s="342" t="s">
        <v>266</v>
      </c>
    </row>
    <row r="55" spans="2:9" ht="18.75" thickTop="1" x14ac:dyDescent="0.35">
      <c r="B55" s="343" t="s">
        <v>267</v>
      </c>
      <c r="C55" s="349" t="e">
        <f>Summary!D6</f>
        <v>#REF!</v>
      </c>
      <c r="D55" s="349" t="e">
        <f>Summary!E6</f>
        <v>#REF!</v>
      </c>
      <c r="E55" s="349" t="e">
        <f>Summary!F6</f>
        <v>#REF!</v>
      </c>
      <c r="F55" s="349" t="e">
        <f>Summary!G6</f>
        <v>#REF!</v>
      </c>
    </row>
    <row r="56" spans="2:9" x14ac:dyDescent="0.35">
      <c r="B56" s="344" t="s">
        <v>268</v>
      </c>
      <c r="C56" s="350" t="e">
        <f>Summary!D8</f>
        <v>#REF!</v>
      </c>
      <c r="D56" s="350">
        <f>Summary!E8</f>
        <v>1312.3480792998562</v>
      </c>
      <c r="E56" s="350">
        <f>Summary!F8</f>
        <v>1726.2395689252521</v>
      </c>
      <c r="F56" s="350">
        <f>Summary!G8</f>
        <v>1965.9040195946477</v>
      </c>
    </row>
    <row r="57" spans="2:9" x14ac:dyDescent="0.35">
      <c r="B57" s="351"/>
      <c r="C57" s="351"/>
      <c r="D57" s="351"/>
      <c r="E57" s="351"/>
      <c r="F57" s="351"/>
    </row>
    <row r="58" spans="2:9" x14ac:dyDescent="0.35">
      <c r="B58" s="344" t="s">
        <v>45</v>
      </c>
      <c r="C58" s="352" t="e">
        <f>Summary!D14</f>
        <v>#REF!</v>
      </c>
      <c r="D58" s="352">
        <f>Summary!E14</f>
        <v>88.502105827342604</v>
      </c>
      <c r="E58" s="352">
        <f>Summary!F14</f>
        <v>103.53307056895311</v>
      </c>
      <c r="F58" s="352">
        <f>Summary!G14</f>
        <v>125.38572785213418</v>
      </c>
    </row>
    <row r="59" spans="2:9" x14ac:dyDescent="0.35">
      <c r="B59" s="345" t="s">
        <v>269</v>
      </c>
      <c r="C59" s="353" t="e">
        <f>Summary!D16</f>
        <v>#REF!</v>
      </c>
      <c r="D59" s="353">
        <f>Summary!E16</f>
        <v>116.35766990649351</v>
      </c>
      <c r="E59" s="353">
        <f>Summary!F16</f>
        <v>116.35766990649351</v>
      </c>
      <c r="F59" s="353">
        <f>Summary!G16</f>
        <v>134.47852796555418</v>
      </c>
    </row>
    <row r="60" spans="2:9" x14ac:dyDescent="0.35">
      <c r="B60" s="344" t="s">
        <v>270</v>
      </c>
      <c r="C60" s="352" t="e">
        <f>Summary!D15</f>
        <v>#REF!</v>
      </c>
      <c r="D60" s="352">
        <f>Summary!E15</f>
        <v>141.26757334399673</v>
      </c>
      <c r="E60" s="352">
        <f>Summary!F15</f>
        <v>185.82087996239443</v>
      </c>
      <c r="F60" s="352">
        <f>Summary!G15</f>
        <v>211.61953498153406</v>
      </c>
    </row>
    <row r="61" spans="2:9" x14ac:dyDescent="0.35">
      <c r="B61" s="345" t="s">
        <v>271</v>
      </c>
      <c r="C61" s="353" t="e">
        <f>C58+C59+C60</f>
        <v>#REF!</v>
      </c>
      <c r="D61" s="353">
        <f>D58+D59+D60</f>
        <v>346.12734907783283</v>
      </c>
      <c r="E61" s="353">
        <f>E58+E59+E60</f>
        <v>405.71162043784102</v>
      </c>
      <c r="F61" s="353">
        <f>F58+F59+F60</f>
        <v>471.48379079922239</v>
      </c>
    </row>
    <row r="62" spans="2:9" ht="36" x14ac:dyDescent="0.35">
      <c r="B62" s="344" t="s">
        <v>272</v>
      </c>
      <c r="C62" s="352" t="e">
        <f>Summary!D20</f>
        <v>#REF!</v>
      </c>
      <c r="D62" s="352">
        <f>Summary!E20</f>
        <v>180</v>
      </c>
      <c r="E62" s="352">
        <f>Summary!F20</f>
        <v>180</v>
      </c>
      <c r="F62" s="352">
        <f>Summary!G20</f>
        <v>180</v>
      </c>
    </row>
    <row r="63" spans="2:9" x14ac:dyDescent="0.35">
      <c r="B63" s="345" t="s">
        <v>273</v>
      </c>
      <c r="C63" s="353" t="e">
        <f>Summary!D19</f>
        <v>#REF!</v>
      </c>
      <c r="D63" s="353">
        <f>Summary!E19</f>
        <v>125.78697022500002</v>
      </c>
      <c r="E63" s="353">
        <f>Summary!F19</f>
        <v>125.78697022500002</v>
      </c>
      <c r="F63" s="353">
        <f>Summary!G19</f>
        <v>125.78697022500002</v>
      </c>
    </row>
    <row r="64" spans="2:9" x14ac:dyDescent="0.35">
      <c r="B64" s="344" t="s">
        <v>274</v>
      </c>
      <c r="C64" s="352" t="e">
        <f>C63+C62-C61</f>
        <v>#REF!</v>
      </c>
      <c r="D64" s="352">
        <f>D63+D62-D61</f>
        <v>-40.340378852832828</v>
      </c>
      <c r="E64" s="352">
        <f>E63+E62-E61</f>
        <v>-99.924650212841016</v>
      </c>
      <c r="F64" s="352">
        <f>F63+F62-F61</f>
        <v>-165.69682057422239</v>
      </c>
    </row>
    <row r="65" spans="2:6" x14ac:dyDescent="0.35">
      <c r="B65" s="345" t="s">
        <v>275</v>
      </c>
      <c r="C65" s="353" t="e">
        <f>Summary!D21</f>
        <v>#REF!</v>
      </c>
      <c r="D65" s="353">
        <f>Summary!E21</f>
        <v>321.94409877248694</v>
      </c>
      <c r="E65" s="353">
        <f>Summary!F21</f>
        <v>321.94409877248694</v>
      </c>
      <c r="F65" s="353">
        <f>Summary!G21</f>
        <v>321.94409877248694</v>
      </c>
    </row>
    <row r="66" spans="2:6" ht="18.75" thickBot="1" x14ac:dyDescent="0.4">
      <c r="B66" s="347" t="s">
        <v>276</v>
      </c>
      <c r="C66" s="354" t="e">
        <f>C65+C62+-C61</f>
        <v>#REF!</v>
      </c>
      <c r="D66" s="354">
        <f>D65+D62+-D61</f>
        <v>155.81674969465411</v>
      </c>
      <c r="E66" s="354">
        <f>E65+E62+-E61</f>
        <v>96.232478334645918</v>
      </c>
      <c r="F66" s="354">
        <f>F65+F62+-F61</f>
        <v>30.460307973264548</v>
      </c>
    </row>
    <row r="67" spans="2:6" ht="19.5" thickTop="1" thickBot="1" x14ac:dyDescent="0.4"/>
    <row r="68" spans="2:6" ht="19.5" thickTop="1" thickBot="1" x14ac:dyDescent="0.4">
      <c r="B68" s="348" t="s">
        <v>98</v>
      </c>
      <c r="C68" s="342" t="s">
        <v>263</v>
      </c>
      <c r="D68" s="342" t="s">
        <v>264</v>
      </c>
      <c r="E68" s="342" t="s">
        <v>265</v>
      </c>
      <c r="F68" s="342" t="s">
        <v>266</v>
      </c>
    </row>
    <row r="69" spans="2:6" ht="18.75" thickTop="1" x14ac:dyDescent="0.35">
      <c r="B69" s="343" t="s">
        <v>267</v>
      </c>
      <c r="C69" s="349" t="e">
        <f>Summary!D52</f>
        <v>#REF!</v>
      </c>
      <c r="D69" s="349" t="e">
        <f>Summary!E52</f>
        <v>#REF!</v>
      </c>
      <c r="E69" s="349" t="e">
        <f>Summary!F52</f>
        <v>#REF!</v>
      </c>
      <c r="F69" s="349" t="e">
        <f>Summary!G52</f>
        <v>#REF!</v>
      </c>
    </row>
    <row r="70" spans="2:6" x14ac:dyDescent="0.35">
      <c r="B70" s="344" t="s">
        <v>268</v>
      </c>
      <c r="C70" s="362" t="e">
        <f>Summary!D54</f>
        <v>#REF!</v>
      </c>
      <c r="D70" s="362">
        <f>Summary!E54</f>
        <v>1231.0008178751498</v>
      </c>
      <c r="E70" s="362">
        <f>Summary!F54</f>
        <v>1526.7775176610314</v>
      </c>
      <c r="F70" s="362">
        <f>Summary!G54</f>
        <v>1520.5802771225212</v>
      </c>
    </row>
    <row r="71" spans="2:6" x14ac:dyDescent="0.35">
      <c r="B71" s="351"/>
      <c r="C71" s="351"/>
      <c r="D71" s="351"/>
      <c r="E71" s="351"/>
      <c r="F71" s="351"/>
    </row>
    <row r="72" spans="2:6" x14ac:dyDescent="0.35">
      <c r="B72" s="344" t="s">
        <v>45</v>
      </c>
      <c r="C72" s="350" t="e">
        <f>Summary!D60</f>
        <v>#REF!</v>
      </c>
      <c r="D72" s="350">
        <f>Summary!E60</f>
        <v>80.104993007969597</v>
      </c>
      <c r="E72" s="350">
        <f>Summary!F60</f>
        <v>89.770058531773543</v>
      </c>
      <c r="F72" s="350">
        <f>Summary!G60</f>
        <v>91.058334185502602</v>
      </c>
    </row>
    <row r="73" spans="2:6" x14ac:dyDescent="0.35">
      <c r="B73" s="345" t="s">
        <v>269</v>
      </c>
      <c r="C73" s="358" t="e">
        <f>Summary!D62</f>
        <v>#REF!</v>
      </c>
      <c r="D73" s="358">
        <f>Summary!E62</f>
        <v>109.87788198859948</v>
      </c>
      <c r="E73" s="358">
        <f>Summary!F62</f>
        <v>109.87788198859948</v>
      </c>
      <c r="F73" s="358">
        <f>Summary!G62</f>
        <v>109.87788198859948</v>
      </c>
    </row>
    <row r="74" spans="2:6" x14ac:dyDescent="0.35">
      <c r="B74" s="344" t="s">
        <v>270</v>
      </c>
      <c r="C74" s="350" t="e">
        <f>Summary!D61</f>
        <v>#REF!</v>
      </c>
      <c r="D74" s="350">
        <f>Summary!E61</f>
        <v>132.51095579647929</v>
      </c>
      <c r="E74" s="350">
        <f>Summary!F61</f>
        <v>164.34977761686025</v>
      </c>
      <c r="F74" s="350">
        <f>Summary!G61</f>
        <v>163.68270675447792</v>
      </c>
    </row>
    <row r="75" spans="2:6" x14ac:dyDescent="0.35">
      <c r="B75" s="345" t="s">
        <v>271</v>
      </c>
      <c r="C75" s="353" t="e">
        <f>C72+C73+C74</f>
        <v>#REF!</v>
      </c>
      <c r="D75" s="353">
        <f>D72+D73+D74</f>
        <v>322.49383079304835</v>
      </c>
      <c r="E75" s="353">
        <f>E72+E73+E74</f>
        <v>363.99771813723328</v>
      </c>
      <c r="F75" s="353">
        <f>F72+F73+F74</f>
        <v>364.61892292857999</v>
      </c>
    </row>
    <row r="76" spans="2:6" ht="36" x14ac:dyDescent="0.35">
      <c r="B76" s="344" t="s">
        <v>272</v>
      </c>
      <c r="C76" s="357" t="e">
        <f>Summary!D66</f>
        <v>#REF!</v>
      </c>
      <c r="D76" s="357">
        <f>Summary!E66</f>
        <v>220</v>
      </c>
      <c r="E76" s="357">
        <f>Summary!F66</f>
        <v>220</v>
      </c>
      <c r="F76" s="357">
        <f>Summary!G66</f>
        <v>220</v>
      </c>
    </row>
    <row r="77" spans="2:6" x14ac:dyDescent="0.35">
      <c r="B77" s="345" t="s">
        <v>273</v>
      </c>
      <c r="C77" s="358" t="e">
        <f>Summary!D65</f>
        <v>#REF!</v>
      </c>
      <c r="D77" s="358">
        <f>Summary!E65</f>
        <v>106.34677515000001</v>
      </c>
      <c r="E77" s="358">
        <f>Summary!F65</f>
        <v>106.34677515000001</v>
      </c>
      <c r="F77" s="358">
        <f>Summary!G65</f>
        <v>106.34677515000001</v>
      </c>
    </row>
    <row r="78" spans="2:6" x14ac:dyDescent="0.35">
      <c r="B78" s="344" t="s">
        <v>274</v>
      </c>
      <c r="C78" s="352" t="e">
        <f>C77+C76-C75</f>
        <v>#REF!</v>
      </c>
      <c r="D78" s="352">
        <f>D77+D76-D75</f>
        <v>3.8529443569516388</v>
      </c>
      <c r="E78" s="352">
        <f>E77+E76-E75</f>
        <v>-37.650942987233293</v>
      </c>
      <c r="F78" s="352">
        <f>F77+F76-F75</f>
        <v>-38.272147778580006</v>
      </c>
    </row>
    <row r="79" spans="2:6" x14ac:dyDescent="0.35">
      <c r="B79" s="345" t="s">
        <v>275</v>
      </c>
      <c r="C79" s="356" t="e">
        <f>Summary!D67</f>
        <v>#REF!</v>
      </c>
      <c r="D79" s="356">
        <f>Summary!E67</f>
        <v>250.33423681815154</v>
      </c>
      <c r="E79" s="356">
        <f>Summary!F67</f>
        <v>250.33423681815154</v>
      </c>
      <c r="F79" s="356">
        <f>Summary!G67</f>
        <v>250.33423681815154</v>
      </c>
    </row>
    <row r="80" spans="2:6" ht="18.75" thickBot="1" x14ac:dyDescent="0.4">
      <c r="B80" s="347" t="s">
        <v>276</v>
      </c>
      <c r="C80" s="354" t="e">
        <f>C79+C76-C75</f>
        <v>#REF!</v>
      </c>
      <c r="D80" s="354">
        <f>D79+D76-D75</f>
        <v>147.84040602510322</v>
      </c>
      <c r="E80" s="354">
        <f>E79+E76-E75</f>
        <v>106.33651868091829</v>
      </c>
      <c r="F80" s="354">
        <f>F79+F76-F75</f>
        <v>105.71531388957158</v>
      </c>
    </row>
    <row r="81" spans="2:6" ht="19.5" thickTop="1" thickBot="1" x14ac:dyDescent="0.4"/>
    <row r="82" spans="2:6" ht="19.5" thickTop="1" thickBot="1" x14ac:dyDescent="0.4">
      <c r="B82" s="348" t="s">
        <v>97</v>
      </c>
      <c r="C82" s="342" t="s">
        <v>263</v>
      </c>
      <c r="D82" s="342" t="s">
        <v>264</v>
      </c>
      <c r="E82" s="342" t="s">
        <v>265</v>
      </c>
      <c r="F82" s="342" t="s">
        <v>266</v>
      </c>
    </row>
    <row r="83" spans="2:6" ht="18.75" thickTop="1" x14ac:dyDescent="0.35">
      <c r="B83" s="343" t="s">
        <v>267</v>
      </c>
      <c r="C83" s="349" t="e">
        <f>Summary!D75</f>
        <v>#REF!</v>
      </c>
      <c r="D83" s="349" t="e">
        <f>Summary!E75</f>
        <v>#REF!</v>
      </c>
      <c r="E83" s="349" t="e">
        <f>Summary!F75</f>
        <v>#REF!</v>
      </c>
      <c r="F83" s="349" t="e">
        <f>Summary!G75</f>
        <v>#REF!</v>
      </c>
    </row>
    <row r="84" spans="2:6" x14ac:dyDescent="0.35">
      <c r="B84" s="344" t="s">
        <v>268</v>
      </c>
      <c r="C84" s="357" t="e">
        <f>Summary!D77</f>
        <v>#REF!</v>
      </c>
      <c r="D84" s="357">
        <f>Summary!E77</f>
        <v>942.06701822081834</v>
      </c>
      <c r="E84" s="357">
        <f>Summary!F77</f>
        <v>1172.3585427646847</v>
      </c>
      <c r="F84" s="357">
        <f>Summary!G77</f>
        <v>1413.9589346643286</v>
      </c>
    </row>
    <row r="85" spans="2:6" x14ac:dyDescent="0.35">
      <c r="B85" s="351"/>
      <c r="C85" s="351"/>
      <c r="D85" s="351"/>
      <c r="E85" s="351"/>
      <c r="F85" s="351"/>
    </row>
    <row r="86" spans="2:6" x14ac:dyDescent="0.35">
      <c r="B86" s="344" t="s">
        <v>45</v>
      </c>
      <c r="C86" s="362" t="e">
        <f>Summary!D83</f>
        <v>#REF!</v>
      </c>
      <c r="D86" s="362">
        <f>Summary!E83</f>
        <v>63.721490464651161</v>
      </c>
      <c r="E86" s="362">
        <f>Summary!F83</f>
        <v>72.682248469551368</v>
      </c>
      <c r="F86" s="362">
        <f>Summary!G83</f>
        <v>87.729901219912918</v>
      </c>
    </row>
    <row r="87" spans="2:6" x14ac:dyDescent="0.35">
      <c r="B87" s="345" t="s">
        <v>269</v>
      </c>
      <c r="C87" s="358" t="e">
        <f>Summary!D85</f>
        <v>#REF!</v>
      </c>
      <c r="D87" s="358">
        <f>Summary!E85</f>
        <v>82.240563322333202</v>
      </c>
      <c r="E87" s="358">
        <f>Summary!F85</f>
        <v>82.240563322333202</v>
      </c>
      <c r="F87" s="358">
        <f>Summary!G85</f>
        <v>100.06124020620291</v>
      </c>
    </row>
    <row r="88" spans="2:6" x14ac:dyDescent="0.35">
      <c r="B88" s="344" t="s">
        <v>270</v>
      </c>
      <c r="C88" s="350" t="e">
        <f>Summary!D84</f>
        <v>#REF!</v>
      </c>
      <c r="D88" s="350">
        <f>Summary!E84</f>
        <v>101.40870679863416</v>
      </c>
      <c r="E88" s="350">
        <f>Summary!F84</f>
        <v>126.19841415383354</v>
      </c>
      <c r="F88" s="350">
        <f>Summary!G84</f>
        <v>152.20546336659271</v>
      </c>
    </row>
    <row r="89" spans="2:6" x14ac:dyDescent="0.35">
      <c r="B89" s="345" t="s">
        <v>271</v>
      </c>
      <c r="C89" s="353" t="e">
        <f>SUM(C86:C88)</f>
        <v>#REF!</v>
      </c>
      <c r="D89" s="353">
        <f>SUM(D86:D88)</f>
        <v>247.37076058561854</v>
      </c>
      <c r="E89" s="353">
        <f>SUM(E86:E88)</f>
        <v>281.12122594571809</v>
      </c>
      <c r="F89" s="353">
        <f>SUM(F86:F88)</f>
        <v>339.99660479270852</v>
      </c>
    </row>
    <row r="90" spans="2:6" ht="36" x14ac:dyDescent="0.35">
      <c r="B90" s="344" t="s">
        <v>272</v>
      </c>
      <c r="C90" s="350" t="e">
        <f>Summary!D89</f>
        <v>#REF!</v>
      </c>
      <c r="D90" s="350">
        <f>Summary!E89</f>
        <v>95</v>
      </c>
      <c r="E90" s="350">
        <f>Summary!F89</f>
        <v>95</v>
      </c>
      <c r="F90" s="350">
        <f>Summary!G89</f>
        <v>95</v>
      </c>
    </row>
    <row r="91" spans="2:6" x14ac:dyDescent="0.35">
      <c r="B91" s="345" t="s">
        <v>273</v>
      </c>
      <c r="C91" s="358" t="e">
        <f>Summary!D88</f>
        <v>#REF!</v>
      </c>
      <c r="D91" s="358">
        <f>Summary!E88</f>
        <v>91.637947800000006</v>
      </c>
      <c r="E91" s="358">
        <f>Summary!F88</f>
        <v>91.637947800000006</v>
      </c>
      <c r="F91" s="358">
        <f>Summary!G88</f>
        <v>91.637947800000006</v>
      </c>
    </row>
    <row r="92" spans="2:6" x14ac:dyDescent="0.35">
      <c r="B92" s="344" t="s">
        <v>274</v>
      </c>
      <c r="C92" s="352" t="e">
        <f>C91+C90-C89</f>
        <v>#REF!</v>
      </c>
      <c r="D92" s="352">
        <f>D91+D90-D89</f>
        <v>-60.732812785618535</v>
      </c>
      <c r="E92" s="352">
        <f>E91+E90-E89</f>
        <v>-94.483278145718089</v>
      </c>
      <c r="F92" s="352">
        <f>F91+F90-F89</f>
        <v>-153.35865699270852</v>
      </c>
    </row>
    <row r="93" spans="2:6" x14ac:dyDescent="0.35">
      <c r="B93" s="345" t="s">
        <v>275</v>
      </c>
      <c r="C93" s="356" t="e">
        <f>Summary!D90</f>
        <v>#REF!</v>
      </c>
      <c r="D93" s="356">
        <f>Summary!E90</f>
        <v>162.75544913787849</v>
      </c>
      <c r="E93" s="356">
        <f>Summary!F90</f>
        <v>162.75544913787849</v>
      </c>
      <c r="F93" s="356">
        <f>Summary!G90</f>
        <v>162.75544913787849</v>
      </c>
    </row>
    <row r="94" spans="2:6" ht="18.75" thickBot="1" x14ac:dyDescent="0.4">
      <c r="B94" s="347" t="s">
        <v>276</v>
      </c>
      <c r="C94" s="354" t="e">
        <f>C93+C90+-C89</f>
        <v>#REF!</v>
      </c>
      <c r="D94" s="354">
        <f>D93+D90+-D89</f>
        <v>10.384688552259945</v>
      </c>
      <c r="E94" s="354">
        <f>E93+E90+-E89</f>
        <v>-23.365776807839609</v>
      </c>
      <c r="F94" s="354">
        <f>F93+F90+-F89</f>
        <v>-82.241155654830038</v>
      </c>
    </row>
    <row r="95" spans="2:6" ht="19.5" thickTop="1" thickBot="1" x14ac:dyDescent="0.4"/>
    <row r="96" spans="2:6" ht="19.5" thickTop="1" thickBot="1" x14ac:dyDescent="0.4">
      <c r="B96" s="348" t="s">
        <v>47</v>
      </c>
      <c r="C96" s="342" t="s">
        <v>263</v>
      </c>
      <c r="D96" s="342" t="s">
        <v>264</v>
      </c>
      <c r="E96" s="342" t="s">
        <v>265</v>
      </c>
      <c r="F96" s="342" t="s">
        <v>266</v>
      </c>
    </row>
    <row r="97" spans="2:6" ht="18.75" thickTop="1" x14ac:dyDescent="0.35">
      <c r="B97" s="343" t="s">
        <v>267</v>
      </c>
      <c r="C97" s="422" t="e">
        <f>C83+C69+C55+C41+D32</f>
        <v>#REF!</v>
      </c>
      <c r="D97" s="349"/>
      <c r="E97" s="357" t="e">
        <f>E83+E69+E55+E41+F32</f>
        <v>#REF!</v>
      </c>
      <c r="F97" s="349"/>
    </row>
    <row r="98" spans="2:6" x14ac:dyDescent="0.35">
      <c r="B98" s="344" t="s">
        <v>268</v>
      </c>
      <c r="C98" s="357" t="e">
        <f>C84+C70+C56+C42+D33</f>
        <v>#REF!</v>
      </c>
      <c r="D98" s="357"/>
      <c r="E98" s="357" t="e">
        <f>E84+E70+E56+E42+F33</f>
        <v>#REF!</v>
      </c>
      <c r="F98" s="357"/>
    </row>
    <row r="99" spans="2:6" x14ac:dyDescent="0.35">
      <c r="B99" s="351"/>
      <c r="C99" s="351"/>
      <c r="D99" s="351"/>
      <c r="E99" s="351"/>
      <c r="F99" s="351"/>
    </row>
    <row r="100" spans="2:6" x14ac:dyDescent="0.35">
      <c r="B100" s="344" t="s">
        <v>45</v>
      </c>
      <c r="C100" s="350" t="e">
        <f>C86+C72+C58+C44+D35</f>
        <v>#REF!</v>
      </c>
      <c r="D100" s="362"/>
      <c r="E100" s="362" t="e">
        <f>E86+E72+E58+E44+F35</f>
        <v>#REF!</v>
      </c>
      <c r="F100" s="362"/>
    </row>
    <row r="101" spans="2:6" x14ac:dyDescent="0.35">
      <c r="B101" s="345" t="s">
        <v>269</v>
      </c>
      <c r="C101" s="358" t="e">
        <f t="shared" ref="C101:E102" si="1">C87+C73+C59+C45+D36</f>
        <v>#REF!</v>
      </c>
      <c r="D101" s="358"/>
      <c r="E101" s="358">
        <f t="shared" si="1"/>
        <v>555.1518774819051</v>
      </c>
      <c r="F101" s="358"/>
    </row>
    <row r="102" spans="2:6" x14ac:dyDescent="0.35">
      <c r="B102" s="344" t="s">
        <v>270</v>
      </c>
      <c r="C102" s="350" t="e">
        <f t="shared" si="1"/>
        <v>#REF!</v>
      </c>
      <c r="D102" s="350"/>
      <c r="E102" s="350" t="e">
        <f t="shared" si="1"/>
        <v>#REF!</v>
      </c>
      <c r="F102" s="350"/>
    </row>
    <row r="103" spans="2:6" x14ac:dyDescent="0.35">
      <c r="B103" s="345" t="s">
        <v>271</v>
      </c>
      <c r="C103" s="353" t="e">
        <f>SUM(C100:C102)</f>
        <v>#REF!</v>
      </c>
      <c r="D103" s="353"/>
      <c r="E103" s="353" t="e">
        <f>SUM(E100:E102)</f>
        <v>#REF!</v>
      </c>
      <c r="F103" s="353"/>
    </row>
    <row r="104" spans="2:6" ht="36" x14ac:dyDescent="0.35">
      <c r="B104" s="344" t="s">
        <v>272</v>
      </c>
      <c r="C104" s="350" t="e">
        <f>C90+C76+C62+C48</f>
        <v>#REF!</v>
      </c>
      <c r="D104" s="350"/>
      <c r="E104" s="350">
        <f>E90+E76+E62+E48</f>
        <v>775</v>
      </c>
      <c r="F104" s="350"/>
    </row>
    <row r="105" spans="2:6" x14ac:dyDescent="0.35">
      <c r="B105" s="345" t="s">
        <v>273</v>
      </c>
      <c r="C105" s="358" t="e">
        <f>C91+C77+C63+C49</f>
        <v>#REF!</v>
      </c>
      <c r="D105" s="358"/>
      <c r="E105" s="358">
        <f>E91+E77+E63+E49</f>
        <v>769.48736129999998</v>
      </c>
      <c r="F105" s="358"/>
    </row>
    <row r="106" spans="2:6" x14ac:dyDescent="0.35">
      <c r="B106" s="344" t="s">
        <v>274</v>
      </c>
      <c r="C106" s="352"/>
      <c r="D106" s="352"/>
      <c r="E106" s="352"/>
      <c r="F106" s="352"/>
    </row>
    <row r="107" spans="2:6" x14ac:dyDescent="0.35">
      <c r="B107" s="345" t="s">
        <v>275</v>
      </c>
      <c r="C107" s="358" t="e">
        <f>C93+C79+C65+C51</f>
        <v>#REF!</v>
      </c>
      <c r="D107" s="356"/>
      <c r="E107" s="356">
        <f>E93+E79+E65+E51</f>
        <v>1434.8944822961937</v>
      </c>
      <c r="F107" s="356"/>
    </row>
    <row r="108" spans="2:6" ht="18.75" thickBot="1" x14ac:dyDescent="0.4">
      <c r="B108" s="347" t="s">
        <v>276</v>
      </c>
      <c r="C108" s="354" t="e">
        <f>C107+C104-C103</f>
        <v>#REF!</v>
      </c>
      <c r="D108" s="354"/>
      <c r="E108" s="354" t="e">
        <f>E107+E104-E103</f>
        <v>#REF!</v>
      </c>
      <c r="F108" s="354"/>
    </row>
    <row r="109" spans="2:6" ht="18.75" thickTop="1" x14ac:dyDescent="0.35"/>
    <row r="133" spans="2:6" ht="18.75" thickBot="1" x14ac:dyDescent="0.4"/>
    <row r="134" spans="2:6" ht="19.5" thickTop="1" thickBot="1" x14ac:dyDescent="0.4">
      <c r="B134" s="348" t="s">
        <v>281</v>
      </c>
      <c r="C134" s="342" t="s">
        <v>263</v>
      </c>
      <c r="D134" s="342" t="s">
        <v>264</v>
      </c>
      <c r="E134" s="342" t="s">
        <v>265</v>
      </c>
      <c r="F134" s="342" t="s">
        <v>266</v>
      </c>
    </row>
    <row r="135" spans="2:6" ht="18.75" thickTop="1" x14ac:dyDescent="0.35">
      <c r="B135" s="343" t="s">
        <v>267</v>
      </c>
      <c r="C135" s="363" t="e">
        <f>$F$32+C41+C55+C69+C83</f>
        <v>#REF!</v>
      </c>
      <c r="D135" s="363" t="e">
        <f>$F$32+D41+D55+D69+D83</f>
        <v>#REF!</v>
      </c>
      <c r="E135" s="363" t="e">
        <f>$F$32+E41+E55+E69+E83</f>
        <v>#REF!</v>
      </c>
      <c r="F135" s="363" t="e">
        <f>$F$32+F41+F55+F69+F83</f>
        <v>#REF!</v>
      </c>
    </row>
    <row r="136" spans="2:6" x14ac:dyDescent="0.35">
      <c r="B136" s="344" t="s">
        <v>268</v>
      </c>
      <c r="C136" s="365" t="e">
        <f>$F$33+C42+C56+C70+C84</f>
        <v>#REF!</v>
      </c>
      <c r="D136" s="365" t="e">
        <f>$F$33+D42+D56+D70+D84</f>
        <v>#REF!</v>
      </c>
      <c r="E136" s="365" t="e">
        <f>$F$33+E42+E56+E70+E84</f>
        <v>#REF!</v>
      </c>
      <c r="F136" s="365" t="e">
        <f>$F$33+F42+F56+F70+F84</f>
        <v>#REF!</v>
      </c>
    </row>
    <row r="137" spans="2:6" x14ac:dyDescent="0.35">
      <c r="B137" s="341" t="s">
        <v>277</v>
      </c>
      <c r="C137" s="351"/>
      <c r="D137" s="351"/>
      <c r="E137" s="351"/>
      <c r="F137" s="351"/>
    </row>
    <row r="138" spans="2:6" x14ac:dyDescent="0.35">
      <c r="B138" s="344" t="s">
        <v>45</v>
      </c>
      <c r="C138" s="352" t="e">
        <f>C86+C72+C58+C58+$F$35</f>
        <v>#REF!</v>
      </c>
      <c r="D138" s="352" t="e">
        <f t="shared" ref="D138:F138" si="2">D86+D72+D58+D58+$F$35</f>
        <v>#REF!</v>
      </c>
      <c r="E138" s="352" t="e">
        <f t="shared" si="2"/>
        <v>#REF!</v>
      </c>
      <c r="F138" s="352" t="e">
        <f t="shared" si="2"/>
        <v>#REF!</v>
      </c>
    </row>
    <row r="139" spans="2:6" x14ac:dyDescent="0.35">
      <c r="B139" s="345" t="s">
        <v>278</v>
      </c>
      <c r="C139" s="364">
        <v>0.14000000000000001</v>
      </c>
      <c r="D139" s="364">
        <v>0.14000000000000001</v>
      </c>
      <c r="E139" s="364">
        <v>0.14000000000000001</v>
      </c>
      <c r="F139" s="364">
        <v>0.14000000000000001</v>
      </c>
    </row>
    <row r="140" spans="2:6" x14ac:dyDescent="0.35">
      <c r="B140" s="360"/>
      <c r="C140" s="360"/>
      <c r="D140" s="360"/>
      <c r="E140" s="360"/>
      <c r="F140" s="360"/>
    </row>
    <row r="141" spans="2:6" x14ac:dyDescent="0.35">
      <c r="B141" s="341" t="s">
        <v>279</v>
      </c>
      <c r="C141" s="351"/>
      <c r="D141" s="351"/>
      <c r="E141" s="351"/>
      <c r="F141" s="351"/>
    </row>
    <row r="142" spans="2:6" x14ac:dyDescent="0.35">
      <c r="B142" s="344" t="s">
        <v>45</v>
      </c>
      <c r="C142" s="352" t="e">
        <f>0.26*C138</f>
        <v>#REF!</v>
      </c>
      <c r="D142" s="352" t="e">
        <f t="shared" ref="D142:F142" si="3">0.26*D138</f>
        <v>#REF!</v>
      </c>
      <c r="E142" s="352" t="e">
        <f>0.26*E138</f>
        <v>#REF!</v>
      </c>
      <c r="F142" s="352" t="e">
        <f t="shared" si="3"/>
        <v>#REF!</v>
      </c>
    </row>
    <row r="143" spans="2:6" x14ac:dyDescent="0.35">
      <c r="B143" s="345" t="s">
        <v>278</v>
      </c>
      <c r="C143" s="364">
        <v>0.11</v>
      </c>
      <c r="D143" s="364">
        <v>0.11</v>
      </c>
      <c r="E143" s="364">
        <v>0.11</v>
      </c>
      <c r="F143" s="364">
        <v>0.11</v>
      </c>
    </row>
    <row r="144" spans="2:6" x14ac:dyDescent="0.35">
      <c r="B144" s="360"/>
      <c r="C144" s="360"/>
      <c r="D144" s="360"/>
      <c r="E144" s="360"/>
      <c r="F144" s="360"/>
    </row>
    <row r="145" spans="2:6" x14ac:dyDescent="0.35">
      <c r="B145" s="341" t="s">
        <v>280</v>
      </c>
      <c r="C145" s="351"/>
      <c r="D145" s="351"/>
      <c r="E145" s="351"/>
      <c r="F145" s="351"/>
    </row>
    <row r="146" spans="2:6" x14ac:dyDescent="0.35">
      <c r="B146" s="344" t="s">
        <v>45</v>
      </c>
      <c r="C146" s="352" t="e">
        <f>0.74*C138</f>
        <v>#REF!</v>
      </c>
      <c r="D146" s="352" t="e">
        <f t="shared" ref="D146:F146" si="4">0.74*D138</f>
        <v>#REF!</v>
      </c>
      <c r="E146" s="352" t="e">
        <f t="shared" si="4"/>
        <v>#REF!</v>
      </c>
      <c r="F146" s="352" t="e">
        <f t="shared" si="4"/>
        <v>#REF!</v>
      </c>
    </row>
    <row r="147" spans="2:6" x14ac:dyDescent="0.35">
      <c r="B147" s="345" t="s">
        <v>278</v>
      </c>
      <c r="C147" s="364">
        <v>0.11</v>
      </c>
      <c r="D147" s="364">
        <v>0.11</v>
      </c>
      <c r="E147" s="364">
        <v>0.11</v>
      </c>
      <c r="F147" s="364">
        <v>0.11</v>
      </c>
    </row>
    <row r="148" spans="2:6" ht="18.75" thickBot="1" x14ac:dyDescent="0.4">
      <c r="B148" s="361"/>
      <c r="C148" s="361"/>
      <c r="D148" s="361"/>
      <c r="E148" s="361"/>
      <c r="F148" s="361"/>
    </row>
    <row r="149" spans="2:6" ht="19.5" thickTop="1" thickBot="1" x14ac:dyDescent="0.4"/>
    <row r="150" spans="2:6" ht="36.75" thickBot="1" x14ac:dyDescent="0.4">
      <c r="B150" s="398"/>
      <c r="C150" s="393" t="s">
        <v>286</v>
      </c>
      <c r="D150" s="393" t="s">
        <v>287</v>
      </c>
      <c r="E150" s="394" t="s">
        <v>288</v>
      </c>
    </row>
    <row r="151" spans="2:6" ht="18.75" thickBot="1" x14ac:dyDescent="0.4">
      <c r="B151" s="395" t="s">
        <v>263</v>
      </c>
      <c r="C151" s="396">
        <v>337.2740288510247</v>
      </c>
      <c r="D151" s="399">
        <v>150.94959446857143</v>
      </c>
      <c r="E151" s="400">
        <v>816.3567154647651</v>
      </c>
    </row>
    <row r="152" spans="2:6" ht="18.75" thickBot="1" x14ac:dyDescent="0.4">
      <c r="B152" s="397" t="s">
        <v>289</v>
      </c>
      <c r="C152" s="396">
        <v>353.24266495460893</v>
      </c>
      <c r="D152" s="399">
        <v>86.405673241499812</v>
      </c>
      <c r="E152" s="400">
        <v>751.81279423769342</v>
      </c>
    </row>
    <row r="153" spans="2:6" ht="36.75" thickBot="1" x14ac:dyDescent="0.4">
      <c r="B153" s="395" t="s">
        <v>290</v>
      </c>
      <c r="C153" s="401">
        <v>372.34422990222913</v>
      </c>
      <c r="D153" s="401">
        <v>117.79369848817893</v>
      </c>
      <c r="E153" s="402">
        <v>783.20081948437257</v>
      </c>
    </row>
    <row r="154" spans="2:6" ht="18.75" thickBot="1" x14ac:dyDescent="0.4">
      <c r="B154" s="397" t="s">
        <v>291</v>
      </c>
      <c r="C154" s="396">
        <v>337.62545138061637</v>
      </c>
      <c r="D154" s="399">
        <v>130.98843311706176</v>
      </c>
      <c r="E154" s="400">
        <v>796.39555411325546</v>
      </c>
    </row>
    <row r="155" spans="2:6" ht="18.75" thickBot="1" x14ac:dyDescent="0.4"/>
    <row r="156" spans="2:6" ht="36.75" thickBot="1" x14ac:dyDescent="0.4">
      <c r="B156" s="398"/>
      <c r="C156" s="393" t="s">
        <v>286</v>
      </c>
      <c r="D156" s="393" t="s">
        <v>287</v>
      </c>
      <c r="E156" s="394" t="s">
        <v>288</v>
      </c>
    </row>
    <row r="157" spans="2:6" ht="18.75" thickBot="1" x14ac:dyDescent="0.4">
      <c r="B157" s="395" t="s">
        <v>264</v>
      </c>
      <c r="C157" s="396">
        <v>417.96835881168795</v>
      </c>
      <c r="D157" s="399">
        <v>-71.466757389110512</v>
      </c>
      <c r="E157" s="400">
        <v>593.9403636070831</v>
      </c>
    </row>
    <row r="158" spans="2:6" ht="18.75" thickBot="1" x14ac:dyDescent="0.4">
      <c r="B158" s="397" t="s">
        <v>289</v>
      </c>
      <c r="C158" s="396">
        <v>438.42702497976705</v>
      </c>
      <c r="D158" s="399">
        <v>-156.49000466391624</v>
      </c>
      <c r="E158" s="400">
        <v>508.91711633227743</v>
      </c>
    </row>
    <row r="159" spans="2:6" ht="36.75" thickBot="1" x14ac:dyDescent="0.4">
      <c r="B159" s="395" t="s">
        <v>290</v>
      </c>
      <c r="C159" s="396">
        <v>460.19736572603517</v>
      </c>
      <c r="D159" s="399">
        <v>-112.16369411583645</v>
      </c>
      <c r="E159" s="400">
        <v>553.24342688035722</v>
      </c>
    </row>
    <row r="160" spans="2:6" ht="18.75" thickBot="1" x14ac:dyDescent="0.4">
      <c r="B160" s="397" t="s">
        <v>291</v>
      </c>
      <c r="C160" s="396">
        <v>418.41684594571836</v>
      </c>
      <c r="D160" s="399">
        <v>-97.691271141945094</v>
      </c>
      <c r="E160" s="400">
        <v>567.71584985424852</v>
      </c>
    </row>
    <row r="161" spans="2:5" ht="18.75" thickBot="1" x14ac:dyDescent="0.4"/>
    <row r="162" spans="2:5" ht="36.75" thickBot="1" x14ac:dyDescent="0.4">
      <c r="B162" s="398"/>
      <c r="C162" s="393" t="s">
        <v>286</v>
      </c>
      <c r="D162" s="393" t="s">
        <v>287</v>
      </c>
      <c r="E162" s="394" t="s">
        <v>288</v>
      </c>
    </row>
    <row r="163" spans="2:5" ht="18.75" thickBot="1" x14ac:dyDescent="0.4">
      <c r="B163" s="395" t="s">
        <v>265</v>
      </c>
      <c r="C163" s="396">
        <v>438.46691767624822</v>
      </c>
      <c r="D163" s="399">
        <v>-298.3948194313752</v>
      </c>
      <c r="E163" s="400">
        <v>367.01230156481847</v>
      </c>
    </row>
    <row r="164" spans="2:5" ht="18.75" thickBot="1" x14ac:dyDescent="0.4">
      <c r="B164" s="397" t="s">
        <v>289</v>
      </c>
      <c r="C164" s="396">
        <v>463.84693234350317</v>
      </c>
      <c r="D164" s="399">
        <v>-408.95075694804393</v>
      </c>
      <c r="E164" s="400">
        <v>256.45636404814974</v>
      </c>
    </row>
    <row r="165" spans="2:5" ht="36.75" thickBot="1" x14ac:dyDescent="0.4">
      <c r="B165" s="395" t="s">
        <v>290</v>
      </c>
      <c r="C165" s="401">
        <v>474.95293936515577</v>
      </c>
      <c r="D165" s="401">
        <v>-333.4119880828286</v>
      </c>
      <c r="E165" s="402">
        <v>331.99513291336507</v>
      </c>
    </row>
    <row r="166" spans="2:5" ht="18.75" thickBot="1" x14ac:dyDescent="0.4">
      <c r="B166" s="397" t="s">
        <v>291</v>
      </c>
      <c r="C166" s="396">
        <v>439.02179357349792</v>
      </c>
      <c r="D166" s="399">
        <v>-332.42819546639191</v>
      </c>
      <c r="E166" s="400">
        <v>332.97892552980176</v>
      </c>
    </row>
    <row r="167" spans="2:5" ht="18.75" thickBot="1" x14ac:dyDescent="0.4"/>
    <row r="168" spans="2:5" ht="36.75" thickBot="1" x14ac:dyDescent="0.4">
      <c r="B168" s="398"/>
      <c r="C168" s="393" t="s">
        <v>286</v>
      </c>
      <c r="D168" s="393" t="s">
        <v>287</v>
      </c>
      <c r="E168" s="394" t="s">
        <v>288</v>
      </c>
    </row>
    <row r="169" spans="2:5" ht="18.75" thickBot="1" x14ac:dyDescent="0.4">
      <c r="B169" s="395" t="s">
        <v>266</v>
      </c>
      <c r="C169" s="396">
        <v>554.83596155940972</v>
      </c>
      <c r="D169" s="399">
        <v>-704.92023984095385</v>
      </c>
      <c r="E169" s="400">
        <v>-39.513118844760129</v>
      </c>
    </row>
    <row r="170" spans="2:5" ht="18.75" thickBot="1" x14ac:dyDescent="0.4">
      <c r="B170" s="397" t="s">
        <v>289</v>
      </c>
      <c r="C170" s="396">
        <v>583.86160361543591</v>
      </c>
      <c r="D170" s="399">
        <v>-836.12356445598869</v>
      </c>
      <c r="E170" s="400">
        <v>-170.71644345979507</v>
      </c>
    </row>
    <row r="171" spans="2:5" ht="36.75" thickBot="1" x14ac:dyDescent="0.4">
      <c r="B171" s="395" t="s">
        <v>290</v>
      </c>
      <c r="C171" s="401">
        <v>607.30453724740744</v>
      </c>
      <c r="D171" s="401">
        <v>-758.99655282078947</v>
      </c>
      <c r="E171" s="402">
        <v>-93.589431824595749</v>
      </c>
    </row>
    <row r="172" spans="2:5" ht="18.75" thickBot="1" x14ac:dyDescent="0.4">
      <c r="B172" s="397" t="s">
        <v>291</v>
      </c>
      <c r="C172" s="396">
        <v>555.46964792682081</v>
      </c>
      <c r="D172" s="399">
        <v>-745.26836770238333</v>
      </c>
      <c r="E172" s="400">
        <v>-79.861246706189604</v>
      </c>
    </row>
  </sheetData>
  <mergeCells count="3">
    <mergeCell ref="C19:C20"/>
    <mergeCell ref="D19:D20"/>
    <mergeCell ref="E19:E20"/>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J41"/>
  <sheetViews>
    <sheetView topLeftCell="A22" workbookViewId="0">
      <selection activeCell="I41" sqref="I41"/>
    </sheetView>
  </sheetViews>
  <sheetFormatPr defaultRowHeight="15" x14ac:dyDescent="0.25"/>
  <cols>
    <col min="3" max="3" width="34.42578125" bestFit="1" customWidth="1"/>
    <col min="4" max="4" width="16.5703125" bestFit="1" customWidth="1"/>
    <col min="5" max="5" width="13.140625" bestFit="1" customWidth="1"/>
    <col min="6" max="6" width="11" bestFit="1" customWidth="1"/>
    <col min="7" max="7" width="9.5703125" bestFit="1" customWidth="1"/>
    <col min="8" max="8" width="10.5703125" bestFit="1" customWidth="1"/>
    <col min="9" max="9" width="23.140625" customWidth="1"/>
  </cols>
  <sheetData>
    <row r="3" spans="3:10" x14ac:dyDescent="0.25">
      <c r="C3" t="s">
        <v>244</v>
      </c>
      <c r="D3" t="s">
        <v>166</v>
      </c>
      <c r="E3" t="s">
        <v>245</v>
      </c>
      <c r="F3" t="s">
        <v>311</v>
      </c>
      <c r="G3" t="s">
        <v>316</v>
      </c>
      <c r="H3" t="s">
        <v>298</v>
      </c>
    </row>
    <row r="4" spans="3:10" x14ac:dyDescent="0.25">
      <c r="C4" t="s">
        <v>247</v>
      </c>
      <c r="D4" t="s">
        <v>312</v>
      </c>
      <c r="E4" s="418">
        <v>22557</v>
      </c>
      <c r="F4" s="420" t="e">
        <f>ROUNDUP(SUM(G4:H4),4)</f>
        <v>#REF!</v>
      </c>
      <c r="G4" s="419" t="e">
        <f>#REF!+#REF!+#REF!+#REF!</f>
        <v>#REF!</v>
      </c>
      <c r="H4" s="419" t="e">
        <f>#REF!</f>
        <v>#REF!</v>
      </c>
      <c r="J4" s="420" t="e">
        <f>SUM(F4:F8)</f>
        <v>#REF!</v>
      </c>
    </row>
    <row r="5" spans="3:10" x14ac:dyDescent="0.25">
      <c r="C5" t="s">
        <v>248</v>
      </c>
      <c r="D5" t="s">
        <v>312</v>
      </c>
      <c r="E5" s="418">
        <v>18144</v>
      </c>
      <c r="F5" s="420" t="e">
        <f t="shared" ref="F5:F9" si="0">ROUNDUP(SUM(G5:H5),4)</f>
        <v>#REF!</v>
      </c>
      <c r="G5" s="419" t="e">
        <f>#REF!+#REF!+#REF!+#REF!</f>
        <v>#REF!</v>
      </c>
      <c r="H5" s="419" t="e">
        <f>#REF!</f>
        <v>#REF!</v>
      </c>
    </row>
    <row r="6" spans="3:10" x14ac:dyDescent="0.25">
      <c r="C6" t="s">
        <v>249</v>
      </c>
      <c r="D6" t="s">
        <v>312</v>
      </c>
      <c r="E6" s="418">
        <v>9972</v>
      </c>
      <c r="F6" s="420" t="e">
        <f t="shared" si="0"/>
        <v>#REF!</v>
      </c>
      <c r="G6" s="419" t="e">
        <f>#REF!+#REF!+#REF!+#REF!</f>
        <v>#REF!</v>
      </c>
      <c r="H6" s="419" t="e">
        <f>#REF!+#REF!</f>
        <v>#REF!</v>
      </c>
    </row>
    <row r="7" spans="3:10" x14ac:dyDescent="0.25">
      <c r="C7" t="s">
        <v>250</v>
      </c>
      <c r="D7" t="s">
        <v>312</v>
      </c>
      <c r="E7" s="418">
        <v>8300</v>
      </c>
      <c r="F7" s="420" t="e">
        <f t="shared" si="0"/>
        <v>#REF!</v>
      </c>
      <c r="G7" s="419" t="e">
        <f>#REF!+#REF!+#REF!+#REF!</f>
        <v>#REF!</v>
      </c>
      <c r="H7" s="419" t="e">
        <f>#REF!+#REF!</f>
        <v>#REF!</v>
      </c>
    </row>
    <row r="8" spans="3:10" x14ac:dyDescent="0.25">
      <c r="C8" t="s">
        <v>132</v>
      </c>
      <c r="D8" t="s">
        <v>312</v>
      </c>
      <c r="E8" s="418">
        <v>4905</v>
      </c>
      <c r="F8" s="420" t="e">
        <f t="shared" si="0"/>
        <v>#REF!</v>
      </c>
      <c r="G8" s="419" t="e">
        <f>#REF!+#REF!+#REF!+#REF!</f>
        <v>#REF!</v>
      </c>
      <c r="H8" s="419">
        <v>0</v>
      </c>
    </row>
    <row r="9" spans="3:10" x14ac:dyDescent="0.25">
      <c r="C9" t="s">
        <v>93</v>
      </c>
      <c r="D9" t="s">
        <v>312</v>
      </c>
      <c r="E9" s="418">
        <v>3500</v>
      </c>
      <c r="F9" s="420" t="e">
        <f t="shared" si="0"/>
        <v>#REF!</v>
      </c>
      <c r="G9" s="419" t="e">
        <f>SUM(F22:I22)</f>
        <v>#REF!</v>
      </c>
      <c r="H9" s="419" t="e">
        <f>#REF!</f>
        <v>#REF!</v>
      </c>
    </row>
    <row r="10" spans="3:10" x14ac:dyDescent="0.25">
      <c r="C10" t="s">
        <v>320</v>
      </c>
      <c r="D10" t="s">
        <v>312</v>
      </c>
      <c r="E10">
        <v>50</v>
      </c>
      <c r="F10" s="420" t="e">
        <f>SUM(G10:H10)</f>
        <v>#REF!</v>
      </c>
      <c r="G10" s="419" t="e">
        <f>#REF!+#REF!+#REF!+#REF!</f>
        <v>#REF!</v>
      </c>
      <c r="H10" s="419"/>
    </row>
    <row r="11" spans="3:10" x14ac:dyDescent="0.25">
      <c r="C11" t="s">
        <v>94</v>
      </c>
      <c r="D11" t="s">
        <v>312</v>
      </c>
      <c r="E11" s="418">
        <v>3500</v>
      </c>
      <c r="F11" s="420" t="e">
        <f>SUM(G11:H11)</f>
        <v>#REF!</v>
      </c>
      <c r="G11" s="419" t="e">
        <f>SUM(F23:I23)</f>
        <v>#REF!</v>
      </c>
      <c r="H11" s="419" t="e">
        <f>#REF!</f>
        <v>#REF!</v>
      </c>
    </row>
    <row r="12" spans="3:10" x14ac:dyDescent="0.25">
      <c r="C12" t="s">
        <v>91</v>
      </c>
      <c r="D12" t="s">
        <v>312</v>
      </c>
      <c r="E12" s="418">
        <v>103880</v>
      </c>
      <c r="F12" s="420" t="e">
        <f t="shared" ref="F12:F16" si="1">SUM(G12:H12)</f>
        <v>#REF!</v>
      </c>
      <c r="G12" s="419" t="e">
        <f>SUM(F25:I25)</f>
        <v>#REF!</v>
      </c>
      <c r="H12" s="419" t="e">
        <f>#REF!</f>
        <v>#REF!</v>
      </c>
    </row>
    <row r="13" spans="3:10" x14ac:dyDescent="0.25">
      <c r="C13" t="s">
        <v>252</v>
      </c>
      <c r="D13" t="s">
        <v>312</v>
      </c>
      <c r="E13" s="418">
        <v>1500000</v>
      </c>
      <c r="F13" s="420">
        <f t="shared" si="1"/>
        <v>4</v>
      </c>
      <c r="G13" s="419">
        <v>4</v>
      </c>
      <c r="H13" s="419">
        <v>0</v>
      </c>
    </row>
    <row r="14" spans="3:10" x14ac:dyDescent="0.25">
      <c r="C14" t="s">
        <v>92</v>
      </c>
      <c r="D14" t="s">
        <v>313</v>
      </c>
      <c r="E14" s="418">
        <v>8000</v>
      </c>
      <c r="F14" s="420" t="e">
        <f t="shared" si="1"/>
        <v>#REF!</v>
      </c>
      <c r="G14" s="419" t="e">
        <f>#REF!+#REF!+#REF!+#REF!</f>
        <v>#REF!</v>
      </c>
      <c r="H14" s="419" t="e">
        <f>#REF!</f>
        <v>#REF!</v>
      </c>
    </row>
    <row r="15" spans="3:10" x14ac:dyDescent="0.25">
      <c r="C15" t="s">
        <v>100</v>
      </c>
      <c r="D15" t="s">
        <v>314</v>
      </c>
      <c r="E15" s="418">
        <v>25000</v>
      </c>
      <c r="F15" s="420" t="e">
        <f t="shared" si="1"/>
        <v>#REF!</v>
      </c>
      <c r="G15" s="419" t="e">
        <f>SUM(F29:I29)</f>
        <v>#REF!</v>
      </c>
      <c r="H15" s="419" t="e">
        <f>#REF!/1000</f>
        <v>#REF!</v>
      </c>
    </row>
    <row r="16" spans="3:10" x14ac:dyDescent="0.25">
      <c r="C16" t="s">
        <v>315</v>
      </c>
      <c r="D16" t="s">
        <v>312</v>
      </c>
      <c r="E16" s="418">
        <v>11100</v>
      </c>
      <c r="F16" s="420" t="e">
        <f t="shared" si="1"/>
        <v>#REF!</v>
      </c>
      <c r="G16" s="419">
        <v>0</v>
      </c>
      <c r="H16" s="419" t="e">
        <f>#REF!</f>
        <v>#REF!</v>
      </c>
    </row>
    <row r="17" spans="3:10" x14ac:dyDescent="0.25">
      <c r="G17" s="419"/>
      <c r="H17" s="419"/>
    </row>
    <row r="20" spans="3:10" x14ac:dyDescent="0.25">
      <c r="C20" t="s">
        <v>317</v>
      </c>
      <c r="E20" t="s">
        <v>101</v>
      </c>
      <c r="F20" t="s">
        <v>96</v>
      </c>
      <c r="G20" t="s">
        <v>87</v>
      </c>
      <c r="H20" t="s">
        <v>98</v>
      </c>
      <c r="I20" t="s">
        <v>97</v>
      </c>
      <c r="J20" t="s">
        <v>318</v>
      </c>
    </row>
    <row r="21" spans="3:10" x14ac:dyDescent="0.25">
      <c r="C21" t="s">
        <v>319</v>
      </c>
      <c r="D21" t="s">
        <v>284</v>
      </c>
      <c r="E21" s="421" t="e">
        <f>#REF!</f>
        <v>#REF!</v>
      </c>
      <c r="F21" s="421" t="e">
        <f>#REF!</f>
        <v>#REF!</v>
      </c>
      <c r="G21" s="421" t="e">
        <f>#REF!</f>
        <v>#REF!</v>
      </c>
      <c r="H21" s="421" t="e">
        <f>#REF!</f>
        <v>#REF!</v>
      </c>
      <c r="I21" s="421" t="e">
        <f>#REF!</f>
        <v>#REF!</v>
      </c>
    </row>
    <row r="22" spans="3:10" x14ac:dyDescent="0.25">
      <c r="C22" t="s">
        <v>130</v>
      </c>
      <c r="D22" t="s">
        <v>284</v>
      </c>
      <c r="E22" s="421" t="e">
        <f>#REF!</f>
        <v>#REF!</v>
      </c>
      <c r="F22" s="421" t="e">
        <f>#REF!</f>
        <v>#REF!</v>
      </c>
      <c r="G22" s="421" t="e">
        <f>#REF!</f>
        <v>#REF!</v>
      </c>
      <c r="H22" s="421" t="e">
        <f>#REF!</f>
        <v>#REF!</v>
      </c>
      <c r="I22" s="421" t="e">
        <f>#REF!</f>
        <v>#REF!</v>
      </c>
    </row>
    <row r="23" spans="3:10" x14ac:dyDescent="0.25">
      <c r="C23" t="s">
        <v>94</v>
      </c>
      <c r="D23" t="s">
        <v>284</v>
      </c>
      <c r="E23" s="421" t="e">
        <f>#REF!</f>
        <v>#REF!</v>
      </c>
      <c r="F23" s="421" t="e">
        <f>#REF!</f>
        <v>#REF!</v>
      </c>
      <c r="G23" s="421" t="e">
        <f>#REF!</f>
        <v>#REF!</v>
      </c>
      <c r="H23" s="421" t="e">
        <f>#REF!</f>
        <v>#REF!</v>
      </c>
      <c r="I23" s="421" t="e">
        <f>#REF!</f>
        <v>#REF!</v>
      </c>
    </row>
    <row r="24" spans="3:10" x14ac:dyDescent="0.25">
      <c r="C24" t="s">
        <v>92</v>
      </c>
      <c r="D24" t="s">
        <v>313</v>
      </c>
      <c r="E24" s="421" t="e">
        <f>H14</f>
        <v>#REF!</v>
      </c>
      <c r="F24" s="421" t="e">
        <f>#REF!</f>
        <v>#REF!</v>
      </c>
      <c r="G24" s="421" t="e">
        <f>#REF!</f>
        <v>#REF!</v>
      </c>
      <c r="H24" s="421" t="e">
        <f>#REF!</f>
        <v>#REF!</v>
      </c>
      <c r="I24" s="421" t="e">
        <f>#REF!</f>
        <v>#REF!</v>
      </c>
    </row>
    <row r="25" spans="3:10" x14ac:dyDescent="0.25">
      <c r="C25" t="s">
        <v>91</v>
      </c>
      <c r="D25" t="s">
        <v>284</v>
      </c>
      <c r="E25" s="421" t="e">
        <f>H12</f>
        <v>#REF!</v>
      </c>
      <c r="F25" s="421" t="e">
        <f>#REF!</f>
        <v>#REF!</v>
      </c>
      <c r="G25" s="421" t="e">
        <f>#REF!</f>
        <v>#REF!</v>
      </c>
      <c r="H25" s="421" t="e">
        <f>#REF!</f>
        <v>#REF!</v>
      </c>
      <c r="I25" s="421" t="e">
        <f>#REF!</f>
        <v>#REF!</v>
      </c>
    </row>
    <row r="26" spans="3:10" x14ac:dyDescent="0.25">
      <c r="C26" t="s">
        <v>321</v>
      </c>
      <c r="D26" t="s">
        <v>284</v>
      </c>
      <c r="E26" s="421" t="e">
        <f>SUM(#REF!)</f>
        <v>#REF!</v>
      </c>
      <c r="F26" s="421">
        <v>0</v>
      </c>
      <c r="G26" s="421">
        <v>0</v>
      </c>
      <c r="H26" s="421">
        <v>0</v>
      </c>
      <c r="I26" s="421">
        <v>0</v>
      </c>
    </row>
    <row r="27" spans="3:10" x14ac:dyDescent="0.25">
      <c r="C27" t="s">
        <v>322</v>
      </c>
      <c r="D27" t="s">
        <v>284</v>
      </c>
      <c r="E27" s="421">
        <v>0</v>
      </c>
      <c r="F27" s="421" t="e">
        <f>#REF!</f>
        <v>#REF!</v>
      </c>
      <c r="G27" s="421" t="e">
        <f>#REF!</f>
        <v>#REF!</v>
      </c>
      <c r="H27" s="421" t="e">
        <f>#REF!</f>
        <v>#REF!</v>
      </c>
      <c r="I27" s="421" t="e">
        <f>#REF!</f>
        <v>#REF!</v>
      </c>
      <c r="J27" t="s">
        <v>323</v>
      </c>
    </row>
    <row r="28" spans="3:10" x14ac:dyDescent="0.25">
      <c r="C28" t="s">
        <v>225</v>
      </c>
      <c r="D28" t="s">
        <v>284</v>
      </c>
      <c r="E28" s="421">
        <v>0</v>
      </c>
      <c r="F28" s="421">
        <v>1</v>
      </c>
      <c r="G28" s="421">
        <v>1</v>
      </c>
      <c r="H28" s="421">
        <v>1</v>
      </c>
      <c r="I28" s="421">
        <v>1</v>
      </c>
    </row>
    <row r="29" spans="3:10" x14ac:dyDescent="0.25">
      <c r="C29" t="s">
        <v>100</v>
      </c>
      <c r="D29" t="s">
        <v>314</v>
      </c>
      <c r="E29" s="421" t="e">
        <f>H15</f>
        <v>#REF!</v>
      </c>
      <c r="F29" s="421" t="e">
        <f>#REF!/1000</f>
        <v>#REF!</v>
      </c>
      <c r="G29" s="421" t="e">
        <f>#REF!/1000</f>
        <v>#REF!</v>
      </c>
      <c r="H29" s="421" t="e">
        <f>#REF!/1000</f>
        <v>#REF!</v>
      </c>
      <c r="I29" s="421" t="e">
        <f>#REF!/1000</f>
        <v>#REF!</v>
      </c>
    </row>
    <row r="32" spans="3:10" x14ac:dyDescent="0.25">
      <c r="C32" t="s">
        <v>317</v>
      </c>
      <c r="E32" t="s">
        <v>101</v>
      </c>
      <c r="F32" t="s">
        <v>96</v>
      </c>
      <c r="G32" t="s">
        <v>87</v>
      </c>
      <c r="H32" t="s">
        <v>98</v>
      </c>
      <c r="I32" t="s">
        <v>97</v>
      </c>
    </row>
    <row r="33" spans="3:9" x14ac:dyDescent="0.25">
      <c r="C33" t="s">
        <v>319</v>
      </c>
      <c r="D33" t="s">
        <v>99</v>
      </c>
      <c r="E33" s="421" t="e">
        <f>SUM(#REF!,#REF!)</f>
        <v>#REF!</v>
      </c>
      <c r="F33" s="421" t="e">
        <f>SUM(#REF!)</f>
        <v>#REF!</v>
      </c>
      <c r="G33" s="421" t="e">
        <f>#REF!</f>
        <v>#REF!</v>
      </c>
      <c r="H33" s="421" t="e">
        <f>#REF!</f>
        <v>#REF!</v>
      </c>
      <c r="I33" s="421" t="e">
        <f>#REF!</f>
        <v>#REF!</v>
      </c>
    </row>
    <row r="34" spans="3:9" x14ac:dyDescent="0.25">
      <c r="C34" t="s">
        <v>130</v>
      </c>
      <c r="D34" t="s">
        <v>99</v>
      </c>
      <c r="E34" s="421" t="e">
        <f>#REF!</f>
        <v>#REF!</v>
      </c>
      <c r="F34" s="421" t="e">
        <f>#REF!</f>
        <v>#REF!</v>
      </c>
      <c r="G34" s="421" t="e">
        <f>#REF!</f>
        <v>#REF!</v>
      </c>
      <c r="H34" s="421" t="e">
        <f>#REF!</f>
        <v>#REF!</v>
      </c>
      <c r="I34" s="421" t="e">
        <f>#REF!</f>
        <v>#REF!</v>
      </c>
    </row>
    <row r="35" spans="3:9" x14ac:dyDescent="0.25">
      <c r="C35" t="s">
        <v>94</v>
      </c>
      <c r="D35" t="s">
        <v>99</v>
      </c>
      <c r="E35" t="e">
        <f>#REF!</f>
        <v>#REF!</v>
      </c>
      <c r="F35" s="421" t="e">
        <f>#REF!</f>
        <v>#REF!</v>
      </c>
      <c r="G35" s="421" t="e">
        <f>#REF!</f>
        <v>#REF!</v>
      </c>
      <c r="H35" s="421" t="e">
        <f>#REF!</f>
        <v>#REF!</v>
      </c>
      <c r="I35" s="421" t="e">
        <f>#REF!</f>
        <v>#REF!</v>
      </c>
    </row>
    <row r="36" spans="3:9" x14ac:dyDescent="0.25">
      <c r="C36" t="s">
        <v>92</v>
      </c>
      <c r="D36" t="s">
        <v>99</v>
      </c>
      <c r="E36" s="421" t="e">
        <f>SUM(#REF!)</f>
        <v>#REF!</v>
      </c>
      <c r="F36" s="421" t="e">
        <f>#REF!</f>
        <v>#REF!</v>
      </c>
      <c r="G36" s="421" t="e">
        <f>#REF!</f>
        <v>#REF!</v>
      </c>
      <c r="H36" s="421" t="e">
        <f>#REF!</f>
        <v>#REF!</v>
      </c>
      <c r="I36" s="421" t="e">
        <f>#REF!</f>
        <v>#REF!</v>
      </c>
    </row>
    <row r="37" spans="3:9" x14ac:dyDescent="0.25">
      <c r="C37" t="s">
        <v>91</v>
      </c>
      <c r="D37" t="s">
        <v>99</v>
      </c>
      <c r="E37" s="421" t="e">
        <f>#REF!</f>
        <v>#REF!</v>
      </c>
      <c r="F37" s="421" t="e">
        <f>#REF!</f>
        <v>#REF!</v>
      </c>
      <c r="G37" s="421" t="e">
        <f>#REF!</f>
        <v>#REF!</v>
      </c>
      <c r="H37" s="421" t="e">
        <f>#REF!</f>
        <v>#REF!</v>
      </c>
      <c r="I37" s="421" t="e">
        <f>#REF!</f>
        <v>#REF!</v>
      </c>
    </row>
    <row r="38" spans="3:9" x14ac:dyDescent="0.25">
      <c r="C38" t="s">
        <v>321</v>
      </c>
      <c r="D38" t="s">
        <v>99</v>
      </c>
      <c r="E38" s="421" t="e">
        <f>SUM(#REF!)</f>
        <v>#REF!</v>
      </c>
      <c r="F38" s="421">
        <v>0</v>
      </c>
      <c r="G38" s="421">
        <v>0</v>
      </c>
      <c r="H38" s="421">
        <v>0</v>
      </c>
      <c r="I38" s="421">
        <v>0</v>
      </c>
    </row>
    <row r="39" spans="3:9" x14ac:dyDescent="0.25">
      <c r="C39" t="s">
        <v>322</v>
      </c>
      <c r="D39" t="s">
        <v>99</v>
      </c>
      <c r="E39" s="421">
        <v>0</v>
      </c>
      <c r="F39" s="421" t="e">
        <f>#REF!</f>
        <v>#REF!</v>
      </c>
      <c r="G39" s="421" t="e">
        <f>#REF!</f>
        <v>#REF!</v>
      </c>
      <c r="H39" s="421" t="e">
        <f>#REF!</f>
        <v>#REF!</v>
      </c>
      <c r="I39" s="421" t="e">
        <f>#REF!</f>
        <v>#REF!</v>
      </c>
    </row>
    <row r="40" spans="3:9" x14ac:dyDescent="0.25">
      <c r="C40" t="s">
        <v>225</v>
      </c>
      <c r="D40" t="s">
        <v>99</v>
      </c>
      <c r="E40" s="421">
        <v>0</v>
      </c>
      <c r="F40" s="421" t="e">
        <f>#REF!</f>
        <v>#REF!</v>
      </c>
      <c r="G40" s="421" t="e">
        <f>#REF!</f>
        <v>#REF!</v>
      </c>
      <c r="H40" s="421" t="e">
        <f>#REF!</f>
        <v>#REF!</v>
      </c>
      <c r="I40" s="421" t="e">
        <f>#REF!</f>
        <v>#REF!</v>
      </c>
    </row>
    <row r="41" spans="3:9" x14ac:dyDescent="0.25">
      <c r="C41" t="s">
        <v>100</v>
      </c>
      <c r="D41" t="s">
        <v>99</v>
      </c>
      <c r="E41" s="421">
        <v>0</v>
      </c>
      <c r="F41" s="421" t="e">
        <f>#REF!</f>
        <v>#REF!</v>
      </c>
      <c r="G41" s="421" t="e">
        <f>#REF!</f>
        <v>#REF!</v>
      </c>
      <c r="H41" s="421" t="e">
        <f>#REF!</f>
        <v>#REF!</v>
      </c>
      <c r="I41" s="421" t="e">
        <f>#REF!</f>
        <v>#REF!</v>
      </c>
    </row>
  </sheetData>
  <pageMargins left="0.7" right="0.7"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FG107"/>
  <sheetViews>
    <sheetView defaultGridColor="0" colorId="22" zoomScale="85" zoomScaleNormal="85" zoomScalePageLayoutView="85" workbookViewId="0">
      <pane xSplit="7" ySplit="8" topLeftCell="H9" activePane="bottomRight" state="frozen"/>
      <selection activeCell="F67" sqref="F67"/>
      <selection pane="topRight" activeCell="F67" sqref="F67"/>
      <selection pane="bottomLeft" activeCell="F67" sqref="F67"/>
      <selection pane="bottomRight" activeCell="F67" sqref="F67"/>
    </sheetView>
  </sheetViews>
  <sheetFormatPr defaultColWidth="0" defaultRowHeight="12.75" zeroHeight="1" x14ac:dyDescent="0.25"/>
  <cols>
    <col min="1" max="1" width="1.28515625" style="44" customWidth="1"/>
    <col min="2" max="3" width="1.28515625" style="78" customWidth="1"/>
    <col min="4" max="4" width="1.28515625" style="79" customWidth="1"/>
    <col min="5" max="5" width="32.7109375" style="45" customWidth="1"/>
    <col min="6" max="6" width="12.7109375" style="45" customWidth="1"/>
    <col min="7" max="7" width="6.42578125" style="45" customWidth="1"/>
    <col min="8" max="8" width="12.28515625" style="45" bestFit="1" customWidth="1"/>
    <col min="9" max="32" width="11.7109375" style="45" customWidth="1"/>
    <col min="33" max="114" width="12.28515625" style="45" bestFit="1" customWidth="1"/>
    <col min="115" max="115" width="10.85546875" style="45" bestFit="1" customWidth="1"/>
    <col min="116" max="123" width="12.28515625" style="45" customWidth="1"/>
    <col min="124" max="130" width="9.140625" style="45" customWidth="1"/>
    <col min="131" max="131" width="10" style="45" bestFit="1" customWidth="1"/>
    <col min="132" max="138" width="9.140625" style="45" customWidth="1"/>
    <col min="139" max="139" width="10" style="45" bestFit="1" customWidth="1"/>
    <col min="140" max="140" width="9.85546875" style="45" bestFit="1" customWidth="1"/>
    <col min="141" max="145" width="9.140625" style="45" customWidth="1"/>
    <col min="146" max="146" width="9.85546875" style="45" bestFit="1" customWidth="1"/>
    <col min="147" max="148" width="10" style="45" bestFit="1" customWidth="1"/>
    <col min="149" max="150" width="9.85546875" style="45" bestFit="1" customWidth="1"/>
    <col min="151" max="152" width="10" style="45" bestFit="1" customWidth="1"/>
    <col min="153" max="154" width="9.85546875" style="45" bestFit="1" customWidth="1"/>
    <col min="155" max="156" width="10" style="45" bestFit="1" customWidth="1"/>
    <col min="157" max="158" width="9.85546875" style="45" bestFit="1" customWidth="1"/>
    <col min="159" max="160" width="10" style="45" bestFit="1" customWidth="1"/>
    <col min="161" max="162" width="9.85546875" style="45" bestFit="1" customWidth="1"/>
    <col min="163" max="163" width="10" style="45" bestFit="1" customWidth="1"/>
    <col min="164" max="16384" width="9.140625" style="45" hidden="1"/>
  </cols>
  <sheetData>
    <row r="1" spans="1:163" s="193" customFormat="1" ht="26.25" x14ac:dyDescent="0.25">
      <c r="A1" s="106" t="str">
        <f ca="1" xml:space="preserve"> RIGHT(CELL("filename", $A$1), LEN(CELL("filename", $A$1)) - SEARCH("]", CELL("filename", $A$1)))</f>
        <v>Timing</v>
      </c>
      <c r="B1" s="107"/>
      <c r="C1" s="107"/>
      <c r="D1" s="108"/>
      <c r="E1" s="109"/>
      <c r="F1" s="192"/>
    </row>
    <row r="2" spans="1:163" s="17" customFormat="1" x14ac:dyDescent="0.25">
      <c r="A2" s="14"/>
      <c r="B2" s="15"/>
      <c r="C2" s="15"/>
      <c r="D2" s="16"/>
      <c r="E2" s="17" t="s">
        <v>2</v>
      </c>
      <c r="F2" s="18"/>
      <c r="H2" s="19" t="e">
        <f>#REF!</f>
        <v>#REF!</v>
      </c>
      <c r="I2" s="19" t="e">
        <f>#REF!</f>
        <v>#REF!</v>
      </c>
      <c r="J2" s="19" t="e">
        <f>#REF!</f>
        <v>#REF!</v>
      </c>
      <c r="K2" s="19" t="e">
        <f>#REF!</f>
        <v>#REF!</v>
      </c>
      <c r="L2" s="19" t="e">
        <f>#REF!</f>
        <v>#REF!</v>
      </c>
      <c r="M2" s="19" t="e">
        <f>#REF!</f>
        <v>#REF!</v>
      </c>
      <c r="N2" s="19" t="e">
        <f>#REF!</f>
        <v>#REF!</v>
      </c>
      <c r="O2" s="19" t="e">
        <f>#REF!</f>
        <v>#REF!</v>
      </c>
      <c r="P2" s="19" t="e">
        <f>#REF!</f>
        <v>#REF!</v>
      </c>
      <c r="Q2" s="19" t="e">
        <f>#REF!</f>
        <v>#REF!</v>
      </c>
      <c r="R2" s="19" t="e">
        <f>#REF!</f>
        <v>#REF!</v>
      </c>
      <c r="S2" s="19" t="e">
        <f>#REF!</f>
        <v>#REF!</v>
      </c>
      <c r="T2" s="19" t="e">
        <f>#REF!</f>
        <v>#REF!</v>
      </c>
      <c r="U2" s="19" t="e">
        <f>#REF!</f>
        <v>#REF!</v>
      </c>
      <c r="V2" s="19" t="e">
        <f>#REF!</f>
        <v>#REF!</v>
      </c>
      <c r="W2" s="19" t="e">
        <f>#REF!</f>
        <v>#REF!</v>
      </c>
      <c r="X2" s="19" t="e">
        <f>#REF!</f>
        <v>#REF!</v>
      </c>
      <c r="Y2" s="19" t="e">
        <f>#REF!</f>
        <v>#REF!</v>
      </c>
      <c r="Z2" s="19" t="e">
        <f>#REF!</f>
        <v>#REF!</v>
      </c>
      <c r="AA2" s="19" t="e">
        <f>#REF!</f>
        <v>#REF!</v>
      </c>
      <c r="AB2" s="19" t="e">
        <f>#REF!</f>
        <v>#REF!</v>
      </c>
      <c r="AC2" s="19" t="e">
        <f>#REF!</f>
        <v>#REF!</v>
      </c>
      <c r="AD2" s="19" t="e">
        <f>#REF!</f>
        <v>#REF!</v>
      </c>
      <c r="AE2" s="19" t="e">
        <f>#REF!</f>
        <v>#REF!</v>
      </c>
      <c r="AF2" s="19" t="e">
        <f>#REF!</f>
        <v>#REF!</v>
      </c>
      <c r="AG2" s="19" t="e">
        <f>#REF!</f>
        <v>#REF!</v>
      </c>
      <c r="AH2" s="19" t="e">
        <f>#REF!</f>
        <v>#REF!</v>
      </c>
      <c r="AI2" s="19" t="e">
        <f>#REF!</f>
        <v>#REF!</v>
      </c>
      <c r="AJ2" s="19" t="e">
        <f>#REF!</f>
        <v>#REF!</v>
      </c>
      <c r="AK2" s="19" t="e">
        <f>#REF!</f>
        <v>#REF!</v>
      </c>
      <c r="AL2" s="19" t="e">
        <f>#REF!</f>
        <v>#REF!</v>
      </c>
      <c r="AM2" s="19" t="e">
        <f>#REF!</f>
        <v>#REF!</v>
      </c>
      <c r="AN2" s="19" t="e">
        <f>#REF!</f>
        <v>#REF!</v>
      </c>
      <c r="AO2" s="19" t="e">
        <f>#REF!</f>
        <v>#REF!</v>
      </c>
      <c r="AP2" s="19" t="e">
        <f>#REF!</f>
        <v>#REF!</v>
      </c>
      <c r="AQ2" s="19" t="e">
        <f>#REF!</f>
        <v>#REF!</v>
      </c>
      <c r="AR2" s="19" t="e">
        <f>#REF!</f>
        <v>#REF!</v>
      </c>
      <c r="AS2" s="19" t="e">
        <f>#REF!</f>
        <v>#REF!</v>
      </c>
      <c r="AT2" s="19" t="e">
        <f>#REF!</f>
        <v>#REF!</v>
      </c>
      <c r="AU2" s="19" t="e">
        <f>#REF!</f>
        <v>#REF!</v>
      </c>
      <c r="AV2" s="19" t="e">
        <f>#REF!</f>
        <v>#REF!</v>
      </c>
      <c r="AW2" s="19" t="e">
        <f>#REF!</f>
        <v>#REF!</v>
      </c>
      <c r="AX2" s="19" t="e">
        <f>#REF!</f>
        <v>#REF!</v>
      </c>
      <c r="AY2" s="19" t="e">
        <f>#REF!</f>
        <v>#REF!</v>
      </c>
      <c r="AZ2" s="19" t="e">
        <f>#REF!</f>
        <v>#REF!</v>
      </c>
      <c r="BA2" s="19" t="e">
        <f>#REF!</f>
        <v>#REF!</v>
      </c>
      <c r="BB2" s="19" t="e">
        <f>#REF!</f>
        <v>#REF!</v>
      </c>
      <c r="BC2" s="19" t="e">
        <f>#REF!</f>
        <v>#REF!</v>
      </c>
      <c r="BD2" s="19" t="e">
        <f>#REF!</f>
        <v>#REF!</v>
      </c>
      <c r="BE2" s="19" t="e">
        <f>#REF!</f>
        <v>#REF!</v>
      </c>
      <c r="BF2" s="19" t="e">
        <f>#REF!</f>
        <v>#REF!</v>
      </c>
      <c r="BG2" s="19" t="e">
        <f>#REF!</f>
        <v>#REF!</v>
      </c>
      <c r="BH2" s="19" t="e">
        <f>#REF!</f>
        <v>#REF!</v>
      </c>
      <c r="BI2" s="19" t="e">
        <f>#REF!</f>
        <v>#REF!</v>
      </c>
      <c r="BJ2" s="19" t="e">
        <f>#REF!</f>
        <v>#REF!</v>
      </c>
      <c r="BK2" s="19" t="e">
        <f>#REF!</f>
        <v>#REF!</v>
      </c>
      <c r="BL2" s="19" t="e">
        <f>#REF!</f>
        <v>#REF!</v>
      </c>
      <c r="BM2" s="19" t="e">
        <f>#REF!</f>
        <v>#REF!</v>
      </c>
      <c r="BN2" s="19" t="e">
        <f>#REF!</f>
        <v>#REF!</v>
      </c>
      <c r="BO2" s="19" t="e">
        <f>#REF!</f>
        <v>#REF!</v>
      </c>
      <c r="BP2" s="19" t="e">
        <f>#REF!</f>
        <v>#REF!</v>
      </c>
      <c r="BQ2" s="19" t="e">
        <f>#REF!</f>
        <v>#REF!</v>
      </c>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row>
    <row r="3" spans="1:163" s="7" customFormat="1" x14ac:dyDescent="0.25">
      <c r="A3" s="20"/>
      <c r="B3" s="21"/>
      <c r="C3" s="21"/>
      <c r="D3" s="22"/>
      <c r="E3" s="7" t="s">
        <v>3</v>
      </c>
      <c r="F3" s="8"/>
      <c r="H3" s="9" t="e">
        <f>#REF!</f>
        <v>#REF!</v>
      </c>
      <c r="I3" s="9" t="e">
        <f>#REF!</f>
        <v>#REF!</v>
      </c>
      <c r="J3" s="9" t="e">
        <f>#REF!</f>
        <v>#REF!</v>
      </c>
      <c r="K3" s="9" t="e">
        <f>#REF!</f>
        <v>#REF!</v>
      </c>
      <c r="L3" s="9" t="e">
        <f>#REF!</f>
        <v>#REF!</v>
      </c>
      <c r="M3" s="9" t="e">
        <f>#REF!</f>
        <v>#REF!</v>
      </c>
      <c r="N3" s="9" t="e">
        <f>#REF!</f>
        <v>#REF!</v>
      </c>
      <c r="O3" s="9" t="e">
        <f>#REF!</f>
        <v>#REF!</v>
      </c>
      <c r="P3" s="9" t="e">
        <f>#REF!</f>
        <v>#REF!</v>
      </c>
      <c r="Q3" s="9" t="e">
        <f>#REF!</f>
        <v>#REF!</v>
      </c>
      <c r="R3" s="9" t="e">
        <f>#REF!</f>
        <v>#REF!</v>
      </c>
      <c r="S3" s="9" t="e">
        <f>#REF!</f>
        <v>#REF!</v>
      </c>
      <c r="T3" s="9" t="e">
        <f>#REF!</f>
        <v>#REF!</v>
      </c>
      <c r="U3" s="9" t="e">
        <f>#REF!</f>
        <v>#REF!</v>
      </c>
      <c r="V3" s="9" t="e">
        <f>#REF!</f>
        <v>#REF!</v>
      </c>
      <c r="W3" s="9" t="e">
        <f>#REF!</f>
        <v>#REF!</v>
      </c>
      <c r="X3" s="9" t="e">
        <f>#REF!</f>
        <v>#REF!</v>
      </c>
      <c r="Y3" s="9" t="e">
        <f>#REF!</f>
        <v>#REF!</v>
      </c>
      <c r="Z3" s="9" t="e">
        <f>#REF!</f>
        <v>#REF!</v>
      </c>
      <c r="AA3" s="9" t="e">
        <f>#REF!</f>
        <v>#REF!</v>
      </c>
      <c r="AB3" s="9" t="e">
        <f>#REF!</f>
        <v>#REF!</v>
      </c>
      <c r="AC3" s="9" t="e">
        <f>#REF!</f>
        <v>#REF!</v>
      </c>
      <c r="AD3" s="9" t="e">
        <f>#REF!</f>
        <v>#REF!</v>
      </c>
      <c r="AE3" s="9" t="e">
        <f>#REF!</f>
        <v>#REF!</v>
      </c>
      <c r="AF3" s="9" t="e">
        <f>#REF!</f>
        <v>#REF!</v>
      </c>
      <c r="AG3" s="9" t="e">
        <f>#REF!</f>
        <v>#REF!</v>
      </c>
      <c r="AH3" s="9" t="e">
        <f>#REF!</f>
        <v>#REF!</v>
      </c>
      <c r="AI3" s="9" t="e">
        <f>#REF!</f>
        <v>#REF!</v>
      </c>
      <c r="AJ3" s="9" t="e">
        <f>#REF!</f>
        <v>#REF!</v>
      </c>
      <c r="AK3" s="9" t="e">
        <f>#REF!</f>
        <v>#REF!</v>
      </c>
      <c r="AL3" s="9" t="e">
        <f>#REF!</f>
        <v>#REF!</v>
      </c>
      <c r="AM3" s="9" t="e">
        <f>#REF!</f>
        <v>#REF!</v>
      </c>
      <c r="AN3" s="9" t="e">
        <f>#REF!</f>
        <v>#REF!</v>
      </c>
      <c r="AO3" s="9" t="e">
        <f>#REF!</f>
        <v>#REF!</v>
      </c>
      <c r="AP3" s="9" t="e">
        <f>#REF!</f>
        <v>#REF!</v>
      </c>
      <c r="AQ3" s="9" t="e">
        <f>#REF!</f>
        <v>#REF!</v>
      </c>
      <c r="AR3" s="9" t="e">
        <f>#REF!</f>
        <v>#REF!</v>
      </c>
      <c r="AS3" s="9" t="e">
        <f>#REF!</f>
        <v>#REF!</v>
      </c>
      <c r="AT3" s="9" t="e">
        <f>#REF!</f>
        <v>#REF!</v>
      </c>
      <c r="AU3" s="9" t="e">
        <f>#REF!</f>
        <v>#REF!</v>
      </c>
      <c r="AV3" s="9" t="e">
        <f>#REF!</f>
        <v>#REF!</v>
      </c>
      <c r="AW3" s="9" t="e">
        <f>#REF!</f>
        <v>#REF!</v>
      </c>
      <c r="AX3" s="9" t="e">
        <f>#REF!</f>
        <v>#REF!</v>
      </c>
      <c r="AY3" s="9" t="e">
        <f>#REF!</f>
        <v>#REF!</v>
      </c>
      <c r="AZ3" s="9" t="e">
        <f>#REF!</f>
        <v>#REF!</v>
      </c>
      <c r="BA3" s="9" t="e">
        <f>#REF!</f>
        <v>#REF!</v>
      </c>
      <c r="BB3" s="9" t="e">
        <f>#REF!</f>
        <v>#REF!</v>
      </c>
      <c r="BC3" s="9" t="e">
        <f>#REF!</f>
        <v>#REF!</v>
      </c>
      <c r="BD3" s="9" t="e">
        <f>#REF!</f>
        <v>#REF!</v>
      </c>
      <c r="BE3" s="9" t="e">
        <f>#REF!</f>
        <v>#REF!</v>
      </c>
      <c r="BF3" s="9" t="e">
        <f>#REF!</f>
        <v>#REF!</v>
      </c>
      <c r="BG3" s="9" t="e">
        <f>#REF!</f>
        <v>#REF!</v>
      </c>
      <c r="BH3" s="9" t="e">
        <f>#REF!</f>
        <v>#REF!</v>
      </c>
      <c r="BI3" s="9" t="e">
        <f>#REF!</f>
        <v>#REF!</v>
      </c>
      <c r="BJ3" s="9" t="e">
        <f>#REF!</f>
        <v>#REF!</v>
      </c>
      <c r="BK3" s="9" t="e">
        <f>#REF!</f>
        <v>#REF!</v>
      </c>
      <c r="BL3" s="9" t="e">
        <f>#REF!</f>
        <v>#REF!</v>
      </c>
      <c r="BM3" s="9" t="e">
        <f>#REF!</f>
        <v>#REF!</v>
      </c>
      <c r="BN3" s="9" t="e">
        <f>#REF!</f>
        <v>#REF!</v>
      </c>
      <c r="BO3" s="9" t="e">
        <f>#REF!</f>
        <v>#REF!</v>
      </c>
      <c r="BP3" s="9" t="e">
        <f>#REF!</f>
        <v>#REF!</v>
      </c>
      <c r="BQ3" s="9" t="e">
        <f>#REF!</f>
        <v>#REF!</v>
      </c>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row>
    <row r="4" spans="1:163" s="7" customFormat="1" x14ac:dyDescent="0.25">
      <c r="A4" s="20"/>
      <c r="B4" s="21"/>
      <c r="C4" s="21"/>
      <c r="D4" s="22"/>
      <c r="E4" s="7" t="s">
        <v>1</v>
      </c>
      <c r="F4" s="10"/>
      <c r="H4" s="23" t="e">
        <f xml:space="preserve"> YEAR(H3)</f>
        <v>#REF!</v>
      </c>
      <c r="I4" s="23" t="e">
        <f xml:space="preserve"> YEAR(I3)</f>
        <v>#REF!</v>
      </c>
      <c r="J4" s="23" t="e">
        <f xml:space="preserve"> YEAR(J3)</f>
        <v>#REF!</v>
      </c>
      <c r="K4" s="23" t="e">
        <f t="shared" ref="K4:BQ4" si="0" xml:space="preserve"> YEAR(K3)</f>
        <v>#REF!</v>
      </c>
      <c r="L4" s="23" t="e">
        <f t="shared" si="0"/>
        <v>#REF!</v>
      </c>
      <c r="M4" s="23" t="e">
        <f t="shared" si="0"/>
        <v>#REF!</v>
      </c>
      <c r="N4" s="23" t="e">
        <f t="shared" si="0"/>
        <v>#REF!</v>
      </c>
      <c r="O4" s="23" t="e">
        <f t="shared" si="0"/>
        <v>#REF!</v>
      </c>
      <c r="P4" s="23" t="e">
        <f t="shared" si="0"/>
        <v>#REF!</v>
      </c>
      <c r="Q4" s="23" t="e">
        <f t="shared" si="0"/>
        <v>#REF!</v>
      </c>
      <c r="R4" s="23" t="e">
        <f t="shared" si="0"/>
        <v>#REF!</v>
      </c>
      <c r="S4" s="23" t="e">
        <f t="shared" si="0"/>
        <v>#REF!</v>
      </c>
      <c r="T4" s="23" t="e">
        <f t="shared" si="0"/>
        <v>#REF!</v>
      </c>
      <c r="U4" s="23" t="e">
        <f t="shared" si="0"/>
        <v>#REF!</v>
      </c>
      <c r="V4" s="23" t="e">
        <f t="shared" si="0"/>
        <v>#REF!</v>
      </c>
      <c r="W4" s="23" t="e">
        <f t="shared" si="0"/>
        <v>#REF!</v>
      </c>
      <c r="X4" s="23" t="e">
        <f t="shared" si="0"/>
        <v>#REF!</v>
      </c>
      <c r="Y4" s="23" t="e">
        <f t="shared" si="0"/>
        <v>#REF!</v>
      </c>
      <c r="Z4" s="23" t="e">
        <f t="shared" si="0"/>
        <v>#REF!</v>
      </c>
      <c r="AA4" s="23" t="e">
        <f t="shared" si="0"/>
        <v>#REF!</v>
      </c>
      <c r="AB4" s="23" t="e">
        <f t="shared" si="0"/>
        <v>#REF!</v>
      </c>
      <c r="AC4" s="23" t="e">
        <f t="shared" si="0"/>
        <v>#REF!</v>
      </c>
      <c r="AD4" s="23" t="e">
        <f t="shared" si="0"/>
        <v>#REF!</v>
      </c>
      <c r="AE4" s="23" t="e">
        <f t="shared" si="0"/>
        <v>#REF!</v>
      </c>
      <c r="AF4" s="23" t="e">
        <f t="shared" si="0"/>
        <v>#REF!</v>
      </c>
      <c r="AG4" s="23" t="e">
        <f t="shared" si="0"/>
        <v>#REF!</v>
      </c>
      <c r="AH4" s="23" t="e">
        <f t="shared" si="0"/>
        <v>#REF!</v>
      </c>
      <c r="AI4" s="23" t="e">
        <f t="shared" si="0"/>
        <v>#REF!</v>
      </c>
      <c r="AJ4" s="23" t="e">
        <f t="shared" si="0"/>
        <v>#REF!</v>
      </c>
      <c r="AK4" s="23" t="e">
        <f t="shared" si="0"/>
        <v>#REF!</v>
      </c>
      <c r="AL4" s="23" t="e">
        <f t="shared" si="0"/>
        <v>#REF!</v>
      </c>
      <c r="AM4" s="23" t="e">
        <f t="shared" si="0"/>
        <v>#REF!</v>
      </c>
      <c r="AN4" s="23" t="e">
        <f t="shared" si="0"/>
        <v>#REF!</v>
      </c>
      <c r="AO4" s="23" t="e">
        <f t="shared" si="0"/>
        <v>#REF!</v>
      </c>
      <c r="AP4" s="23" t="e">
        <f t="shared" si="0"/>
        <v>#REF!</v>
      </c>
      <c r="AQ4" s="23" t="e">
        <f t="shared" si="0"/>
        <v>#REF!</v>
      </c>
      <c r="AR4" s="23" t="e">
        <f t="shared" si="0"/>
        <v>#REF!</v>
      </c>
      <c r="AS4" s="23" t="e">
        <f t="shared" si="0"/>
        <v>#REF!</v>
      </c>
      <c r="AT4" s="23" t="e">
        <f t="shared" si="0"/>
        <v>#REF!</v>
      </c>
      <c r="AU4" s="23" t="e">
        <f t="shared" si="0"/>
        <v>#REF!</v>
      </c>
      <c r="AV4" s="23" t="e">
        <f t="shared" si="0"/>
        <v>#REF!</v>
      </c>
      <c r="AW4" s="23" t="e">
        <f t="shared" si="0"/>
        <v>#REF!</v>
      </c>
      <c r="AX4" s="23" t="e">
        <f t="shared" si="0"/>
        <v>#REF!</v>
      </c>
      <c r="AY4" s="23" t="e">
        <f t="shared" si="0"/>
        <v>#REF!</v>
      </c>
      <c r="AZ4" s="23" t="e">
        <f t="shared" si="0"/>
        <v>#REF!</v>
      </c>
      <c r="BA4" s="23" t="e">
        <f t="shared" si="0"/>
        <v>#REF!</v>
      </c>
      <c r="BB4" s="23" t="e">
        <f t="shared" si="0"/>
        <v>#REF!</v>
      </c>
      <c r="BC4" s="23" t="e">
        <f t="shared" si="0"/>
        <v>#REF!</v>
      </c>
      <c r="BD4" s="23" t="e">
        <f t="shared" si="0"/>
        <v>#REF!</v>
      </c>
      <c r="BE4" s="23" t="e">
        <f t="shared" si="0"/>
        <v>#REF!</v>
      </c>
      <c r="BF4" s="23" t="e">
        <f t="shared" si="0"/>
        <v>#REF!</v>
      </c>
      <c r="BG4" s="23" t="e">
        <f t="shared" si="0"/>
        <v>#REF!</v>
      </c>
      <c r="BH4" s="23" t="e">
        <f t="shared" si="0"/>
        <v>#REF!</v>
      </c>
      <c r="BI4" s="23" t="e">
        <f t="shared" si="0"/>
        <v>#REF!</v>
      </c>
      <c r="BJ4" s="23" t="e">
        <f t="shared" si="0"/>
        <v>#REF!</v>
      </c>
      <c r="BK4" s="23" t="e">
        <f t="shared" si="0"/>
        <v>#REF!</v>
      </c>
      <c r="BL4" s="23" t="e">
        <f t="shared" si="0"/>
        <v>#REF!</v>
      </c>
      <c r="BM4" s="23" t="e">
        <f t="shared" si="0"/>
        <v>#REF!</v>
      </c>
      <c r="BN4" s="23" t="e">
        <f t="shared" si="0"/>
        <v>#REF!</v>
      </c>
      <c r="BO4" s="23" t="e">
        <f t="shared" si="0"/>
        <v>#REF!</v>
      </c>
      <c r="BP4" s="23" t="e">
        <f t="shared" si="0"/>
        <v>#REF!</v>
      </c>
      <c r="BQ4" s="23" t="e">
        <f t="shared" si="0"/>
        <v>#REF!</v>
      </c>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Q4" s="23"/>
      <c r="ER4" s="23"/>
      <c r="ES4" s="23"/>
      <c r="ET4" s="23"/>
      <c r="EU4" s="23"/>
      <c r="EV4" s="23"/>
      <c r="EW4" s="23"/>
      <c r="EX4" s="23"/>
      <c r="EY4" s="23"/>
      <c r="EZ4" s="23"/>
      <c r="FA4" s="23"/>
      <c r="FB4" s="23"/>
      <c r="FC4" s="23"/>
      <c r="FD4" s="23"/>
      <c r="FE4" s="23"/>
      <c r="FF4" s="23"/>
      <c r="FG4" s="23"/>
    </row>
    <row r="5" spans="1:163" s="34" customFormat="1" x14ac:dyDescent="0.25">
      <c r="A5" s="32"/>
      <c r="B5" s="33"/>
      <c r="C5" s="33"/>
      <c r="D5" s="18"/>
      <c r="E5" s="34" t="s">
        <v>42</v>
      </c>
      <c r="F5" s="33"/>
      <c r="H5" s="36" t="e">
        <f>H20</f>
        <v>#REF!</v>
      </c>
      <c r="I5" s="36" t="e">
        <f>I20</f>
        <v>#REF!</v>
      </c>
      <c r="J5" s="36" t="e">
        <f>J20</f>
        <v>#REF!</v>
      </c>
      <c r="K5" s="36" t="e">
        <f t="shared" ref="K5:BQ5" si="1">K20</f>
        <v>#REF!</v>
      </c>
      <c r="L5" s="36" t="e">
        <f t="shared" si="1"/>
        <v>#REF!</v>
      </c>
      <c r="M5" s="36" t="e">
        <f t="shared" si="1"/>
        <v>#REF!</v>
      </c>
      <c r="N5" s="36" t="e">
        <f t="shared" si="1"/>
        <v>#REF!</v>
      </c>
      <c r="O5" s="36" t="e">
        <f t="shared" si="1"/>
        <v>#REF!</v>
      </c>
      <c r="P5" s="36" t="e">
        <f t="shared" si="1"/>
        <v>#REF!</v>
      </c>
      <c r="Q5" s="36" t="e">
        <f t="shared" si="1"/>
        <v>#REF!</v>
      </c>
      <c r="R5" s="36" t="e">
        <f t="shared" si="1"/>
        <v>#REF!</v>
      </c>
      <c r="S5" s="36" t="e">
        <f t="shared" si="1"/>
        <v>#REF!</v>
      </c>
      <c r="T5" s="36" t="e">
        <f t="shared" si="1"/>
        <v>#REF!</v>
      </c>
      <c r="U5" s="36" t="e">
        <f t="shared" si="1"/>
        <v>#REF!</v>
      </c>
      <c r="V5" s="36" t="e">
        <f t="shared" si="1"/>
        <v>#REF!</v>
      </c>
      <c r="W5" s="36" t="e">
        <f t="shared" si="1"/>
        <v>#REF!</v>
      </c>
      <c r="X5" s="36" t="e">
        <f t="shared" si="1"/>
        <v>#REF!</v>
      </c>
      <c r="Y5" s="36" t="e">
        <f t="shared" si="1"/>
        <v>#REF!</v>
      </c>
      <c r="Z5" s="36" t="e">
        <f t="shared" si="1"/>
        <v>#REF!</v>
      </c>
      <c r="AA5" s="36" t="e">
        <f t="shared" si="1"/>
        <v>#REF!</v>
      </c>
      <c r="AB5" s="36" t="e">
        <f t="shared" si="1"/>
        <v>#REF!</v>
      </c>
      <c r="AC5" s="36" t="e">
        <f t="shared" si="1"/>
        <v>#REF!</v>
      </c>
      <c r="AD5" s="36" t="e">
        <f t="shared" si="1"/>
        <v>#REF!</v>
      </c>
      <c r="AE5" s="36" t="e">
        <f t="shared" si="1"/>
        <v>#REF!</v>
      </c>
      <c r="AF5" s="36" t="e">
        <f t="shared" si="1"/>
        <v>#REF!</v>
      </c>
      <c r="AG5" s="36" t="e">
        <f t="shared" si="1"/>
        <v>#REF!</v>
      </c>
      <c r="AH5" s="36" t="e">
        <f t="shared" si="1"/>
        <v>#REF!</v>
      </c>
      <c r="AI5" s="36" t="e">
        <f t="shared" si="1"/>
        <v>#REF!</v>
      </c>
      <c r="AJ5" s="36" t="e">
        <f t="shared" si="1"/>
        <v>#REF!</v>
      </c>
      <c r="AK5" s="36" t="e">
        <f t="shared" si="1"/>
        <v>#REF!</v>
      </c>
      <c r="AL5" s="36" t="e">
        <f t="shared" si="1"/>
        <v>#REF!</v>
      </c>
      <c r="AM5" s="36" t="e">
        <f t="shared" si="1"/>
        <v>#REF!</v>
      </c>
      <c r="AN5" s="36" t="e">
        <f t="shared" si="1"/>
        <v>#REF!</v>
      </c>
      <c r="AO5" s="36" t="e">
        <f t="shared" si="1"/>
        <v>#REF!</v>
      </c>
      <c r="AP5" s="36" t="e">
        <f t="shared" si="1"/>
        <v>#REF!</v>
      </c>
      <c r="AQ5" s="36" t="e">
        <f t="shared" si="1"/>
        <v>#REF!</v>
      </c>
      <c r="AR5" s="36" t="e">
        <f t="shared" si="1"/>
        <v>#REF!</v>
      </c>
      <c r="AS5" s="36" t="e">
        <f t="shared" si="1"/>
        <v>#REF!</v>
      </c>
      <c r="AT5" s="36" t="e">
        <f t="shared" si="1"/>
        <v>#REF!</v>
      </c>
      <c r="AU5" s="36" t="e">
        <f t="shared" si="1"/>
        <v>#REF!</v>
      </c>
      <c r="AV5" s="36" t="e">
        <f t="shared" si="1"/>
        <v>#REF!</v>
      </c>
      <c r="AW5" s="36" t="e">
        <f t="shared" si="1"/>
        <v>#REF!</v>
      </c>
      <c r="AX5" s="36" t="e">
        <f t="shared" si="1"/>
        <v>#REF!</v>
      </c>
      <c r="AY5" s="36" t="e">
        <f t="shared" si="1"/>
        <v>#REF!</v>
      </c>
      <c r="AZ5" s="36" t="e">
        <f t="shared" si="1"/>
        <v>#REF!</v>
      </c>
      <c r="BA5" s="36" t="e">
        <f t="shared" si="1"/>
        <v>#REF!</v>
      </c>
      <c r="BB5" s="36" t="e">
        <f t="shared" si="1"/>
        <v>#REF!</v>
      </c>
      <c r="BC5" s="36" t="e">
        <f t="shared" si="1"/>
        <v>#REF!</v>
      </c>
      <c r="BD5" s="36" t="e">
        <f t="shared" si="1"/>
        <v>#REF!</v>
      </c>
      <c r="BE5" s="36" t="e">
        <f t="shared" si="1"/>
        <v>#REF!</v>
      </c>
      <c r="BF5" s="36" t="e">
        <f t="shared" si="1"/>
        <v>#REF!</v>
      </c>
      <c r="BG5" s="36" t="e">
        <f t="shared" si="1"/>
        <v>#REF!</v>
      </c>
      <c r="BH5" s="36" t="e">
        <f t="shared" si="1"/>
        <v>#REF!</v>
      </c>
      <c r="BI5" s="36" t="e">
        <f t="shared" si="1"/>
        <v>#REF!</v>
      </c>
      <c r="BJ5" s="36" t="e">
        <f t="shared" si="1"/>
        <v>#REF!</v>
      </c>
      <c r="BK5" s="36" t="e">
        <f t="shared" si="1"/>
        <v>#REF!</v>
      </c>
      <c r="BL5" s="36" t="e">
        <f t="shared" si="1"/>
        <v>#REF!</v>
      </c>
      <c r="BM5" s="36" t="e">
        <f t="shared" si="1"/>
        <v>#REF!</v>
      </c>
      <c r="BN5" s="36" t="e">
        <f t="shared" si="1"/>
        <v>#REF!</v>
      </c>
      <c r="BO5" s="36" t="e">
        <f t="shared" si="1"/>
        <v>#REF!</v>
      </c>
      <c r="BP5" s="36" t="e">
        <f t="shared" si="1"/>
        <v>#REF!</v>
      </c>
      <c r="BQ5" s="36" t="e">
        <f t="shared" si="1"/>
        <v>#REF!</v>
      </c>
      <c r="BR5" s="36"/>
      <c r="BS5" s="36"/>
      <c r="BT5" s="36"/>
      <c r="BU5" s="36"/>
      <c r="BV5" s="36"/>
      <c r="BW5" s="36"/>
      <c r="BX5" s="36"/>
      <c r="BY5" s="36"/>
      <c r="BZ5" s="36"/>
      <c r="CA5" s="36"/>
      <c r="CB5" s="36"/>
      <c r="CC5" s="36"/>
      <c r="CD5" s="36"/>
      <c r="CE5" s="36"/>
      <c r="CF5" s="36"/>
      <c r="CG5" s="36"/>
      <c r="CH5" s="36"/>
      <c r="CI5" s="36"/>
      <c r="CJ5" s="36"/>
      <c r="CK5" s="36"/>
      <c r="CL5" s="36"/>
      <c r="CM5" s="36"/>
      <c r="CN5" s="36"/>
      <c r="CO5" s="36"/>
      <c r="CP5" s="36"/>
      <c r="CQ5" s="36"/>
      <c r="CR5" s="36"/>
      <c r="CS5" s="36"/>
      <c r="CT5" s="36"/>
      <c r="CU5" s="36"/>
      <c r="CV5" s="36"/>
      <c r="CW5" s="36"/>
      <c r="CX5" s="36"/>
      <c r="CY5" s="36"/>
      <c r="CZ5" s="36"/>
      <c r="DA5" s="36"/>
      <c r="DB5" s="36"/>
      <c r="DC5" s="36"/>
      <c r="DD5" s="36"/>
      <c r="DE5" s="36"/>
      <c r="DF5" s="36"/>
      <c r="DG5" s="36"/>
      <c r="DH5" s="36"/>
      <c r="DI5" s="36"/>
      <c r="DJ5" s="36"/>
      <c r="DK5" s="36"/>
      <c r="DL5" s="36"/>
      <c r="DM5" s="36"/>
      <c r="DN5" s="36"/>
      <c r="DO5" s="36"/>
      <c r="DP5" s="36"/>
      <c r="DQ5" s="36"/>
      <c r="DR5" s="36"/>
      <c r="DS5" s="36"/>
      <c r="DT5" s="36"/>
      <c r="DU5" s="36"/>
      <c r="DV5" s="36"/>
      <c r="DW5" s="36"/>
      <c r="DX5" s="36"/>
      <c r="DY5" s="36"/>
      <c r="DZ5" s="36"/>
      <c r="EA5" s="36"/>
      <c r="EB5" s="36"/>
      <c r="EC5" s="36"/>
      <c r="ED5" s="36"/>
      <c r="EE5" s="36"/>
      <c r="EF5" s="36"/>
      <c r="EG5" s="36"/>
      <c r="EH5" s="36"/>
      <c r="EI5" s="36"/>
      <c r="EJ5" s="36"/>
      <c r="EK5" s="36"/>
      <c r="EL5" s="36"/>
      <c r="EM5" s="36"/>
      <c r="EN5" s="36"/>
      <c r="EO5" s="36"/>
      <c r="EP5" s="36"/>
      <c r="EQ5" s="36"/>
      <c r="ER5" s="36"/>
      <c r="ES5" s="36"/>
      <c r="ET5" s="36"/>
      <c r="EU5" s="36"/>
      <c r="EV5" s="36"/>
      <c r="EW5" s="36"/>
      <c r="EX5" s="36"/>
      <c r="EY5" s="36"/>
      <c r="EZ5" s="36"/>
      <c r="FA5" s="36"/>
      <c r="FB5" s="36"/>
      <c r="FC5" s="36"/>
      <c r="FD5" s="36"/>
      <c r="FE5" s="36"/>
      <c r="FF5" s="36"/>
      <c r="FG5" s="36"/>
    </row>
    <row r="6" spans="1:163" s="12" customFormat="1" x14ac:dyDescent="0.25">
      <c r="A6" s="24"/>
      <c r="B6" s="11"/>
      <c r="C6" s="11"/>
      <c r="D6" s="8"/>
      <c r="E6" s="12" t="s">
        <v>41</v>
      </c>
      <c r="F6" s="11"/>
      <c r="H6" s="13" t="e">
        <f>H22</f>
        <v>#REF!</v>
      </c>
      <c r="I6" s="13" t="e">
        <f>I22</f>
        <v>#REF!</v>
      </c>
      <c r="J6" s="13" t="e">
        <f>J22</f>
        <v>#REF!</v>
      </c>
      <c r="K6" s="13" t="e">
        <f t="shared" ref="K6:BQ6" si="2">K22</f>
        <v>#REF!</v>
      </c>
      <c r="L6" s="13" t="e">
        <f t="shared" si="2"/>
        <v>#REF!</v>
      </c>
      <c r="M6" s="13" t="e">
        <f t="shared" si="2"/>
        <v>#REF!</v>
      </c>
      <c r="N6" s="13" t="e">
        <f t="shared" si="2"/>
        <v>#REF!</v>
      </c>
      <c r="O6" s="13" t="e">
        <f t="shared" si="2"/>
        <v>#REF!</v>
      </c>
      <c r="P6" s="13" t="e">
        <f t="shared" si="2"/>
        <v>#REF!</v>
      </c>
      <c r="Q6" s="13" t="e">
        <f t="shared" si="2"/>
        <v>#REF!</v>
      </c>
      <c r="R6" s="13" t="e">
        <f t="shared" si="2"/>
        <v>#REF!</v>
      </c>
      <c r="S6" s="13" t="e">
        <f t="shared" si="2"/>
        <v>#REF!</v>
      </c>
      <c r="T6" s="13" t="e">
        <f t="shared" si="2"/>
        <v>#REF!</v>
      </c>
      <c r="U6" s="13" t="e">
        <f t="shared" si="2"/>
        <v>#REF!</v>
      </c>
      <c r="V6" s="13" t="e">
        <f t="shared" si="2"/>
        <v>#REF!</v>
      </c>
      <c r="W6" s="13" t="e">
        <f t="shared" si="2"/>
        <v>#REF!</v>
      </c>
      <c r="X6" s="13" t="e">
        <f t="shared" si="2"/>
        <v>#REF!</v>
      </c>
      <c r="Y6" s="13" t="e">
        <f t="shared" si="2"/>
        <v>#REF!</v>
      </c>
      <c r="Z6" s="13" t="e">
        <f t="shared" si="2"/>
        <v>#REF!</v>
      </c>
      <c r="AA6" s="13" t="e">
        <f t="shared" si="2"/>
        <v>#REF!</v>
      </c>
      <c r="AB6" s="13" t="e">
        <f t="shared" si="2"/>
        <v>#REF!</v>
      </c>
      <c r="AC6" s="13" t="e">
        <f t="shared" si="2"/>
        <v>#REF!</v>
      </c>
      <c r="AD6" s="13" t="e">
        <f t="shared" si="2"/>
        <v>#REF!</v>
      </c>
      <c r="AE6" s="13" t="e">
        <f t="shared" si="2"/>
        <v>#REF!</v>
      </c>
      <c r="AF6" s="13" t="e">
        <f t="shared" si="2"/>
        <v>#REF!</v>
      </c>
      <c r="AG6" s="13" t="e">
        <f t="shared" si="2"/>
        <v>#REF!</v>
      </c>
      <c r="AH6" s="13" t="e">
        <f t="shared" si="2"/>
        <v>#REF!</v>
      </c>
      <c r="AI6" s="13" t="e">
        <f t="shared" si="2"/>
        <v>#REF!</v>
      </c>
      <c r="AJ6" s="13" t="e">
        <f t="shared" si="2"/>
        <v>#REF!</v>
      </c>
      <c r="AK6" s="13" t="e">
        <f t="shared" si="2"/>
        <v>#REF!</v>
      </c>
      <c r="AL6" s="13" t="e">
        <f t="shared" si="2"/>
        <v>#REF!</v>
      </c>
      <c r="AM6" s="13" t="e">
        <f t="shared" si="2"/>
        <v>#REF!</v>
      </c>
      <c r="AN6" s="13" t="e">
        <f t="shared" si="2"/>
        <v>#REF!</v>
      </c>
      <c r="AO6" s="13" t="e">
        <f t="shared" si="2"/>
        <v>#REF!</v>
      </c>
      <c r="AP6" s="13" t="e">
        <f t="shared" si="2"/>
        <v>#REF!</v>
      </c>
      <c r="AQ6" s="13" t="e">
        <f t="shared" si="2"/>
        <v>#REF!</v>
      </c>
      <c r="AR6" s="13" t="e">
        <f t="shared" si="2"/>
        <v>#REF!</v>
      </c>
      <c r="AS6" s="13" t="e">
        <f t="shared" si="2"/>
        <v>#REF!</v>
      </c>
      <c r="AT6" s="13" t="e">
        <f t="shared" si="2"/>
        <v>#REF!</v>
      </c>
      <c r="AU6" s="13" t="e">
        <f t="shared" si="2"/>
        <v>#REF!</v>
      </c>
      <c r="AV6" s="13" t="e">
        <f t="shared" si="2"/>
        <v>#REF!</v>
      </c>
      <c r="AW6" s="13" t="e">
        <f t="shared" si="2"/>
        <v>#REF!</v>
      </c>
      <c r="AX6" s="13" t="e">
        <f t="shared" si="2"/>
        <v>#REF!</v>
      </c>
      <c r="AY6" s="13" t="e">
        <f t="shared" si="2"/>
        <v>#REF!</v>
      </c>
      <c r="AZ6" s="13" t="e">
        <f t="shared" si="2"/>
        <v>#REF!</v>
      </c>
      <c r="BA6" s="13" t="e">
        <f t="shared" si="2"/>
        <v>#REF!</v>
      </c>
      <c r="BB6" s="13" t="e">
        <f t="shared" si="2"/>
        <v>#REF!</v>
      </c>
      <c r="BC6" s="13" t="e">
        <f t="shared" si="2"/>
        <v>#REF!</v>
      </c>
      <c r="BD6" s="13" t="e">
        <f t="shared" si="2"/>
        <v>#REF!</v>
      </c>
      <c r="BE6" s="13" t="e">
        <f t="shared" si="2"/>
        <v>#REF!</v>
      </c>
      <c r="BF6" s="13" t="e">
        <f t="shared" si="2"/>
        <v>#REF!</v>
      </c>
      <c r="BG6" s="13" t="e">
        <f t="shared" si="2"/>
        <v>#REF!</v>
      </c>
      <c r="BH6" s="13" t="e">
        <f t="shared" si="2"/>
        <v>#REF!</v>
      </c>
      <c r="BI6" s="13" t="e">
        <f t="shared" si="2"/>
        <v>#REF!</v>
      </c>
      <c r="BJ6" s="13" t="e">
        <f t="shared" si="2"/>
        <v>#REF!</v>
      </c>
      <c r="BK6" s="13" t="e">
        <f t="shared" si="2"/>
        <v>#REF!</v>
      </c>
      <c r="BL6" s="13" t="e">
        <f t="shared" si="2"/>
        <v>#REF!</v>
      </c>
      <c r="BM6" s="13" t="e">
        <f t="shared" si="2"/>
        <v>#REF!</v>
      </c>
      <c r="BN6" s="13" t="e">
        <f t="shared" si="2"/>
        <v>#REF!</v>
      </c>
      <c r="BO6" s="13" t="e">
        <f t="shared" si="2"/>
        <v>#REF!</v>
      </c>
      <c r="BP6" s="13" t="e">
        <f t="shared" si="2"/>
        <v>#REF!</v>
      </c>
      <c r="BQ6" s="13" t="e">
        <f t="shared" si="2"/>
        <v>#REF!</v>
      </c>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row>
    <row r="7" spans="1:163" s="40" customFormat="1" x14ac:dyDescent="0.25">
      <c r="A7" s="37"/>
      <c r="B7" s="38"/>
      <c r="C7" s="38"/>
      <c r="D7" s="39"/>
      <c r="E7" s="40" t="s">
        <v>21</v>
      </c>
      <c r="F7" s="38"/>
      <c r="H7" s="41" t="e">
        <f>H3-H2+1</f>
        <v>#REF!</v>
      </c>
      <c r="I7" s="41" t="e">
        <f>I3-I2+1</f>
        <v>#REF!</v>
      </c>
      <c r="J7" s="41" t="e">
        <f>J3-J2+1</f>
        <v>#REF!</v>
      </c>
      <c r="K7" s="41" t="e">
        <f t="shared" ref="K7:BQ7" si="3">K3-K2+1</f>
        <v>#REF!</v>
      </c>
      <c r="L7" s="41" t="e">
        <f t="shared" si="3"/>
        <v>#REF!</v>
      </c>
      <c r="M7" s="41" t="e">
        <f t="shared" si="3"/>
        <v>#REF!</v>
      </c>
      <c r="N7" s="41" t="e">
        <f t="shared" si="3"/>
        <v>#REF!</v>
      </c>
      <c r="O7" s="41" t="e">
        <f t="shared" si="3"/>
        <v>#REF!</v>
      </c>
      <c r="P7" s="41" t="e">
        <f t="shared" si="3"/>
        <v>#REF!</v>
      </c>
      <c r="Q7" s="41" t="e">
        <f t="shared" si="3"/>
        <v>#REF!</v>
      </c>
      <c r="R7" s="41" t="e">
        <f t="shared" si="3"/>
        <v>#REF!</v>
      </c>
      <c r="S7" s="41" t="e">
        <f t="shared" si="3"/>
        <v>#REF!</v>
      </c>
      <c r="T7" s="41" t="e">
        <f t="shared" si="3"/>
        <v>#REF!</v>
      </c>
      <c r="U7" s="41" t="e">
        <f t="shared" si="3"/>
        <v>#REF!</v>
      </c>
      <c r="V7" s="41" t="e">
        <f t="shared" si="3"/>
        <v>#REF!</v>
      </c>
      <c r="W7" s="41" t="e">
        <f t="shared" si="3"/>
        <v>#REF!</v>
      </c>
      <c r="X7" s="41" t="e">
        <f t="shared" si="3"/>
        <v>#REF!</v>
      </c>
      <c r="Y7" s="41" t="e">
        <f t="shared" si="3"/>
        <v>#REF!</v>
      </c>
      <c r="Z7" s="41" t="e">
        <f t="shared" si="3"/>
        <v>#REF!</v>
      </c>
      <c r="AA7" s="41" t="e">
        <f t="shared" si="3"/>
        <v>#REF!</v>
      </c>
      <c r="AB7" s="41" t="e">
        <f t="shared" si="3"/>
        <v>#REF!</v>
      </c>
      <c r="AC7" s="41" t="e">
        <f t="shared" si="3"/>
        <v>#REF!</v>
      </c>
      <c r="AD7" s="41" t="e">
        <f t="shared" si="3"/>
        <v>#REF!</v>
      </c>
      <c r="AE7" s="41" t="e">
        <f t="shared" si="3"/>
        <v>#REF!</v>
      </c>
      <c r="AF7" s="41" t="e">
        <f t="shared" si="3"/>
        <v>#REF!</v>
      </c>
      <c r="AG7" s="41" t="e">
        <f t="shared" si="3"/>
        <v>#REF!</v>
      </c>
      <c r="AH7" s="41" t="e">
        <f t="shared" si="3"/>
        <v>#REF!</v>
      </c>
      <c r="AI7" s="41" t="e">
        <f t="shared" si="3"/>
        <v>#REF!</v>
      </c>
      <c r="AJ7" s="41" t="e">
        <f t="shared" si="3"/>
        <v>#REF!</v>
      </c>
      <c r="AK7" s="41" t="e">
        <f t="shared" si="3"/>
        <v>#REF!</v>
      </c>
      <c r="AL7" s="41" t="e">
        <f t="shared" si="3"/>
        <v>#REF!</v>
      </c>
      <c r="AM7" s="41" t="e">
        <f t="shared" si="3"/>
        <v>#REF!</v>
      </c>
      <c r="AN7" s="41" t="e">
        <f t="shared" si="3"/>
        <v>#REF!</v>
      </c>
      <c r="AO7" s="41" t="e">
        <f t="shared" si="3"/>
        <v>#REF!</v>
      </c>
      <c r="AP7" s="41" t="e">
        <f t="shared" si="3"/>
        <v>#REF!</v>
      </c>
      <c r="AQ7" s="41" t="e">
        <f t="shared" si="3"/>
        <v>#REF!</v>
      </c>
      <c r="AR7" s="41" t="e">
        <f t="shared" si="3"/>
        <v>#REF!</v>
      </c>
      <c r="AS7" s="41" t="e">
        <f t="shared" si="3"/>
        <v>#REF!</v>
      </c>
      <c r="AT7" s="41" t="e">
        <f t="shared" si="3"/>
        <v>#REF!</v>
      </c>
      <c r="AU7" s="41" t="e">
        <f t="shared" si="3"/>
        <v>#REF!</v>
      </c>
      <c r="AV7" s="41" t="e">
        <f t="shared" si="3"/>
        <v>#REF!</v>
      </c>
      <c r="AW7" s="41" t="e">
        <f t="shared" si="3"/>
        <v>#REF!</v>
      </c>
      <c r="AX7" s="41" t="e">
        <f t="shared" si="3"/>
        <v>#REF!</v>
      </c>
      <c r="AY7" s="41" t="e">
        <f t="shared" si="3"/>
        <v>#REF!</v>
      </c>
      <c r="AZ7" s="41" t="e">
        <f t="shared" si="3"/>
        <v>#REF!</v>
      </c>
      <c r="BA7" s="41" t="e">
        <f t="shared" si="3"/>
        <v>#REF!</v>
      </c>
      <c r="BB7" s="41" t="e">
        <f t="shared" si="3"/>
        <v>#REF!</v>
      </c>
      <c r="BC7" s="41" t="e">
        <f t="shared" si="3"/>
        <v>#REF!</v>
      </c>
      <c r="BD7" s="41" t="e">
        <f t="shared" si="3"/>
        <v>#REF!</v>
      </c>
      <c r="BE7" s="41" t="e">
        <f t="shared" si="3"/>
        <v>#REF!</v>
      </c>
      <c r="BF7" s="41" t="e">
        <f t="shared" si="3"/>
        <v>#REF!</v>
      </c>
      <c r="BG7" s="41" t="e">
        <f t="shared" si="3"/>
        <v>#REF!</v>
      </c>
      <c r="BH7" s="41" t="e">
        <f t="shared" si="3"/>
        <v>#REF!</v>
      </c>
      <c r="BI7" s="41" t="e">
        <f t="shared" si="3"/>
        <v>#REF!</v>
      </c>
      <c r="BJ7" s="41" t="e">
        <f t="shared" si="3"/>
        <v>#REF!</v>
      </c>
      <c r="BK7" s="41" t="e">
        <f t="shared" si="3"/>
        <v>#REF!</v>
      </c>
      <c r="BL7" s="41" t="e">
        <f t="shared" si="3"/>
        <v>#REF!</v>
      </c>
      <c r="BM7" s="41" t="e">
        <f t="shared" si="3"/>
        <v>#REF!</v>
      </c>
      <c r="BN7" s="41" t="e">
        <f t="shared" si="3"/>
        <v>#REF!</v>
      </c>
      <c r="BO7" s="41" t="e">
        <f t="shared" si="3"/>
        <v>#REF!</v>
      </c>
      <c r="BP7" s="41" t="e">
        <f t="shared" si="3"/>
        <v>#REF!</v>
      </c>
      <c r="BQ7" s="41" t="e">
        <f t="shared" si="3"/>
        <v>#REF!</v>
      </c>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c r="CW7" s="41"/>
      <c r="CX7" s="41"/>
      <c r="CY7" s="41"/>
      <c r="CZ7" s="41"/>
      <c r="DA7" s="41"/>
      <c r="DB7" s="41"/>
      <c r="DC7" s="41"/>
      <c r="DD7" s="41"/>
      <c r="DE7" s="41"/>
      <c r="DF7" s="41"/>
      <c r="DG7" s="41"/>
      <c r="DH7" s="41"/>
      <c r="DI7" s="41"/>
      <c r="DJ7" s="41"/>
      <c r="DK7" s="41"/>
      <c r="DL7" s="41"/>
      <c r="DM7" s="41"/>
      <c r="DN7" s="41"/>
      <c r="DO7" s="41"/>
      <c r="DP7" s="41"/>
      <c r="DQ7" s="41"/>
      <c r="DR7" s="41"/>
      <c r="DS7" s="41"/>
      <c r="DT7" s="41"/>
      <c r="DU7" s="41"/>
      <c r="DV7" s="41"/>
      <c r="DW7" s="41"/>
      <c r="DX7" s="41"/>
      <c r="DY7" s="41"/>
      <c r="DZ7" s="41"/>
      <c r="EA7" s="41"/>
      <c r="EB7" s="41"/>
      <c r="EC7" s="41"/>
      <c r="ED7" s="41"/>
      <c r="EE7" s="41"/>
      <c r="EF7" s="41"/>
      <c r="EG7" s="41"/>
      <c r="EH7" s="41"/>
      <c r="EI7" s="41"/>
      <c r="EJ7" s="41"/>
      <c r="EK7" s="41"/>
      <c r="EL7" s="41"/>
      <c r="EM7" s="41"/>
      <c r="EN7" s="41"/>
      <c r="EO7" s="41"/>
      <c r="EP7" s="41"/>
      <c r="EQ7" s="41"/>
      <c r="ER7" s="41"/>
      <c r="ES7" s="41"/>
      <c r="ET7" s="41"/>
      <c r="EU7" s="41"/>
      <c r="EV7" s="41"/>
      <c r="EW7" s="41"/>
      <c r="EX7" s="41"/>
      <c r="EY7" s="41"/>
      <c r="EZ7" s="41"/>
      <c r="FA7" s="41"/>
      <c r="FB7" s="41"/>
      <c r="FC7" s="41"/>
      <c r="FD7" s="41"/>
      <c r="FE7" s="41"/>
      <c r="FF7" s="41"/>
      <c r="FG7" s="41"/>
    </row>
    <row r="8" spans="1:163" s="28" customFormat="1" x14ac:dyDescent="0.25">
      <c r="A8" s="25"/>
      <c r="B8" s="26"/>
      <c r="C8" s="26"/>
      <c r="D8" s="27"/>
      <c r="F8" s="26"/>
    </row>
    <row r="9" spans="1:163" x14ac:dyDescent="0.25"/>
    <row r="10" spans="1:163" s="112" customFormat="1" ht="15.75" x14ac:dyDescent="0.25">
      <c r="A10" s="111"/>
      <c r="B10" s="163" t="s">
        <v>25</v>
      </c>
    </row>
    <row r="11" spans="1:163" x14ac:dyDescent="0.25"/>
    <row r="12" spans="1:163" x14ac:dyDescent="0.2">
      <c r="D12" s="127" t="s">
        <v>27</v>
      </c>
      <c r="E12" s="128"/>
      <c r="G12" s="129"/>
      <c r="H12" s="130" t="e">
        <f t="shared" ref="H12:AM12" si="4">ROUND(MAX(0,+((MIN(H$3,$F14)-MAX(H$2,$F13)+1))/H$7),0)</f>
        <v>#REF!</v>
      </c>
      <c r="I12" s="130" t="e">
        <f t="shared" si="4"/>
        <v>#REF!</v>
      </c>
      <c r="J12" s="130" t="e">
        <f t="shared" si="4"/>
        <v>#REF!</v>
      </c>
      <c r="K12" s="130" t="e">
        <f t="shared" si="4"/>
        <v>#REF!</v>
      </c>
      <c r="L12" s="130" t="e">
        <f t="shared" si="4"/>
        <v>#REF!</v>
      </c>
      <c r="M12" s="130" t="e">
        <f t="shared" si="4"/>
        <v>#REF!</v>
      </c>
      <c r="N12" s="130" t="e">
        <f t="shared" si="4"/>
        <v>#REF!</v>
      </c>
      <c r="O12" s="130" t="e">
        <f t="shared" si="4"/>
        <v>#REF!</v>
      </c>
      <c r="P12" s="130" t="e">
        <f t="shared" si="4"/>
        <v>#REF!</v>
      </c>
      <c r="Q12" s="130" t="e">
        <f t="shared" si="4"/>
        <v>#REF!</v>
      </c>
      <c r="R12" s="130" t="e">
        <f t="shared" si="4"/>
        <v>#REF!</v>
      </c>
      <c r="S12" s="130" t="e">
        <f t="shared" si="4"/>
        <v>#REF!</v>
      </c>
      <c r="T12" s="130" t="e">
        <f t="shared" si="4"/>
        <v>#REF!</v>
      </c>
      <c r="U12" s="130" t="e">
        <f t="shared" si="4"/>
        <v>#REF!</v>
      </c>
      <c r="V12" s="130" t="e">
        <f t="shared" si="4"/>
        <v>#REF!</v>
      </c>
      <c r="W12" s="130" t="e">
        <f t="shared" si="4"/>
        <v>#REF!</v>
      </c>
      <c r="X12" s="130" t="e">
        <f t="shared" si="4"/>
        <v>#REF!</v>
      </c>
      <c r="Y12" s="130" t="e">
        <f t="shared" si="4"/>
        <v>#REF!</v>
      </c>
      <c r="Z12" s="130" t="e">
        <f t="shared" si="4"/>
        <v>#REF!</v>
      </c>
      <c r="AA12" s="130" t="e">
        <f t="shared" si="4"/>
        <v>#REF!</v>
      </c>
      <c r="AB12" s="130" t="e">
        <f t="shared" si="4"/>
        <v>#REF!</v>
      </c>
      <c r="AC12" s="130" t="e">
        <f t="shared" si="4"/>
        <v>#REF!</v>
      </c>
      <c r="AD12" s="130" t="e">
        <f t="shared" si="4"/>
        <v>#REF!</v>
      </c>
      <c r="AE12" s="130" t="e">
        <f t="shared" si="4"/>
        <v>#REF!</v>
      </c>
      <c r="AF12" s="130" t="e">
        <f t="shared" si="4"/>
        <v>#REF!</v>
      </c>
      <c r="AG12" s="130" t="e">
        <f t="shared" si="4"/>
        <v>#REF!</v>
      </c>
      <c r="AH12" s="130" t="e">
        <f t="shared" si="4"/>
        <v>#REF!</v>
      </c>
      <c r="AI12" s="130" t="e">
        <f t="shared" si="4"/>
        <v>#REF!</v>
      </c>
      <c r="AJ12" s="130" t="e">
        <f t="shared" si="4"/>
        <v>#REF!</v>
      </c>
      <c r="AK12" s="130" t="e">
        <f t="shared" si="4"/>
        <v>#REF!</v>
      </c>
      <c r="AL12" s="130" t="e">
        <f t="shared" si="4"/>
        <v>#REF!</v>
      </c>
      <c r="AM12" s="130" t="e">
        <f t="shared" si="4"/>
        <v>#REF!</v>
      </c>
      <c r="AN12" s="130" t="e">
        <f t="shared" ref="AN12:BQ12" si="5">ROUND(MAX(0,+((MIN(AN$3,$F14)-MAX(AN$2,$F13)+1))/AN$7),0)</f>
        <v>#REF!</v>
      </c>
      <c r="AO12" s="130" t="e">
        <f t="shared" si="5"/>
        <v>#REF!</v>
      </c>
      <c r="AP12" s="130" t="e">
        <f t="shared" si="5"/>
        <v>#REF!</v>
      </c>
      <c r="AQ12" s="130" t="e">
        <f t="shared" si="5"/>
        <v>#REF!</v>
      </c>
      <c r="AR12" s="130" t="e">
        <f t="shared" si="5"/>
        <v>#REF!</v>
      </c>
      <c r="AS12" s="130" t="e">
        <f t="shared" si="5"/>
        <v>#REF!</v>
      </c>
      <c r="AT12" s="130" t="e">
        <f t="shared" si="5"/>
        <v>#REF!</v>
      </c>
      <c r="AU12" s="130" t="e">
        <f t="shared" si="5"/>
        <v>#REF!</v>
      </c>
      <c r="AV12" s="130" t="e">
        <f t="shared" si="5"/>
        <v>#REF!</v>
      </c>
      <c r="AW12" s="130" t="e">
        <f t="shared" si="5"/>
        <v>#REF!</v>
      </c>
      <c r="AX12" s="130" t="e">
        <f t="shared" si="5"/>
        <v>#REF!</v>
      </c>
      <c r="AY12" s="130" t="e">
        <f t="shared" si="5"/>
        <v>#REF!</v>
      </c>
      <c r="AZ12" s="130" t="e">
        <f t="shared" si="5"/>
        <v>#REF!</v>
      </c>
      <c r="BA12" s="130" t="e">
        <f t="shared" si="5"/>
        <v>#REF!</v>
      </c>
      <c r="BB12" s="130" t="e">
        <f t="shared" si="5"/>
        <v>#REF!</v>
      </c>
      <c r="BC12" s="130" t="e">
        <f t="shared" si="5"/>
        <v>#REF!</v>
      </c>
      <c r="BD12" s="130" t="e">
        <f t="shared" si="5"/>
        <v>#REF!</v>
      </c>
      <c r="BE12" s="130" t="e">
        <f t="shared" si="5"/>
        <v>#REF!</v>
      </c>
      <c r="BF12" s="130" t="e">
        <f t="shared" si="5"/>
        <v>#REF!</v>
      </c>
      <c r="BG12" s="130" t="e">
        <f t="shared" si="5"/>
        <v>#REF!</v>
      </c>
      <c r="BH12" s="130" t="e">
        <f t="shared" si="5"/>
        <v>#REF!</v>
      </c>
      <c r="BI12" s="130" t="e">
        <f t="shared" si="5"/>
        <v>#REF!</v>
      </c>
      <c r="BJ12" s="130" t="e">
        <f t="shared" si="5"/>
        <v>#REF!</v>
      </c>
      <c r="BK12" s="130" t="e">
        <f t="shared" si="5"/>
        <v>#REF!</v>
      </c>
      <c r="BL12" s="130" t="e">
        <f t="shared" si="5"/>
        <v>#REF!</v>
      </c>
      <c r="BM12" s="130" t="e">
        <f t="shared" si="5"/>
        <v>#REF!</v>
      </c>
      <c r="BN12" s="130" t="e">
        <f t="shared" si="5"/>
        <v>#REF!</v>
      </c>
      <c r="BO12" s="130" t="e">
        <f t="shared" si="5"/>
        <v>#REF!</v>
      </c>
      <c r="BP12" s="130" t="e">
        <f t="shared" si="5"/>
        <v>#REF!</v>
      </c>
      <c r="BQ12" s="130" t="e">
        <f t="shared" si="5"/>
        <v>#REF!</v>
      </c>
      <c r="BR12" s="130"/>
      <c r="BS12" s="130"/>
      <c r="BT12" s="130"/>
      <c r="BU12" s="130"/>
      <c r="BV12" s="130"/>
      <c r="BW12" s="130"/>
      <c r="BX12" s="130"/>
      <c r="BY12" s="130"/>
      <c r="BZ12" s="130"/>
      <c r="CA12" s="130"/>
      <c r="CB12" s="130"/>
      <c r="CC12" s="130"/>
      <c r="CD12" s="130"/>
      <c r="CE12" s="130"/>
      <c r="CF12" s="130"/>
      <c r="CG12" s="130"/>
      <c r="CH12" s="130"/>
      <c r="CI12" s="130"/>
      <c r="CJ12" s="130"/>
      <c r="CK12" s="130"/>
      <c r="CL12" s="130"/>
      <c r="CM12" s="130"/>
      <c r="CN12" s="130"/>
      <c r="CO12" s="130"/>
      <c r="CP12" s="130"/>
      <c r="CQ12" s="130"/>
      <c r="CR12" s="130"/>
      <c r="CS12" s="130"/>
      <c r="CT12" s="130"/>
      <c r="CU12" s="130"/>
      <c r="CV12" s="130"/>
      <c r="CW12" s="130"/>
      <c r="CX12" s="130"/>
      <c r="CY12" s="130"/>
      <c r="CZ12" s="130"/>
      <c r="DA12" s="130"/>
      <c r="DB12" s="130"/>
      <c r="DC12" s="130"/>
      <c r="DD12" s="130"/>
      <c r="DE12" s="130"/>
      <c r="DF12" s="130"/>
      <c r="DG12" s="130"/>
      <c r="DH12" s="130"/>
      <c r="DI12" s="130"/>
      <c r="DJ12" s="130"/>
      <c r="DK12" s="130"/>
      <c r="DL12" s="130"/>
      <c r="DM12" s="130"/>
      <c r="DN12" s="130"/>
      <c r="DO12" s="130"/>
      <c r="DP12" s="130"/>
      <c r="DQ12" s="130"/>
      <c r="DR12" s="130"/>
      <c r="DS12" s="130"/>
      <c r="DT12" s="130"/>
      <c r="DU12" s="130"/>
      <c r="DV12" s="130"/>
      <c r="DW12" s="130"/>
      <c r="DX12" s="130"/>
      <c r="DY12" s="130"/>
      <c r="DZ12" s="130"/>
      <c r="EA12" s="130"/>
      <c r="EB12" s="130"/>
      <c r="EC12" s="130"/>
      <c r="ED12" s="130"/>
      <c r="EE12" s="130"/>
      <c r="EF12" s="130"/>
      <c r="EG12" s="130"/>
      <c r="EH12" s="130"/>
      <c r="EI12" s="130"/>
      <c r="EJ12" s="130"/>
      <c r="EK12" s="130"/>
      <c r="EL12" s="130"/>
      <c r="EM12" s="130"/>
      <c r="EN12" s="130"/>
      <c r="EO12" s="130"/>
      <c r="EP12" s="130"/>
      <c r="EQ12" s="130"/>
      <c r="ER12" s="130"/>
      <c r="ES12" s="130"/>
      <c r="ET12" s="130"/>
      <c r="EU12" s="130"/>
      <c r="EV12" s="130"/>
      <c r="EW12" s="130"/>
      <c r="EX12" s="130"/>
      <c r="EY12" s="130"/>
      <c r="EZ12" s="130"/>
      <c r="FA12" s="130"/>
      <c r="FB12" s="130"/>
      <c r="FC12" s="130"/>
      <c r="FD12" s="130"/>
      <c r="FE12" s="130"/>
      <c r="FF12" s="130"/>
      <c r="FG12" s="130"/>
    </row>
    <row r="13" spans="1:163" x14ac:dyDescent="0.2">
      <c r="D13" s="127"/>
      <c r="E13" s="131" t="s">
        <v>24</v>
      </c>
      <c r="F13" s="42" t="e">
        <f>#REF!</f>
        <v>#REF!</v>
      </c>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132"/>
      <c r="BC13" s="132"/>
      <c r="BD13" s="132"/>
      <c r="BE13" s="132"/>
      <c r="BF13" s="132"/>
      <c r="BG13" s="132"/>
      <c r="BH13" s="132"/>
      <c r="BI13" s="132"/>
      <c r="BJ13" s="132"/>
      <c r="BK13" s="132"/>
      <c r="BL13" s="132"/>
      <c r="BM13" s="132"/>
      <c r="BN13" s="132"/>
      <c r="BO13" s="132"/>
      <c r="BP13" s="132"/>
      <c r="BQ13" s="132"/>
      <c r="BR13" s="132"/>
      <c r="BS13" s="132"/>
      <c r="BT13" s="132"/>
      <c r="BU13" s="132"/>
      <c r="BV13" s="132"/>
      <c r="BW13" s="132"/>
      <c r="BX13" s="132"/>
      <c r="BY13" s="132"/>
      <c r="BZ13" s="132"/>
      <c r="CA13" s="132"/>
      <c r="CB13" s="132"/>
      <c r="CC13" s="132"/>
      <c r="CD13" s="132"/>
      <c r="CE13" s="132"/>
      <c r="CF13" s="132"/>
      <c r="CG13" s="132"/>
      <c r="CH13" s="132"/>
      <c r="CI13" s="132"/>
      <c r="CJ13" s="132"/>
      <c r="CK13" s="132"/>
      <c r="CL13" s="132"/>
      <c r="CM13" s="132"/>
      <c r="CN13" s="132"/>
      <c r="CO13" s="132"/>
      <c r="CP13" s="132"/>
      <c r="CQ13" s="132"/>
      <c r="CR13" s="132"/>
      <c r="CS13" s="132"/>
      <c r="CT13" s="132"/>
      <c r="CU13" s="132"/>
      <c r="CV13" s="132"/>
      <c r="CW13" s="132"/>
      <c r="CX13" s="132"/>
      <c r="CY13" s="132"/>
      <c r="CZ13" s="132"/>
      <c r="DA13" s="132"/>
      <c r="DB13" s="132"/>
      <c r="DC13" s="132"/>
      <c r="DD13" s="132"/>
      <c r="DE13" s="132"/>
      <c r="DF13" s="132"/>
      <c r="DG13" s="132"/>
      <c r="DH13" s="132"/>
      <c r="DI13" s="132"/>
      <c r="DJ13" s="132"/>
      <c r="DK13" s="132"/>
      <c r="DL13" s="132"/>
      <c r="DM13" s="132"/>
      <c r="DN13" s="132"/>
      <c r="DO13" s="132"/>
      <c r="DP13" s="132"/>
      <c r="DQ13" s="132"/>
      <c r="DR13" s="132"/>
      <c r="DS13" s="132"/>
      <c r="DT13" s="132"/>
      <c r="DU13" s="132"/>
      <c r="DV13" s="132"/>
      <c r="DW13" s="132"/>
      <c r="DX13" s="132"/>
      <c r="DY13" s="132"/>
      <c r="DZ13" s="132"/>
      <c r="EA13" s="132"/>
      <c r="EB13" s="132"/>
      <c r="EC13" s="132"/>
      <c r="ED13" s="132"/>
      <c r="EE13" s="132"/>
      <c r="EF13" s="132"/>
      <c r="EG13" s="132"/>
      <c r="EH13" s="132"/>
      <c r="EI13" s="132"/>
      <c r="EJ13" s="132"/>
      <c r="EK13" s="132"/>
      <c r="EL13" s="132"/>
      <c r="EM13" s="132"/>
      <c r="EN13" s="132"/>
      <c r="EO13" s="132"/>
      <c r="EP13" s="132"/>
      <c r="EQ13" s="132"/>
      <c r="ER13" s="132"/>
      <c r="ES13" s="132"/>
      <c r="ET13" s="132"/>
      <c r="EU13" s="132"/>
      <c r="EV13" s="132"/>
      <c r="EW13" s="132"/>
      <c r="EX13" s="132"/>
      <c r="EY13" s="132"/>
      <c r="EZ13" s="132"/>
      <c r="FA13" s="132"/>
      <c r="FB13" s="132"/>
      <c r="FC13" s="132"/>
      <c r="FD13" s="132"/>
      <c r="FE13" s="132"/>
      <c r="FF13" s="132"/>
      <c r="FG13" s="132"/>
    </row>
    <row r="14" spans="1:163" x14ac:dyDescent="0.2">
      <c r="D14" s="127"/>
      <c r="E14" s="131" t="s">
        <v>23</v>
      </c>
      <c r="F14" s="42" t="e">
        <f>#REF!-1</f>
        <v>#REF!</v>
      </c>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2"/>
      <c r="BF14" s="132"/>
      <c r="BG14" s="132"/>
      <c r="BH14" s="132"/>
      <c r="BI14" s="132"/>
      <c r="BJ14" s="132"/>
      <c r="BK14" s="132"/>
      <c r="BL14" s="132"/>
      <c r="BM14" s="132"/>
      <c r="BN14" s="132"/>
      <c r="BO14" s="132"/>
      <c r="BP14" s="132"/>
      <c r="BQ14" s="132"/>
      <c r="BR14" s="132"/>
      <c r="BS14" s="132"/>
      <c r="BT14" s="132"/>
      <c r="BU14" s="132"/>
      <c r="BV14" s="132"/>
      <c r="BW14" s="132"/>
      <c r="BX14" s="132"/>
      <c r="BY14" s="132"/>
      <c r="BZ14" s="132"/>
      <c r="CA14" s="132"/>
      <c r="CB14" s="132"/>
      <c r="CC14" s="132"/>
      <c r="CD14" s="132"/>
      <c r="CE14" s="132"/>
      <c r="CF14" s="132"/>
      <c r="CG14" s="132"/>
      <c r="CH14" s="132"/>
      <c r="CI14" s="132"/>
      <c r="CJ14" s="132"/>
      <c r="CK14" s="132"/>
      <c r="CL14" s="132"/>
      <c r="CM14" s="132"/>
      <c r="CN14" s="132"/>
      <c r="CO14" s="132"/>
      <c r="CP14" s="132"/>
      <c r="CQ14" s="132"/>
      <c r="CR14" s="132"/>
      <c r="CS14" s="132"/>
      <c r="CT14" s="132"/>
      <c r="CU14" s="132"/>
      <c r="CV14" s="132"/>
      <c r="CW14" s="132"/>
      <c r="CX14" s="132"/>
      <c r="CY14" s="132"/>
      <c r="CZ14" s="132"/>
      <c r="DA14" s="132"/>
      <c r="DB14" s="132"/>
      <c r="DC14" s="132"/>
      <c r="DD14" s="132"/>
      <c r="DE14" s="132"/>
      <c r="DF14" s="132"/>
      <c r="DG14" s="132"/>
      <c r="DH14" s="132"/>
      <c r="DI14" s="132"/>
      <c r="DJ14" s="132"/>
      <c r="DK14" s="132"/>
      <c r="DL14" s="132"/>
      <c r="DM14" s="132"/>
      <c r="DN14" s="132"/>
      <c r="DO14" s="132"/>
      <c r="DP14" s="132"/>
      <c r="DQ14" s="132"/>
      <c r="DR14" s="132"/>
      <c r="DS14" s="132"/>
      <c r="DT14" s="132"/>
      <c r="DU14" s="132"/>
      <c r="DV14" s="132"/>
      <c r="DW14" s="132"/>
      <c r="DX14" s="132"/>
      <c r="DY14" s="132"/>
      <c r="DZ14" s="132"/>
      <c r="EA14" s="132"/>
      <c r="EB14" s="132"/>
      <c r="EC14" s="132"/>
      <c r="ED14" s="132"/>
      <c r="EE14" s="132"/>
      <c r="EF14" s="132"/>
      <c r="EG14" s="132"/>
      <c r="EH14" s="132"/>
      <c r="EI14" s="132"/>
      <c r="EJ14" s="132"/>
      <c r="EK14" s="132"/>
      <c r="EL14" s="132"/>
      <c r="EM14" s="132"/>
      <c r="EN14" s="132"/>
      <c r="EO14" s="132"/>
      <c r="EP14" s="132"/>
      <c r="EQ14" s="132"/>
      <c r="ER14" s="132"/>
      <c r="ES14" s="132"/>
      <c r="ET14" s="132"/>
      <c r="EU14" s="132"/>
      <c r="EV14" s="132"/>
      <c r="EW14" s="132"/>
      <c r="EX14" s="132"/>
      <c r="EY14" s="132"/>
      <c r="EZ14" s="132"/>
      <c r="FA14" s="132"/>
      <c r="FB14" s="132"/>
      <c r="FC14" s="132"/>
      <c r="FD14" s="132"/>
      <c r="FE14" s="132"/>
      <c r="FF14" s="132"/>
      <c r="FG14" s="132"/>
    </row>
    <row r="15" spans="1:163" x14ac:dyDescent="0.2">
      <c r="D15" s="127" t="s">
        <v>26</v>
      </c>
      <c r="E15" s="128"/>
      <c r="F15" s="70"/>
      <c r="G15" s="129"/>
      <c r="H15" s="133" t="e">
        <f t="shared" ref="H15:AM15" si="6">MAX(0,+((MIN(H$3,$F17)-MAX(H$2,$F16)+1))/H$7)</f>
        <v>#REF!</v>
      </c>
      <c r="I15" s="133" t="e">
        <f t="shared" si="6"/>
        <v>#REF!</v>
      </c>
      <c r="J15" s="133" t="e">
        <f t="shared" si="6"/>
        <v>#REF!</v>
      </c>
      <c r="K15" s="133" t="e">
        <f t="shared" si="6"/>
        <v>#REF!</v>
      </c>
      <c r="L15" s="133" t="e">
        <f t="shared" si="6"/>
        <v>#REF!</v>
      </c>
      <c r="M15" s="133" t="e">
        <f t="shared" si="6"/>
        <v>#REF!</v>
      </c>
      <c r="N15" s="130" t="e">
        <f t="shared" si="6"/>
        <v>#REF!</v>
      </c>
      <c r="O15" s="130" t="e">
        <f t="shared" si="6"/>
        <v>#REF!</v>
      </c>
      <c r="P15" s="130" t="e">
        <f t="shared" si="6"/>
        <v>#REF!</v>
      </c>
      <c r="Q15" s="130" t="e">
        <f t="shared" si="6"/>
        <v>#REF!</v>
      </c>
      <c r="R15" s="130" t="e">
        <f t="shared" si="6"/>
        <v>#REF!</v>
      </c>
      <c r="S15" s="130" t="e">
        <f t="shared" si="6"/>
        <v>#REF!</v>
      </c>
      <c r="T15" s="130" t="e">
        <f t="shared" si="6"/>
        <v>#REF!</v>
      </c>
      <c r="U15" s="130" t="e">
        <f t="shared" si="6"/>
        <v>#REF!</v>
      </c>
      <c r="V15" s="130" t="e">
        <f t="shared" si="6"/>
        <v>#REF!</v>
      </c>
      <c r="W15" s="130" t="e">
        <f t="shared" si="6"/>
        <v>#REF!</v>
      </c>
      <c r="X15" s="130" t="e">
        <f t="shared" si="6"/>
        <v>#REF!</v>
      </c>
      <c r="Y15" s="130" t="e">
        <f t="shared" si="6"/>
        <v>#REF!</v>
      </c>
      <c r="Z15" s="130" t="e">
        <f t="shared" si="6"/>
        <v>#REF!</v>
      </c>
      <c r="AA15" s="130" t="e">
        <f t="shared" si="6"/>
        <v>#REF!</v>
      </c>
      <c r="AB15" s="130" t="e">
        <f t="shared" si="6"/>
        <v>#REF!</v>
      </c>
      <c r="AC15" s="130" t="e">
        <f t="shared" si="6"/>
        <v>#REF!</v>
      </c>
      <c r="AD15" s="130" t="e">
        <f t="shared" si="6"/>
        <v>#REF!</v>
      </c>
      <c r="AE15" s="130" t="e">
        <f t="shared" si="6"/>
        <v>#REF!</v>
      </c>
      <c r="AF15" s="130" t="e">
        <f t="shared" si="6"/>
        <v>#REF!</v>
      </c>
      <c r="AG15" s="130" t="e">
        <f t="shared" si="6"/>
        <v>#REF!</v>
      </c>
      <c r="AH15" s="130" t="e">
        <f t="shared" si="6"/>
        <v>#REF!</v>
      </c>
      <c r="AI15" s="130" t="e">
        <f t="shared" si="6"/>
        <v>#REF!</v>
      </c>
      <c r="AJ15" s="130" t="e">
        <f t="shared" si="6"/>
        <v>#REF!</v>
      </c>
      <c r="AK15" s="130" t="e">
        <f t="shared" si="6"/>
        <v>#REF!</v>
      </c>
      <c r="AL15" s="130" t="e">
        <f t="shared" si="6"/>
        <v>#REF!</v>
      </c>
      <c r="AM15" s="130" t="e">
        <f t="shared" si="6"/>
        <v>#REF!</v>
      </c>
      <c r="AN15" s="130" t="e">
        <f t="shared" ref="AN15:BQ15" si="7">MAX(0,+((MIN(AN$3,$F17)-MAX(AN$2,$F16)+1))/AN$7)</f>
        <v>#REF!</v>
      </c>
      <c r="AO15" s="130" t="e">
        <f t="shared" si="7"/>
        <v>#REF!</v>
      </c>
      <c r="AP15" s="130" t="e">
        <f t="shared" si="7"/>
        <v>#REF!</v>
      </c>
      <c r="AQ15" s="130" t="e">
        <f t="shared" si="7"/>
        <v>#REF!</v>
      </c>
      <c r="AR15" s="130" t="e">
        <f t="shared" si="7"/>
        <v>#REF!</v>
      </c>
      <c r="AS15" s="130" t="e">
        <f t="shared" si="7"/>
        <v>#REF!</v>
      </c>
      <c r="AT15" s="130" t="e">
        <f t="shared" si="7"/>
        <v>#REF!</v>
      </c>
      <c r="AU15" s="130" t="e">
        <f t="shared" si="7"/>
        <v>#REF!</v>
      </c>
      <c r="AV15" s="130" t="e">
        <f t="shared" si="7"/>
        <v>#REF!</v>
      </c>
      <c r="AW15" s="130" t="e">
        <f t="shared" si="7"/>
        <v>#REF!</v>
      </c>
      <c r="AX15" s="130" t="e">
        <f t="shared" si="7"/>
        <v>#REF!</v>
      </c>
      <c r="AY15" s="130" t="e">
        <f t="shared" si="7"/>
        <v>#REF!</v>
      </c>
      <c r="AZ15" s="130" t="e">
        <f t="shared" si="7"/>
        <v>#REF!</v>
      </c>
      <c r="BA15" s="130" t="e">
        <f t="shared" si="7"/>
        <v>#REF!</v>
      </c>
      <c r="BB15" s="130" t="e">
        <f t="shared" si="7"/>
        <v>#REF!</v>
      </c>
      <c r="BC15" s="130" t="e">
        <f t="shared" si="7"/>
        <v>#REF!</v>
      </c>
      <c r="BD15" s="130" t="e">
        <f t="shared" si="7"/>
        <v>#REF!</v>
      </c>
      <c r="BE15" s="130" t="e">
        <f t="shared" si="7"/>
        <v>#REF!</v>
      </c>
      <c r="BF15" s="130" t="e">
        <f t="shared" si="7"/>
        <v>#REF!</v>
      </c>
      <c r="BG15" s="130" t="e">
        <f t="shared" si="7"/>
        <v>#REF!</v>
      </c>
      <c r="BH15" s="130" t="e">
        <f t="shared" si="7"/>
        <v>#REF!</v>
      </c>
      <c r="BI15" s="130" t="e">
        <f t="shared" si="7"/>
        <v>#REF!</v>
      </c>
      <c r="BJ15" s="130" t="e">
        <f t="shared" si="7"/>
        <v>#REF!</v>
      </c>
      <c r="BK15" s="130" t="e">
        <f t="shared" si="7"/>
        <v>#REF!</v>
      </c>
      <c r="BL15" s="130" t="e">
        <f t="shared" si="7"/>
        <v>#REF!</v>
      </c>
      <c r="BM15" s="130" t="e">
        <f t="shared" si="7"/>
        <v>#REF!</v>
      </c>
      <c r="BN15" s="130" t="e">
        <f t="shared" si="7"/>
        <v>#REF!</v>
      </c>
      <c r="BO15" s="130" t="e">
        <f t="shared" si="7"/>
        <v>#REF!</v>
      </c>
      <c r="BP15" s="130" t="e">
        <f t="shared" si="7"/>
        <v>#REF!</v>
      </c>
      <c r="BQ15" s="130" t="e">
        <f t="shared" si="7"/>
        <v>#REF!</v>
      </c>
      <c r="BR15" s="130"/>
      <c r="BS15" s="130"/>
      <c r="BT15" s="130"/>
      <c r="BU15" s="130"/>
      <c r="BV15" s="130"/>
      <c r="BW15" s="130"/>
      <c r="BX15" s="130"/>
      <c r="BY15" s="130"/>
      <c r="BZ15" s="130"/>
      <c r="CA15" s="130"/>
      <c r="CB15" s="130"/>
      <c r="CC15" s="130"/>
      <c r="CD15" s="130"/>
      <c r="CE15" s="130"/>
      <c r="CF15" s="130"/>
      <c r="CG15" s="130"/>
      <c r="CH15" s="130"/>
      <c r="CI15" s="130"/>
      <c r="CJ15" s="130"/>
      <c r="CK15" s="130"/>
      <c r="CL15" s="130"/>
      <c r="CM15" s="130"/>
      <c r="CN15" s="130"/>
      <c r="CO15" s="130"/>
      <c r="CP15" s="130"/>
      <c r="CQ15" s="130"/>
      <c r="CR15" s="130"/>
      <c r="CS15" s="130"/>
      <c r="CT15" s="130"/>
      <c r="CU15" s="130"/>
      <c r="CV15" s="130"/>
      <c r="CW15" s="130"/>
      <c r="CX15" s="130"/>
      <c r="CY15" s="130"/>
      <c r="CZ15" s="130"/>
      <c r="DA15" s="130"/>
      <c r="DB15" s="130"/>
      <c r="DC15" s="130"/>
      <c r="DD15" s="130"/>
      <c r="DE15" s="130"/>
      <c r="DF15" s="130"/>
      <c r="DG15" s="130"/>
      <c r="DH15" s="130"/>
      <c r="DI15" s="130"/>
      <c r="DJ15" s="130"/>
      <c r="DK15" s="130"/>
      <c r="DL15" s="130"/>
      <c r="DM15" s="130"/>
      <c r="DN15" s="130"/>
      <c r="DO15" s="130"/>
      <c r="DP15" s="130"/>
      <c r="DQ15" s="130"/>
      <c r="DR15" s="130"/>
      <c r="DS15" s="130"/>
      <c r="DT15" s="130"/>
      <c r="DU15" s="130"/>
      <c r="DV15" s="130"/>
      <c r="DW15" s="130"/>
      <c r="DX15" s="130"/>
      <c r="DY15" s="130"/>
      <c r="DZ15" s="130"/>
      <c r="EA15" s="130"/>
      <c r="EB15" s="130"/>
      <c r="EC15" s="130"/>
      <c r="ED15" s="130"/>
      <c r="EE15" s="130"/>
      <c r="EF15" s="130"/>
      <c r="EG15" s="130"/>
      <c r="EH15" s="130"/>
      <c r="EI15" s="130"/>
      <c r="EJ15" s="130"/>
      <c r="EK15" s="130"/>
      <c r="EL15" s="130"/>
      <c r="EM15" s="130"/>
      <c r="EN15" s="130"/>
      <c r="EO15" s="130"/>
      <c r="EP15" s="130"/>
      <c r="EQ15" s="130"/>
      <c r="ER15" s="130"/>
      <c r="ES15" s="130"/>
      <c r="ET15" s="130"/>
      <c r="EU15" s="130"/>
      <c r="EV15" s="130"/>
      <c r="EW15" s="130"/>
      <c r="EX15" s="130"/>
      <c r="EY15" s="130"/>
      <c r="EZ15" s="130"/>
      <c r="FA15" s="130"/>
      <c r="FB15" s="130"/>
      <c r="FC15" s="130"/>
      <c r="FD15" s="130"/>
      <c r="FE15" s="130"/>
      <c r="FF15" s="130"/>
      <c r="FG15" s="130"/>
    </row>
    <row r="16" spans="1:163" x14ac:dyDescent="0.2">
      <c r="D16" s="127"/>
      <c r="E16" s="131" t="s">
        <v>24</v>
      </c>
      <c r="F16" s="42" t="e">
        <f>#REF!</f>
        <v>#REF!</v>
      </c>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c r="BA16" s="132"/>
      <c r="BB16" s="132"/>
      <c r="BC16" s="132"/>
      <c r="BD16" s="132"/>
      <c r="BE16" s="132"/>
      <c r="BF16" s="132"/>
      <c r="BG16" s="132"/>
      <c r="BH16" s="132"/>
      <c r="BI16" s="132"/>
      <c r="BJ16" s="132"/>
      <c r="BK16" s="132"/>
      <c r="BL16" s="132"/>
      <c r="BM16" s="132"/>
      <c r="BN16" s="132"/>
      <c r="BO16" s="132"/>
      <c r="BP16" s="132"/>
      <c r="BQ16" s="132"/>
      <c r="BR16" s="132"/>
      <c r="BS16" s="132"/>
      <c r="BT16" s="132"/>
      <c r="BU16" s="132"/>
      <c r="BV16" s="132"/>
      <c r="BW16" s="132"/>
      <c r="BX16" s="132"/>
      <c r="BY16" s="132"/>
      <c r="BZ16" s="132"/>
      <c r="CA16" s="132"/>
      <c r="CB16" s="132"/>
      <c r="CC16" s="132"/>
      <c r="CD16" s="132"/>
      <c r="CE16" s="132"/>
      <c r="CF16" s="132"/>
      <c r="CG16" s="132"/>
      <c r="CH16" s="132"/>
      <c r="CI16" s="132"/>
      <c r="CJ16" s="132"/>
      <c r="CK16" s="132"/>
      <c r="CL16" s="132"/>
      <c r="CM16" s="132"/>
      <c r="CN16" s="132"/>
      <c r="CO16" s="132"/>
      <c r="CP16" s="132"/>
      <c r="CQ16" s="132"/>
      <c r="CR16" s="132"/>
      <c r="CS16" s="132"/>
      <c r="CT16" s="132"/>
      <c r="CU16" s="132"/>
      <c r="CV16" s="132"/>
      <c r="CW16" s="132"/>
      <c r="CX16" s="132"/>
      <c r="CY16" s="132"/>
      <c r="CZ16" s="132"/>
      <c r="DA16" s="132"/>
      <c r="DB16" s="132"/>
      <c r="DC16" s="132"/>
      <c r="DD16" s="132"/>
      <c r="DE16" s="132"/>
      <c r="DF16" s="132"/>
      <c r="DG16" s="132"/>
      <c r="DH16" s="132"/>
      <c r="DI16" s="132"/>
      <c r="DJ16" s="132"/>
      <c r="DK16" s="132"/>
      <c r="DL16" s="132"/>
      <c r="DM16" s="132"/>
      <c r="DN16" s="132"/>
      <c r="DO16" s="132"/>
      <c r="DP16" s="132"/>
      <c r="DQ16" s="132"/>
      <c r="DR16" s="132"/>
      <c r="DS16" s="132"/>
      <c r="DT16" s="132"/>
      <c r="DU16" s="132"/>
      <c r="DV16" s="132"/>
      <c r="DW16" s="132"/>
      <c r="DX16" s="132"/>
      <c r="DY16" s="132"/>
      <c r="DZ16" s="132"/>
      <c r="EA16" s="132"/>
      <c r="EB16" s="132"/>
      <c r="EC16" s="132"/>
      <c r="ED16" s="132"/>
      <c r="EE16" s="132"/>
      <c r="EF16" s="132"/>
      <c r="EG16" s="132"/>
      <c r="EH16" s="132"/>
      <c r="EI16" s="132"/>
      <c r="EJ16" s="132"/>
      <c r="EK16" s="132"/>
      <c r="EL16" s="132"/>
      <c r="EM16" s="132"/>
      <c r="EN16" s="132"/>
      <c r="EO16" s="132"/>
      <c r="EP16" s="132"/>
      <c r="EQ16" s="132"/>
      <c r="ER16" s="132"/>
      <c r="ES16" s="132"/>
      <c r="ET16" s="132"/>
      <c r="EU16" s="132"/>
      <c r="EV16" s="132"/>
      <c r="EW16" s="132"/>
      <c r="EX16" s="132"/>
      <c r="EY16" s="132"/>
      <c r="EZ16" s="132"/>
      <c r="FA16" s="132"/>
      <c r="FB16" s="132"/>
      <c r="FC16" s="132"/>
      <c r="FD16" s="132"/>
      <c r="FE16" s="132"/>
      <c r="FF16" s="132"/>
      <c r="FG16" s="132"/>
    </row>
    <row r="17" spans="1:163" x14ac:dyDescent="0.2">
      <c r="D17" s="127"/>
      <c r="E17" s="131" t="s">
        <v>23</v>
      </c>
      <c r="F17" s="42" t="e">
        <f>#REF!-1</f>
        <v>#REF!</v>
      </c>
      <c r="H17" s="132"/>
      <c r="I17" s="132"/>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2"/>
      <c r="AG17" s="132"/>
      <c r="AH17" s="132"/>
      <c r="AI17" s="132"/>
      <c r="AJ17" s="132"/>
      <c r="AK17" s="132"/>
      <c r="AL17" s="132"/>
      <c r="AM17" s="132"/>
      <c r="AN17" s="132"/>
      <c r="AO17" s="132"/>
      <c r="AP17" s="132"/>
      <c r="AQ17" s="132"/>
      <c r="AR17" s="132"/>
      <c r="AS17" s="132"/>
      <c r="AT17" s="132"/>
      <c r="AU17" s="132"/>
      <c r="AV17" s="132"/>
      <c r="AW17" s="132"/>
      <c r="AX17" s="132"/>
      <c r="AY17" s="132"/>
      <c r="AZ17" s="132"/>
      <c r="BA17" s="132"/>
      <c r="BB17" s="132"/>
      <c r="BC17" s="132"/>
      <c r="BD17" s="132"/>
      <c r="BE17" s="132"/>
      <c r="BF17" s="132"/>
      <c r="BG17" s="132"/>
      <c r="BH17" s="132"/>
      <c r="BI17" s="132"/>
      <c r="BJ17" s="132"/>
      <c r="BK17" s="132"/>
      <c r="BL17" s="132"/>
      <c r="BM17" s="132"/>
      <c r="BN17" s="132"/>
      <c r="BO17" s="132"/>
      <c r="BP17" s="132"/>
      <c r="BQ17" s="132"/>
      <c r="BR17" s="132"/>
      <c r="BS17" s="132"/>
      <c r="BT17" s="132"/>
      <c r="BU17" s="132"/>
      <c r="BV17" s="132"/>
      <c r="BW17" s="132"/>
      <c r="BX17" s="132"/>
      <c r="BY17" s="132"/>
      <c r="BZ17" s="132"/>
      <c r="CA17" s="132"/>
      <c r="CB17" s="132"/>
      <c r="CC17" s="132"/>
      <c r="CD17" s="132"/>
      <c r="CE17" s="132"/>
      <c r="CF17" s="132"/>
      <c r="CG17" s="132"/>
      <c r="CH17" s="132"/>
      <c r="CI17" s="132"/>
      <c r="CJ17" s="132"/>
      <c r="CK17" s="132"/>
      <c r="CL17" s="132"/>
      <c r="CM17" s="132"/>
      <c r="CN17" s="132"/>
      <c r="CO17" s="132"/>
      <c r="CP17" s="132"/>
      <c r="CQ17" s="132"/>
      <c r="CR17" s="132"/>
      <c r="CS17" s="132"/>
      <c r="CT17" s="132"/>
      <c r="CU17" s="132"/>
      <c r="CV17" s="132"/>
      <c r="CW17" s="132"/>
      <c r="CX17" s="132"/>
      <c r="CY17" s="132"/>
      <c r="CZ17" s="132"/>
      <c r="DA17" s="132"/>
      <c r="DB17" s="132"/>
      <c r="DC17" s="132"/>
      <c r="DD17" s="132"/>
      <c r="DE17" s="132"/>
      <c r="DF17" s="132"/>
      <c r="DG17" s="132"/>
      <c r="DH17" s="132"/>
      <c r="DI17" s="132"/>
      <c r="DJ17" s="132"/>
      <c r="DK17" s="132"/>
      <c r="DL17" s="132"/>
      <c r="DM17" s="132"/>
      <c r="DN17" s="132"/>
      <c r="DO17" s="132"/>
      <c r="DP17" s="132"/>
      <c r="DQ17" s="132"/>
      <c r="DR17" s="132"/>
      <c r="DS17" s="132"/>
      <c r="DT17" s="132"/>
      <c r="DU17" s="132"/>
      <c r="DV17" s="132"/>
      <c r="DW17" s="132"/>
      <c r="DX17" s="132"/>
      <c r="DY17" s="132"/>
      <c r="DZ17" s="132"/>
      <c r="EA17" s="132"/>
      <c r="EB17" s="132"/>
      <c r="EC17" s="132"/>
      <c r="ED17" s="132"/>
      <c r="EE17" s="132"/>
      <c r="EF17" s="132"/>
      <c r="EG17" s="132"/>
      <c r="EH17" s="132"/>
      <c r="EI17" s="132"/>
      <c r="EJ17" s="132"/>
      <c r="EK17" s="132"/>
      <c r="EL17" s="132"/>
      <c r="EM17" s="132"/>
      <c r="EN17" s="132"/>
      <c r="EO17" s="132"/>
      <c r="EP17" s="132"/>
      <c r="EQ17" s="132"/>
      <c r="ER17" s="132"/>
      <c r="ES17" s="132"/>
      <c r="ET17" s="132"/>
      <c r="EU17" s="132"/>
      <c r="EV17" s="132"/>
      <c r="EW17" s="132"/>
      <c r="EX17" s="132"/>
      <c r="EY17" s="132"/>
      <c r="EZ17" s="132"/>
      <c r="FA17" s="132"/>
      <c r="FB17" s="132"/>
      <c r="FC17" s="132"/>
      <c r="FD17" s="132"/>
      <c r="FE17" s="132"/>
      <c r="FF17" s="132"/>
      <c r="FG17" s="132"/>
    </row>
    <row r="18" spans="1:163" x14ac:dyDescent="0.2">
      <c r="D18" s="127"/>
      <c r="E18" s="131"/>
      <c r="F18" s="70"/>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2"/>
      <c r="BA18" s="132"/>
      <c r="BB18" s="132"/>
      <c r="BC18" s="132"/>
      <c r="BD18" s="132"/>
      <c r="BE18" s="132"/>
      <c r="BF18" s="132"/>
      <c r="BG18" s="132"/>
      <c r="BH18" s="132"/>
      <c r="BI18" s="132"/>
      <c r="BJ18" s="132"/>
      <c r="BK18" s="132"/>
      <c r="BL18" s="132"/>
      <c r="BM18" s="132"/>
      <c r="BN18" s="132"/>
      <c r="BO18" s="132"/>
      <c r="BP18" s="132"/>
      <c r="BQ18" s="132"/>
      <c r="BR18" s="132"/>
      <c r="BS18" s="132"/>
      <c r="BT18" s="132"/>
      <c r="BU18" s="132"/>
      <c r="BV18" s="132"/>
      <c r="BW18" s="132"/>
      <c r="BX18" s="132"/>
      <c r="BY18" s="132"/>
      <c r="BZ18" s="132"/>
      <c r="CA18" s="132"/>
      <c r="CB18" s="132"/>
      <c r="CC18" s="132"/>
      <c r="CD18" s="132"/>
      <c r="CE18" s="132"/>
      <c r="CF18" s="132"/>
      <c r="CG18" s="132"/>
      <c r="CH18" s="132"/>
      <c r="CI18" s="132"/>
      <c r="CJ18" s="132"/>
      <c r="CK18" s="132"/>
      <c r="CL18" s="132"/>
      <c r="CM18" s="132"/>
      <c r="CN18" s="132"/>
      <c r="CO18" s="132"/>
      <c r="CP18" s="132"/>
      <c r="CQ18" s="132"/>
      <c r="CR18" s="132"/>
      <c r="CS18" s="132"/>
      <c r="CT18" s="132"/>
      <c r="CU18" s="132"/>
      <c r="CV18" s="132"/>
      <c r="CW18" s="132"/>
      <c r="CX18" s="132"/>
      <c r="CY18" s="132"/>
      <c r="CZ18" s="132"/>
      <c r="DA18" s="132"/>
      <c r="DB18" s="132"/>
      <c r="DC18" s="132"/>
      <c r="DD18" s="132"/>
      <c r="DE18" s="132"/>
      <c r="DF18" s="132"/>
      <c r="DG18" s="132"/>
      <c r="DH18" s="132"/>
      <c r="DI18" s="132"/>
      <c r="DJ18" s="132"/>
      <c r="DK18" s="132"/>
      <c r="DL18" s="132"/>
      <c r="DM18" s="132"/>
      <c r="DN18" s="132"/>
      <c r="DO18" s="132"/>
      <c r="DP18" s="132"/>
      <c r="DQ18" s="132"/>
      <c r="DR18" s="132"/>
      <c r="DS18" s="132"/>
      <c r="DT18" s="132"/>
      <c r="DU18" s="132"/>
      <c r="DV18" s="132"/>
      <c r="DW18" s="132"/>
      <c r="DX18" s="132"/>
      <c r="DY18" s="132"/>
      <c r="DZ18" s="132"/>
      <c r="EA18" s="132"/>
      <c r="EB18" s="132"/>
      <c r="EC18" s="132"/>
      <c r="ED18" s="132"/>
      <c r="EE18" s="132"/>
      <c r="EF18" s="132"/>
      <c r="EG18" s="132"/>
      <c r="EH18" s="132"/>
      <c r="EI18" s="132"/>
      <c r="EJ18" s="132"/>
      <c r="EK18" s="132"/>
      <c r="EL18" s="132"/>
      <c r="EM18" s="132"/>
      <c r="EN18" s="132"/>
      <c r="EO18" s="132"/>
      <c r="EP18" s="132"/>
      <c r="EQ18" s="132"/>
      <c r="ER18" s="132"/>
      <c r="ES18" s="132"/>
      <c r="ET18" s="132"/>
      <c r="EU18" s="132"/>
      <c r="EV18" s="132"/>
      <c r="EW18" s="132"/>
      <c r="EX18" s="132"/>
      <c r="EY18" s="132"/>
      <c r="EZ18" s="132"/>
      <c r="FA18" s="132"/>
      <c r="FB18" s="132"/>
      <c r="FC18" s="132"/>
      <c r="FD18" s="132"/>
      <c r="FE18" s="132"/>
      <c r="FF18" s="132"/>
      <c r="FG18" s="132"/>
    </row>
    <row r="19" spans="1:163" x14ac:dyDescent="0.2">
      <c r="D19" s="127" t="s">
        <v>52</v>
      </c>
      <c r="F19" s="134"/>
      <c r="H19" s="135" t="e">
        <f>IF(H12&gt;0,G19+(#REF!/#REF!),0)</f>
        <v>#REF!</v>
      </c>
      <c r="I19" s="100" t="e">
        <f>IF(I12&gt;0,H19+(#REF!/#REF!),0)</f>
        <v>#REF!</v>
      </c>
      <c r="J19" s="100" t="e">
        <f>IF(J12&gt;0,I19+(#REF!/#REF!),0)</f>
        <v>#REF!</v>
      </c>
      <c r="K19" s="100" t="e">
        <f>IF(K12&gt;0,J19+(#REF!/#REF!),0)</f>
        <v>#REF!</v>
      </c>
      <c r="L19" s="100" t="e">
        <f>IF(L12&gt;0,K19+(#REF!/#REF!),0)</f>
        <v>#REF!</v>
      </c>
      <c r="M19" s="100" t="e">
        <f>IF(M12&gt;0,L19+(#REF!/#REF!),0)</f>
        <v>#REF!</v>
      </c>
      <c r="N19" s="100" t="e">
        <f>IF(N12&gt;0,M19+(#REF!/#REF!),0)</f>
        <v>#REF!</v>
      </c>
      <c r="O19" s="100" t="e">
        <f>IF(O12&gt;0,N19+(#REF!/#REF!),0)</f>
        <v>#REF!</v>
      </c>
      <c r="P19" s="100" t="e">
        <f>IF(P12&gt;0,O19+(#REF!/#REF!),0)</f>
        <v>#REF!</v>
      </c>
      <c r="Q19" s="100" t="e">
        <f>IF(Q12&gt;0,P19+(#REF!/#REF!),0)</f>
        <v>#REF!</v>
      </c>
      <c r="R19" s="100" t="e">
        <f>IF(R12&gt;0,Q19+(#REF!/#REF!),0)</f>
        <v>#REF!</v>
      </c>
      <c r="S19" s="100" t="e">
        <f>IF(S12&gt;0,R19+(#REF!/#REF!),0)</f>
        <v>#REF!</v>
      </c>
      <c r="T19" s="100" t="e">
        <f>IF(T12&gt;0,S19+(#REF!/#REF!),0)</f>
        <v>#REF!</v>
      </c>
      <c r="U19" s="100" t="e">
        <f>IF(U12&gt;0,T19+(#REF!/#REF!),0)</f>
        <v>#REF!</v>
      </c>
      <c r="V19" s="100" t="e">
        <f>IF(V12&gt;0,U19+(#REF!/#REF!),0)</f>
        <v>#REF!</v>
      </c>
      <c r="W19" s="100" t="e">
        <f>IF(W12&gt;0,V19+(#REF!/#REF!),0)</f>
        <v>#REF!</v>
      </c>
      <c r="X19" s="100" t="e">
        <f>IF(X12&gt;0,W19+(#REF!/#REF!),0)</f>
        <v>#REF!</v>
      </c>
      <c r="Y19" s="100" t="e">
        <f>IF(Y12&gt;0,X19+(#REF!/#REF!),0)</f>
        <v>#REF!</v>
      </c>
      <c r="Z19" s="100" t="e">
        <f>IF(Z12&gt;0,Y19+(#REF!/#REF!),0)</f>
        <v>#REF!</v>
      </c>
      <c r="AA19" s="100" t="e">
        <f>IF(AA12&gt;0,Z19+(#REF!/#REF!),0)</f>
        <v>#REF!</v>
      </c>
      <c r="AB19" s="100" t="e">
        <f>IF(AB12&gt;0,AA19+(#REF!/#REF!),0)</f>
        <v>#REF!</v>
      </c>
      <c r="AC19" s="100" t="e">
        <f>IF(AC12&gt;0,AB19+(#REF!/#REF!),0)</f>
        <v>#REF!</v>
      </c>
      <c r="AD19" s="100" t="e">
        <f>IF(AD12&gt;0,AC19+(#REF!/#REF!),0)</f>
        <v>#REF!</v>
      </c>
      <c r="AE19" s="100" t="e">
        <f>IF(AE12&gt;0,AD19+(#REF!/#REF!),0)</f>
        <v>#REF!</v>
      </c>
      <c r="AF19" s="100" t="e">
        <f>IF(AF12&gt;0,AE19+(#REF!/#REF!),0)</f>
        <v>#REF!</v>
      </c>
      <c r="AG19" s="100" t="e">
        <f>IF(AG12&gt;0,AF19+(#REF!/#REF!),0)</f>
        <v>#REF!</v>
      </c>
      <c r="AH19" s="100" t="e">
        <f>IF(AH12&gt;0,AG19+(#REF!/#REF!),0)</f>
        <v>#REF!</v>
      </c>
      <c r="AI19" s="100" t="e">
        <f>IF(AI12&gt;0,AH19+(#REF!/#REF!),0)</f>
        <v>#REF!</v>
      </c>
      <c r="AJ19" s="100" t="e">
        <f>IF(AJ12&gt;0,AI19+(#REF!/#REF!),0)</f>
        <v>#REF!</v>
      </c>
      <c r="AK19" s="100" t="e">
        <f>IF(AK12&gt;0,AJ19+(#REF!/#REF!),0)</f>
        <v>#REF!</v>
      </c>
      <c r="AL19" s="100" t="e">
        <f>IF(AL12&gt;0,AK19+(#REF!/#REF!),0)</f>
        <v>#REF!</v>
      </c>
      <c r="AM19" s="100" t="e">
        <f>IF(AM12&gt;0,AL19+(#REF!/#REF!),0)</f>
        <v>#REF!</v>
      </c>
      <c r="AN19" s="100" t="e">
        <f>IF(AN12&gt;0,AM19+(#REF!/#REF!),0)</f>
        <v>#REF!</v>
      </c>
      <c r="AO19" s="100" t="e">
        <f>IF(AO12&gt;0,AN19+(#REF!/#REF!),0)</f>
        <v>#REF!</v>
      </c>
      <c r="AP19" s="100" t="e">
        <f>IF(AP12&gt;0,AO19+(#REF!/#REF!),0)</f>
        <v>#REF!</v>
      </c>
      <c r="AQ19" s="100" t="e">
        <f>IF(AQ12&gt;0,AP19+(#REF!/#REF!),0)</f>
        <v>#REF!</v>
      </c>
      <c r="AR19" s="100" t="e">
        <f>IF(AR12&gt;0,AQ19+(#REF!/#REF!),0)</f>
        <v>#REF!</v>
      </c>
      <c r="AS19" s="100" t="e">
        <f>IF(AS12&gt;0,AR19+(#REF!/#REF!),0)</f>
        <v>#REF!</v>
      </c>
      <c r="AT19" s="100" t="e">
        <f>IF(AT12&gt;0,AS19+(#REF!/#REF!),0)</f>
        <v>#REF!</v>
      </c>
      <c r="AU19" s="100" t="e">
        <f>IF(AU12&gt;0,AT19+(#REF!/#REF!),0)</f>
        <v>#REF!</v>
      </c>
      <c r="AV19" s="100" t="e">
        <f>IF(AV12&gt;0,AU19+(#REF!/#REF!),0)</f>
        <v>#REF!</v>
      </c>
      <c r="AW19" s="100" t="e">
        <f>IF(AW12&gt;0,AV19+(#REF!/#REF!),0)</f>
        <v>#REF!</v>
      </c>
      <c r="AX19" s="100" t="e">
        <f>IF(AX12&gt;0,AW19+(#REF!/#REF!),0)</f>
        <v>#REF!</v>
      </c>
      <c r="AY19" s="100" t="e">
        <f>IF(AY12&gt;0,AX19+(#REF!/#REF!),0)</f>
        <v>#REF!</v>
      </c>
      <c r="AZ19" s="100" t="e">
        <f>IF(AZ12&gt;0,AY19+(#REF!/#REF!),0)</f>
        <v>#REF!</v>
      </c>
      <c r="BA19" s="100" t="e">
        <f>IF(BA12&gt;0,AZ19+(#REF!/#REF!),0)</f>
        <v>#REF!</v>
      </c>
      <c r="BB19" s="100" t="e">
        <f>IF(BB12&gt;0,BA19+(#REF!/#REF!),0)</f>
        <v>#REF!</v>
      </c>
      <c r="BC19" s="100" t="e">
        <f>IF(BC12&gt;0,BB19+(#REF!/#REF!),0)</f>
        <v>#REF!</v>
      </c>
      <c r="BD19" s="100" t="e">
        <f>IF(BD12&gt;0,BC19+(#REF!/#REF!),0)</f>
        <v>#REF!</v>
      </c>
      <c r="BE19" s="100" t="e">
        <f>IF(BE12&gt;0,BD19+(#REF!/#REF!),0)</f>
        <v>#REF!</v>
      </c>
      <c r="BF19" s="100" t="e">
        <f>IF(BF12&gt;0,BE19+(#REF!/#REF!),0)</f>
        <v>#REF!</v>
      </c>
      <c r="BG19" s="100" t="e">
        <f>IF(BG12&gt;0,BF19+(#REF!/#REF!),0)</f>
        <v>#REF!</v>
      </c>
      <c r="BH19" s="100" t="e">
        <f>IF(BH12&gt;0,BG19+(#REF!/#REF!),0)</f>
        <v>#REF!</v>
      </c>
      <c r="BI19" s="100" t="e">
        <f>IF(BI12&gt;0,BH19+(#REF!/#REF!),0)</f>
        <v>#REF!</v>
      </c>
      <c r="BJ19" s="100" t="e">
        <f>IF(BJ12&gt;0,BI19+(#REF!/#REF!),0)</f>
        <v>#REF!</v>
      </c>
      <c r="BK19" s="100" t="e">
        <f>IF(BK12&gt;0,BJ19+(#REF!/#REF!),0)</f>
        <v>#REF!</v>
      </c>
      <c r="BL19" s="100" t="e">
        <f>IF(BL12&gt;0,BK19+(#REF!/#REF!),0)</f>
        <v>#REF!</v>
      </c>
      <c r="BM19" s="100" t="e">
        <f>IF(BM12&gt;0,BL19+(#REF!/#REF!),0)</f>
        <v>#REF!</v>
      </c>
      <c r="BN19" s="100" t="e">
        <f>IF(BN12&gt;0,BM19+(#REF!/#REF!),0)</f>
        <v>#REF!</v>
      </c>
      <c r="BO19" s="100" t="e">
        <f>IF(BO12&gt;0,BN19+(#REF!/#REF!),0)</f>
        <v>#REF!</v>
      </c>
      <c r="BP19" s="100" t="e">
        <f>IF(BP12&gt;0,BO19+(#REF!/#REF!),0)</f>
        <v>#REF!</v>
      </c>
      <c r="BQ19" s="100" t="e">
        <f>IF(BQ12&gt;0,BP19+(#REF!/#REF!),0)</f>
        <v>#REF!</v>
      </c>
      <c r="BR19" s="100"/>
      <c r="BS19" s="100"/>
      <c r="BT19" s="100"/>
      <c r="BU19" s="100"/>
      <c r="BV19" s="100"/>
      <c r="BW19" s="100"/>
      <c r="BX19" s="100"/>
      <c r="BY19" s="100"/>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row>
    <row r="20" spans="1:163" x14ac:dyDescent="0.2">
      <c r="D20" s="127" t="s">
        <v>42</v>
      </c>
      <c r="F20" s="134"/>
      <c r="H20" s="132" t="e">
        <f t="shared" ref="H20:P20" si="8">IF(AND(H19&gt;0,I19=0),ROUND(H19,0),ROUND(I19,0))</f>
        <v>#REF!</v>
      </c>
      <c r="I20" s="136" t="e">
        <f t="shared" si="8"/>
        <v>#REF!</v>
      </c>
      <c r="J20" s="136" t="e">
        <f t="shared" si="8"/>
        <v>#REF!</v>
      </c>
      <c r="K20" s="136" t="e">
        <f t="shared" si="8"/>
        <v>#REF!</v>
      </c>
      <c r="L20" s="136" t="e">
        <f t="shared" si="8"/>
        <v>#REF!</v>
      </c>
      <c r="M20" s="136" t="e">
        <f t="shared" si="8"/>
        <v>#REF!</v>
      </c>
      <c r="N20" s="136" t="e">
        <f t="shared" si="8"/>
        <v>#REF!</v>
      </c>
      <c r="O20" s="136" t="e">
        <f t="shared" si="8"/>
        <v>#REF!</v>
      </c>
      <c r="P20" s="136" t="e">
        <f t="shared" si="8"/>
        <v>#REF!</v>
      </c>
      <c r="Q20" s="136" t="e">
        <f>IF(AND(Q19&gt;0,R19=0),ROUND(Q19,0),ROUND(R19,0))</f>
        <v>#REF!</v>
      </c>
      <c r="R20" s="136" t="e">
        <f t="shared" ref="R20:BQ20" si="9">IF(AND(R19&gt;0,S19=0),ROUND(R19,0),ROUND(S19,0))</f>
        <v>#REF!</v>
      </c>
      <c r="S20" s="136" t="e">
        <f t="shared" si="9"/>
        <v>#REF!</v>
      </c>
      <c r="T20" s="136" t="e">
        <f t="shared" si="9"/>
        <v>#REF!</v>
      </c>
      <c r="U20" s="136" t="e">
        <f t="shared" si="9"/>
        <v>#REF!</v>
      </c>
      <c r="V20" s="136" t="e">
        <f t="shared" si="9"/>
        <v>#REF!</v>
      </c>
      <c r="W20" s="136" t="e">
        <f t="shared" si="9"/>
        <v>#REF!</v>
      </c>
      <c r="X20" s="136" t="e">
        <f t="shared" si="9"/>
        <v>#REF!</v>
      </c>
      <c r="Y20" s="136" t="e">
        <f t="shared" si="9"/>
        <v>#REF!</v>
      </c>
      <c r="Z20" s="136" t="e">
        <f t="shared" si="9"/>
        <v>#REF!</v>
      </c>
      <c r="AA20" s="136" t="e">
        <f t="shared" si="9"/>
        <v>#REF!</v>
      </c>
      <c r="AB20" s="136" t="e">
        <f t="shared" si="9"/>
        <v>#REF!</v>
      </c>
      <c r="AC20" s="136" t="e">
        <f t="shared" si="9"/>
        <v>#REF!</v>
      </c>
      <c r="AD20" s="136" t="e">
        <f t="shared" si="9"/>
        <v>#REF!</v>
      </c>
      <c r="AE20" s="136" t="e">
        <f t="shared" si="9"/>
        <v>#REF!</v>
      </c>
      <c r="AF20" s="136" t="e">
        <f t="shared" si="9"/>
        <v>#REF!</v>
      </c>
      <c r="AG20" s="136" t="e">
        <f t="shared" si="9"/>
        <v>#REF!</v>
      </c>
      <c r="AH20" s="136" t="e">
        <f t="shared" si="9"/>
        <v>#REF!</v>
      </c>
      <c r="AI20" s="136" t="e">
        <f t="shared" si="9"/>
        <v>#REF!</v>
      </c>
      <c r="AJ20" s="136" t="e">
        <f t="shared" si="9"/>
        <v>#REF!</v>
      </c>
      <c r="AK20" s="136" t="e">
        <f t="shared" si="9"/>
        <v>#REF!</v>
      </c>
      <c r="AL20" s="136" t="e">
        <f t="shared" si="9"/>
        <v>#REF!</v>
      </c>
      <c r="AM20" s="136" t="e">
        <f t="shared" si="9"/>
        <v>#REF!</v>
      </c>
      <c r="AN20" s="136" t="e">
        <f t="shared" si="9"/>
        <v>#REF!</v>
      </c>
      <c r="AO20" s="136" t="e">
        <f t="shared" si="9"/>
        <v>#REF!</v>
      </c>
      <c r="AP20" s="136" t="e">
        <f t="shared" si="9"/>
        <v>#REF!</v>
      </c>
      <c r="AQ20" s="136" t="e">
        <f t="shared" si="9"/>
        <v>#REF!</v>
      </c>
      <c r="AR20" s="136" t="e">
        <f t="shared" si="9"/>
        <v>#REF!</v>
      </c>
      <c r="AS20" s="136" t="e">
        <f t="shared" si="9"/>
        <v>#REF!</v>
      </c>
      <c r="AT20" s="136" t="e">
        <f t="shared" si="9"/>
        <v>#REF!</v>
      </c>
      <c r="AU20" s="136" t="e">
        <f t="shared" si="9"/>
        <v>#REF!</v>
      </c>
      <c r="AV20" s="136" t="e">
        <f t="shared" si="9"/>
        <v>#REF!</v>
      </c>
      <c r="AW20" s="136" t="e">
        <f t="shared" si="9"/>
        <v>#REF!</v>
      </c>
      <c r="AX20" s="136" t="e">
        <f t="shared" si="9"/>
        <v>#REF!</v>
      </c>
      <c r="AY20" s="136" t="e">
        <f t="shared" si="9"/>
        <v>#REF!</v>
      </c>
      <c r="AZ20" s="136" t="e">
        <f t="shared" si="9"/>
        <v>#REF!</v>
      </c>
      <c r="BA20" s="136" t="e">
        <f t="shared" si="9"/>
        <v>#REF!</v>
      </c>
      <c r="BB20" s="136" t="e">
        <f t="shared" si="9"/>
        <v>#REF!</v>
      </c>
      <c r="BC20" s="136" t="e">
        <f t="shared" si="9"/>
        <v>#REF!</v>
      </c>
      <c r="BD20" s="136" t="e">
        <f t="shared" si="9"/>
        <v>#REF!</v>
      </c>
      <c r="BE20" s="136" t="e">
        <f t="shared" si="9"/>
        <v>#REF!</v>
      </c>
      <c r="BF20" s="136" t="e">
        <f t="shared" si="9"/>
        <v>#REF!</v>
      </c>
      <c r="BG20" s="136" t="e">
        <f t="shared" si="9"/>
        <v>#REF!</v>
      </c>
      <c r="BH20" s="136" t="e">
        <f t="shared" si="9"/>
        <v>#REF!</v>
      </c>
      <c r="BI20" s="136" t="e">
        <f t="shared" si="9"/>
        <v>#REF!</v>
      </c>
      <c r="BJ20" s="136" t="e">
        <f t="shared" si="9"/>
        <v>#REF!</v>
      </c>
      <c r="BK20" s="136" t="e">
        <f t="shared" si="9"/>
        <v>#REF!</v>
      </c>
      <c r="BL20" s="136" t="e">
        <f t="shared" si="9"/>
        <v>#REF!</v>
      </c>
      <c r="BM20" s="136" t="e">
        <f t="shared" si="9"/>
        <v>#REF!</v>
      </c>
      <c r="BN20" s="136" t="e">
        <f t="shared" si="9"/>
        <v>#REF!</v>
      </c>
      <c r="BO20" s="136" t="e">
        <f t="shared" si="9"/>
        <v>#REF!</v>
      </c>
      <c r="BP20" s="136" t="e">
        <f t="shared" si="9"/>
        <v>#REF!</v>
      </c>
      <c r="BQ20" s="136" t="e">
        <f t="shared" si="9"/>
        <v>#REF!</v>
      </c>
      <c r="BR20" s="136"/>
      <c r="BS20" s="136"/>
      <c r="BT20" s="136"/>
      <c r="BU20" s="136"/>
      <c r="BV20" s="136"/>
      <c r="BW20" s="136"/>
      <c r="BX20" s="136"/>
      <c r="BY20" s="136"/>
      <c r="BZ20" s="136"/>
      <c r="CA20" s="136"/>
      <c r="CB20" s="136"/>
      <c r="CC20" s="136"/>
      <c r="CD20" s="136"/>
      <c r="CE20" s="136"/>
      <c r="CF20" s="136"/>
      <c r="CG20" s="136"/>
      <c r="CH20" s="136"/>
      <c r="CI20" s="136"/>
      <c r="CJ20" s="136"/>
      <c r="CK20" s="136"/>
      <c r="CL20" s="136"/>
      <c r="CM20" s="136"/>
      <c r="CN20" s="136"/>
      <c r="CO20" s="136"/>
      <c r="CP20" s="136"/>
      <c r="CQ20" s="136"/>
      <c r="CR20" s="136"/>
      <c r="CS20" s="136"/>
      <c r="CT20" s="136"/>
      <c r="CU20" s="136"/>
      <c r="CV20" s="136"/>
      <c r="CW20" s="136"/>
      <c r="CX20" s="136"/>
      <c r="CY20" s="136"/>
      <c r="CZ20" s="136"/>
      <c r="DA20" s="136"/>
      <c r="DB20" s="136"/>
      <c r="DC20" s="136"/>
      <c r="DD20" s="136"/>
      <c r="DE20" s="136"/>
      <c r="DF20" s="136"/>
      <c r="DG20" s="136"/>
      <c r="DH20" s="136"/>
      <c r="DI20" s="136"/>
      <c r="DJ20" s="136"/>
      <c r="DK20" s="136"/>
      <c r="DL20" s="136"/>
      <c r="DM20" s="136"/>
      <c r="DN20" s="136"/>
      <c r="DO20" s="136"/>
      <c r="DP20" s="136"/>
      <c r="DQ20" s="136"/>
      <c r="DR20" s="136"/>
      <c r="DS20" s="136"/>
      <c r="DT20" s="136"/>
      <c r="DU20" s="136"/>
      <c r="DV20" s="136"/>
      <c r="DW20" s="136"/>
      <c r="DX20" s="136"/>
      <c r="DY20" s="136"/>
      <c r="DZ20" s="136"/>
      <c r="EA20" s="136"/>
      <c r="EB20" s="136"/>
      <c r="EC20" s="136"/>
      <c r="ED20" s="136"/>
      <c r="EE20" s="136"/>
      <c r="EF20" s="136"/>
      <c r="EG20" s="136"/>
      <c r="EH20" s="136"/>
      <c r="EI20" s="136"/>
      <c r="EJ20" s="136"/>
      <c r="EK20" s="136"/>
      <c r="EL20" s="136"/>
      <c r="EM20" s="136"/>
      <c r="EN20" s="136"/>
      <c r="EO20" s="136"/>
      <c r="EP20" s="136"/>
      <c r="EQ20" s="136"/>
      <c r="ER20" s="136"/>
      <c r="ES20" s="136"/>
      <c r="ET20" s="136"/>
      <c r="EU20" s="136"/>
      <c r="EV20" s="136"/>
      <c r="EW20" s="136"/>
      <c r="EX20" s="136"/>
      <c r="EY20" s="136"/>
      <c r="EZ20" s="136"/>
      <c r="FA20" s="136"/>
      <c r="FB20" s="136"/>
      <c r="FC20" s="100"/>
      <c r="FD20" s="100"/>
      <c r="FE20" s="100"/>
      <c r="FF20" s="100"/>
      <c r="FG20" s="100"/>
    </row>
    <row r="21" spans="1:163" x14ac:dyDescent="0.2">
      <c r="D21" s="127" t="s">
        <v>53</v>
      </c>
      <c r="F21" s="70"/>
      <c r="H21" s="132" t="e">
        <f>IF(H15&gt;0,G21+(#REF!/#REF!),0)</f>
        <v>#REF!</v>
      </c>
      <c r="I21" s="132" t="e">
        <f>IF(I15&gt;0,H21+(#REF!/#REF!),0)</f>
        <v>#REF!</v>
      </c>
      <c r="J21" s="132" t="e">
        <f>IF(J15&gt;0,I21+(#REF!/#REF!),0)</f>
        <v>#REF!</v>
      </c>
      <c r="K21" s="132" t="e">
        <f>IF(K15&gt;0,J21+(#REF!/#REF!),0)</f>
        <v>#REF!</v>
      </c>
      <c r="L21" s="132" t="e">
        <f>IF(L15&gt;0,K21+(#REF!/#REF!),0)</f>
        <v>#REF!</v>
      </c>
      <c r="M21" s="132" t="e">
        <f>IF(M15&gt;0,L21+(#REF!/#REF!),0)</f>
        <v>#REF!</v>
      </c>
      <c r="N21" s="132" t="e">
        <f>IF(N15&gt;0,M21+(#REF!/#REF!),0)</f>
        <v>#REF!</v>
      </c>
      <c r="O21" s="132" t="e">
        <f>IF(O15&gt;0,N21+(#REF!/#REF!),0)</f>
        <v>#REF!</v>
      </c>
      <c r="P21" s="132" t="e">
        <f>IF(P15&gt;0,O21+(#REF!/#REF!),0)</f>
        <v>#REF!</v>
      </c>
      <c r="Q21" s="132" t="e">
        <f>IF(Q15&gt;0,P21+(#REF!/#REF!),0)</f>
        <v>#REF!</v>
      </c>
      <c r="R21" s="137" t="e">
        <f>IF(R15&gt;0,Q21+(#REF!/#REF!),0)</f>
        <v>#REF!</v>
      </c>
      <c r="S21" s="132" t="e">
        <f>IF(S15&gt;0,R21+(#REF!/#REF!),0)</f>
        <v>#REF!</v>
      </c>
      <c r="T21" s="132" t="e">
        <f>IF(T15&gt;0,S21+(#REF!/#REF!),0)</f>
        <v>#REF!</v>
      </c>
      <c r="U21" s="132" t="e">
        <f>IF(U15&gt;0,T21+(#REF!/#REF!),0)</f>
        <v>#REF!</v>
      </c>
      <c r="V21" s="132" t="e">
        <f>IF(V15&gt;0,U21+(#REF!/#REF!),0)</f>
        <v>#REF!</v>
      </c>
      <c r="W21" s="132" t="e">
        <f>IF(W15&gt;0,V21+(#REF!/#REF!),0)</f>
        <v>#REF!</v>
      </c>
      <c r="X21" s="132" t="e">
        <f>IF(X15&gt;0,W21+(#REF!/#REF!),0)</f>
        <v>#REF!</v>
      </c>
      <c r="Y21" s="132" t="e">
        <f>IF(Y15&gt;0,X21+(#REF!/#REF!),0)</f>
        <v>#REF!</v>
      </c>
      <c r="Z21" s="132" t="e">
        <f>IF(Z15&gt;0,Y21+(#REF!/#REF!),0)</f>
        <v>#REF!</v>
      </c>
      <c r="AA21" s="132" t="e">
        <f>IF(AA15&gt;0,Z21+(#REF!/#REF!),0)</f>
        <v>#REF!</v>
      </c>
      <c r="AB21" s="132" t="e">
        <f>IF(AB15&gt;0,AA21+(#REF!/#REF!),0)</f>
        <v>#REF!</v>
      </c>
      <c r="AC21" s="132" t="e">
        <f>IF(AC15&gt;0,AB21+(#REF!/#REF!),0)</f>
        <v>#REF!</v>
      </c>
      <c r="AD21" s="132" t="e">
        <f>IF(AD15&gt;0,AC21+(#REF!/#REF!),0)</f>
        <v>#REF!</v>
      </c>
      <c r="AE21" s="132" t="e">
        <f>IF(AE15&gt;0,AD21+(#REF!/#REF!),0)</f>
        <v>#REF!</v>
      </c>
      <c r="AF21" s="132" t="e">
        <f>IF(AF15&gt;0,AE21+(#REF!/#REF!),0)</f>
        <v>#REF!</v>
      </c>
      <c r="AG21" s="132" t="e">
        <f>IF(AG15&gt;0,AF21+(#REF!/#REF!),0)</f>
        <v>#REF!</v>
      </c>
      <c r="AH21" s="132" t="e">
        <f>IF(AH15&gt;0,AG21+(#REF!/#REF!),0)</f>
        <v>#REF!</v>
      </c>
      <c r="AI21" s="132" t="e">
        <f>IF(AI15&gt;0,AH21+(#REF!/#REF!),0)</f>
        <v>#REF!</v>
      </c>
      <c r="AJ21" s="132" t="e">
        <f>IF(AJ15&gt;0,AI21+(#REF!/#REF!),0)</f>
        <v>#REF!</v>
      </c>
      <c r="AK21" s="132" t="e">
        <f>IF(AK15&gt;0,AJ21+(#REF!/#REF!),0)</f>
        <v>#REF!</v>
      </c>
      <c r="AL21" s="132" t="e">
        <f>IF(AL15&gt;0,AK21+(#REF!/#REF!),0)</f>
        <v>#REF!</v>
      </c>
      <c r="AM21" s="132" t="e">
        <f>IF(AM15&gt;0,AL21+(#REF!/#REF!),0)</f>
        <v>#REF!</v>
      </c>
      <c r="AN21" s="132" t="e">
        <f>IF(AN15&gt;0,AM21+(#REF!/#REF!),0)</f>
        <v>#REF!</v>
      </c>
      <c r="AO21" s="132" t="e">
        <f>IF(AO15&gt;0,AN21+(#REF!/#REF!),0)</f>
        <v>#REF!</v>
      </c>
      <c r="AP21" s="132" t="e">
        <f>IF(AP15&gt;0,AO21+(#REF!/#REF!),0)</f>
        <v>#REF!</v>
      </c>
      <c r="AQ21" s="132" t="e">
        <f>IF(AQ15&gt;0,AP21+(#REF!/#REF!),0)</f>
        <v>#REF!</v>
      </c>
      <c r="AR21" s="132" t="e">
        <f>IF(AR15&gt;0,AQ21+(#REF!/#REF!),0)</f>
        <v>#REF!</v>
      </c>
      <c r="AS21" s="132" t="e">
        <f>IF(AS15&gt;0,AR21+(#REF!/#REF!),0)</f>
        <v>#REF!</v>
      </c>
      <c r="AT21" s="132" t="e">
        <f>IF(AT15&gt;0,AS21+(#REF!/#REF!),0)</f>
        <v>#REF!</v>
      </c>
      <c r="AU21" s="132" t="e">
        <f>IF(AU15&gt;0,AT21+(#REF!/#REF!),0)</f>
        <v>#REF!</v>
      </c>
      <c r="AV21" s="132" t="e">
        <f>IF(AV15&gt;0,AU21+(#REF!/#REF!),0)</f>
        <v>#REF!</v>
      </c>
      <c r="AW21" s="132" t="e">
        <f>IF(AW15&gt;0,AV21+(#REF!/#REF!),0)</f>
        <v>#REF!</v>
      </c>
      <c r="AX21" s="132" t="e">
        <f>IF(AX15&gt;0,AW21+(#REF!/#REF!),0)</f>
        <v>#REF!</v>
      </c>
      <c r="AY21" s="132" t="e">
        <f>IF(AY15&gt;0,AX21+(#REF!/#REF!),0)</f>
        <v>#REF!</v>
      </c>
      <c r="AZ21" s="132" t="e">
        <f>IF(AZ15&gt;0,AY21+(#REF!/#REF!),0)</f>
        <v>#REF!</v>
      </c>
      <c r="BA21" s="132" t="e">
        <f>IF(BA15&gt;0,AZ21+(#REF!/#REF!),0)</f>
        <v>#REF!</v>
      </c>
      <c r="BB21" s="132" t="e">
        <f>IF(BB15&gt;0,BA21+(#REF!/#REF!),0)</f>
        <v>#REF!</v>
      </c>
      <c r="BC21" s="132" t="e">
        <f>IF(BC15&gt;0,BB21+(#REF!/#REF!),0)</f>
        <v>#REF!</v>
      </c>
      <c r="BD21" s="132" t="e">
        <f>IF(BD15&gt;0,BC21+(#REF!/#REF!),0)</f>
        <v>#REF!</v>
      </c>
      <c r="BE21" s="132" t="e">
        <f>IF(BE15&gt;0,BD21+(#REF!/#REF!),0)</f>
        <v>#REF!</v>
      </c>
      <c r="BF21" s="132" t="e">
        <f>IF(BF15&gt;0,BE21+(#REF!/#REF!),0)</f>
        <v>#REF!</v>
      </c>
      <c r="BG21" s="132" t="e">
        <f>IF(BG15&gt;0,BF21+(#REF!/#REF!),0)</f>
        <v>#REF!</v>
      </c>
      <c r="BH21" s="132" t="e">
        <f>IF(BH15&gt;0,BG21+(#REF!/#REF!),0)</f>
        <v>#REF!</v>
      </c>
      <c r="BI21" s="132" t="e">
        <f>IF(BI15&gt;0,BH21+(#REF!/#REF!),0)</f>
        <v>#REF!</v>
      </c>
      <c r="BJ21" s="132" t="e">
        <f>IF(BJ15&gt;0,BI21+(#REF!/#REF!),0)</f>
        <v>#REF!</v>
      </c>
      <c r="BK21" s="132" t="e">
        <f>IF(BK15&gt;0,BJ21+(#REF!/#REF!),0)</f>
        <v>#REF!</v>
      </c>
      <c r="BL21" s="132" t="e">
        <f>IF(BL15&gt;0,BK21+(#REF!/#REF!),0)</f>
        <v>#REF!</v>
      </c>
      <c r="BM21" s="132" t="e">
        <f>IF(BM15&gt;0,BL21+(#REF!/#REF!),0)</f>
        <v>#REF!</v>
      </c>
      <c r="BN21" s="132" t="e">
        <f>IF(BN15&gt;0,BM21+(#REF!/#REF!),0)</f>
        <v>#REF!</v>
      </c>
      <c r="BO21" s="132" t="e">
        <f>IF(BO15&gt;0,BN21+(#REF!/#REF!),0)</f>
        <v>#REF!</v>
      </c>
      <c r="BP21" s="132" t="e">
        <f>IF(BP15&gt;0,BO21+(#REF!/#REF!),0)</f>
        <v>#REF!</v>
      </c>
      <c r="BQ21" s="132" t="e">
        <f>IF(BQ15&gt;0,BP21+(#REF!/#REF!),0)</f>
        <v>#REF!</v>
      </c>
      <c r="BR21" s="132"/>
      <c r="BS21" s="132"/>
      <c r="BT21" s="132"/>
      <c r="BU21" s="132"/>
      <c r="BV21" s="132"/>
      <c r="BW21" s="132"/>
      <c r="BX21" s="132"/>
      <c r="BY21" s="132"/>
      <c r="BZ21" s="132"/>
      <c r="CA21" s="132"/>
      <c r="CB21" s="132"/>
      <c r="CC21" s="132"/>
      <c r="CD21" s="132"/>
      <c r="CE21" s="132"/>
      <c r="CF21" s="132"/>
      <c r="CG21" s="132"/>
      <c r="CH21" s="132"/>
      <c r="CI21" s="132"/>
      <c r="CJ21" s="132"/>
      <c r="CK21" s="132"/>
      <c r="CL21" s="132"/>
      <c r="CM21" s="132"/>
      <c r="CN21" s="132"/>
      <c r="CO21" s="132"/>
      <c r="CP21" s="132"/>
      <c r="CQ21" s="132"/>
      <c r="CR21" s="132"/>
      <c r="CS21" s="132"/>
      <c r="CT21" s="132"/>
      <c r="CU21" s="132"/>
      <c r="CV21" s="132"/>
      <c r="CW21" s="132"/>
      <c r="CX21" s="132"/>
      <c r="CY21" s="132"/>
      <c r="CZ21" s="132"/>
      <c r="DA21" s="132"/>
      <c r="DB21" s="132"/>
      <c r="DC21" s="132"/>
      <c r="DD21" s="132"/>
      <c r="DE21" s="132"/>
      <c r="DF21" s="132"/>
      <c r="DG21" s="132"/>
      <c r="DH21" s="132"/>
      <c r="DI21" s="132"/>
      <c r="DJ21" s="132"/>
      <c r="DK21" s="132"/>
      <c r="DL21" s="132"/>
      <c r="DM21" s="132"/>
      <c r="DN21" s="132"/>
      <c r="DO21" s="132"/>
      <c r="DP21" s="132"/>
      <c r="DQ21" s="132"/>
      <c r="DR21" s="132"/>
      <c r="DS21" s="132"/>
      <c r="DT21" s="132"/>
      <c r="DU21" s="132"/>
      <c r="DV21" s="132"/>
      <c r="DW21" s="132"/>
      <c r="DX21" s="132"/>
      <c r="DY21" s="132"/>
      <c r="DZ21" s="132"/>
      <c r="EA21" s="132"/>
      <c r="EB21" s="132"/>
      <c r="EC21" s="132"/>
      <c r="ED21" s="132"/>
      <c r="EE21" s="132"/>
      <c r="EF21" s="132"/>
      <c r="EG21" s="132"/>
      <c r="EH21" s="132"/>
      <c r="EI21" s="132"/>
      <c r="EJ21" s="132"/>
      <c r="EK21" s="132"/>
      <c r="EL21" s="132"/>
      <c r="EM21" s="132"/>
      <c r="EN21" s="132"/>
      <c r="EO21" s="132"/>
      <c r="EP21" s="132"/>
      <c r="EQ21" s="132"/>
      <c r="ER21" s="132"/>
      <c r="ES21" s="132"/>
      <c r="ET21" s="132"/>
      <c r="EU21" s="132"/>
      <c r="EV21" s="132"/>
      <c r="EW21" s="132"/>
      <c r="EX21" s="132"/>
      <c r="EY21" s="132"/>
      <c r="EZ21" s="132"/>
      <c r="FA21" s="132"/>
      <c r="FB21" s="132"/>
      <c r="FC21" s="135"/>
      <c r="FD21" s="135"/>
      <c r="FE21" s="135"/>
      <c r="FF21" s="135"/>
      <c r="FG21" s="135"/>
    </row>
    <row r="22" spans="1:163" x14ac:dyDescent="0.2">
      <c r="D22" s="127" t="s">
        <v>41</v>
      </c>
      <c r="H22" s="132" t="e">
        <f t="shared" ref="H22:BQ22" si="10">IF(AND(H15=1,I15=0),H21,IF(AND(H15=1,I15=1),ROUND(I21,0),0))</f>
        <v>#REF!</v>
      </c>
      <c r="I22" s="132" t="e">
        <f t="shared" si="10"/>
        <v>#REF!</v>
      </c>
      <c r="J22" s="132" t="e">
        <f t="shared" si="10"/>
        <v>#REF!</v>
      </c>
      <c r="K22" s="132" t="e">
        <f t="shared" si="10"/>
        <v>#REF!</v>
      </c>
      <c r="L22" s="132" t="e">
        <f t="shared" si="10"/>
        <v>#REF!</v>
      </c>
      <c r="M22" s="132" t="e">
        <f t="shared" si="10"/>
        <v>#REF!</v>
      </c>
      <c r="N22" s="132" t="e">
        <f t="shared" si="10"/>
        <v>#REF!</v>
      </c>
      <c r="O22" s="132" t="e">
        <f t="shared" si="10"/>
        <v>#REF!</v>
      </c>
      <c r="P22" s="132" t="e">
        <f t="shared" si="10"/>
        <v>#REF!</v>
      </c>
      <c r="Q22" s="132" t="e">
        <f t="shared" si="10"/>
        <v>#REF!</v>
      </c>
      <c r="R22" s="132" t="e">
        <f t="shared" si="10"/>
        <v>#REF!</v>
      </c>
      <c r="S22" s="132" t="e">
        <f t="shared" si="10"/>
        <v>#REF!</v>
      </c>
      <c r="T22" s="132" t="e">
        <f t="shared" si="10"/>
        <v>#REF!</v>
      </c>
      <c r="U22" s="132" t="e">
        <f t="shared" si="10"/>
        <v>#REF!</v>
      </c>
      <c r="V22" s="132" t="e">
        <f t="shared" si="10"/>
        <v>#REF!</v>
      </c>
      <c r="W22" s="132" t="e">
        <f t="shared" si="10"/>
        <v>#REF!</v>
      </c>
      <c r="X22" s="132" t="e">
        <f t="shared" si="10"/>
        <v>#REF!</v>
      </c>
      <c r="Y22" s="132" t="e">
        <f t="shared" si="10"/>
        <v>#REF!</v>
      </c>
      <c r="Z22" s="132" t="e">
        <f t="shared" si="10"/>
        <v>#REF!</v>
      </c>
      <c r="AA22" s="132" t="e">
        <f t="shared" si="10"/>
        <v>#REF!</v>
      </c>
      <c r="AB22" s="132" t="e">
        <f t="shared" si="10"/>
        <v>#REF!</v>
      </c>
      <c r="AC22" s="132" t="e">
        <f t="shared" si="10"/>
        <v>#REF!</v>
      </c>
      <c r="AD22" s="132" t="e">
        <f t="shared" si="10"/>
        <v>#REF!</v>
      </c>
      <c r="AE22" s="132" t="e">
        <f t="shared" si="10"/>
        <v>#REF!</v>
      </c>
      <c r="AF22" s="132" t="e">
        <f t="shared" si="10"/>
        <v>#REF!</v>
      </c>
      <c r="AG22" s="132" t="e">
        <f t="shared" si="10"/>
        <v>#REF!</v>
      </c>
      <c r="AH22" s="132" t="e">
        <f t="shared" si="10"/>
        <v>#REF!</v>
      </c>
      <c r="AI22" s="132" t="e">
        <f t="shared" si="10"/>
        <v>#REF!</v>
      </c>
      <c r="AJ22" s="132" t="e">
        <f t="shared" si="10"/>
        <v>#REF!</v>
      </c>
      <c r="AK22" s="132" t="e">
        <f t="shared" si="10"/>
        <v>#REF!</v>
      </c>
      <c r="AL22" s="132" t="e">
        <f t="shared" si="10"/>
        <v>#REF!</v>
      </c>
      <c r="AM22" s="132" t="e">
        <f t="shared" si="10"/>
        <v>#REF!</v>
      </c>
      <c r="AN22" s="132" t="e">
        <f t="shared" si="10"/>
        <v>#REF!</v>
      </c>
      <c r="AO22" s="132" t="e">
        <f t="shared" si="10"/>
        <v>#REF!</v>
      </c>
      <c r="AP22" s="132" t="e">
        <f t="shared" si="10"/>
        <v>#REF!</v>
      </c>
      <c r="AQ22" s="132" t="e">
        <f t="shared" si="10"/>
        <v>#REF!</v>
      </c>
      <c r="AR22" s="132" t="e">
        <f t="shared" si="10"/>
        <v>#REF!</v>
      </c>
      <c r="AS22" s="132" t="e">
        <f t="shared" si="10"/>
        <v>#REF!</v>
      </c>
      <c r="AT22" s="132" t="e">
        <f t="shared" si="10"/>
        <v>#REF!</v>
      </c>
      <c r="AU22" s="132" t="e">
        <f t="shared" si="10"/>
        <v>#REF!</v>
      </c>
      <c r="AV22" s="132" t="e">
        <f t="shared" si="10"/>
        <v>#REF!</v>
      </c>
      <c r="AW22" s="132" t="e">
        <f t="shared" si="10"/>
        <v>#REF!</v>
      </c>
      <c r="AX22" s="132" t="e">
        <f t="shared" si="10"/>
        <v>#REF!</v>
      </c>
      <c r="AY22" s="132" t="e">
        <f t="shared" si="10"/>
        <v>#REF!</v>
      </c>
      <c r="AZ22" s="132" t="e">
        <f t="shared" si="10"/>
        <v>#REF!</v>
      </c>
      <c r="BA22" s="132" t="e">
        <f t="shared" si="10"/>
        <v>#REF!</v>
      </c>
      <c r="BB22" s="132" t="e">
        <f t="shared" si="10"/>
        <v>#REF!</v>
      </c>
      <c r="BC22" s="132" t="e">
        <f t="shared" si="10"/>
        <v>#REF!</v>
      </c>
      <c r="BD22" s="132" t="e">
        <f t="shared" si="10"/>
        <v>#REF!</v>
      </c>
      <c r="BE22" s="132" t="e">
        <f t="shared" si="10"/>
        <v>#REF!</v>
      </c>
      <c r="BF22" s="132" t="e">
        <f t="shared" si="10"/>
        <v>#REF!</v>
      </c>
      <c r="BG22" s="132" t="e">
        <f t="shared" si="10"/>
        <v>#REF!</v>
      </c>
      <c r="BH22" s="132" t="e">
        <f t="shared" si="10"/>
        <v>#REF!</v>
      </c>
      <c r="BI22" s="132" t="e">
        <f t="shared" si="10"/>
        <v>#REF!</v>
      </c>
      <c r="BJ22" s="132" t="e">
        <f t="shared" si="10"/>
        <v>#REF!</v>
      </c>
      <c r="BK22" s="132" t="e">
        <f t="shared" si="10"/>
        <v>#REF!</v>
      </c>
      <c r="BL22" s="132" t="e">
        <f t="shared" si="10"/>
        <v>#REF!</v>
      </c>
      <c r="BM22" s="132" t="e">
        <f t="shared" si="10"/>
        <v>#REF!</v>
      </c>
      <c r="BN22" s="132" t="e">
        <f t="shared" si="10"/>
        <v>#REF!</v>
      </c>
      <c r="BO22" s="132" t="e">
        <f t="shared" si="10"/>
        <v>#REF!</v>
      </c>
      <c r="BP22" s="132" t="e">
        <f t="shared" si="10"/>
        <v>#REF!</v>
      </c>
      <c r="BQ22" s="132" t="e">
        <f t="shared" si="10"/>
        <v>#REF!</v>
      </c>
      <c r="BR22" s="132"/>
      <c r="BS22" s="132"/>
      <c r="BT22" s="132"/>
      <c r="BU22" s="132"/>
      <c r="BV22" s="132"/>
      <c r="BW22" s="132"/>
      <c r="BX22" s="132"/>
      <c r="BY22" s="132"/>
      <c r="BZ22" s="132"/>
      <c r="CA22" s="132"/>
      <c r="CB22" s="132"/>
      <c r="CC22" s="132"/>
      <c r="CD22" s="132"/>
      <c r="CE22" s="132"/>
      <c r="CF22" s="132"/>
      <c r="CG22" s="132"/>
      <c r="CH22" s="132"/>
      <c r="CI22" s="132"/>
      <c r="CJ22" s="132"/>
      <c r="CK22" s="132"/>
      <c r="CL22" s="132"/>
      <c r="CM22" s="132"/>
      <c r="CN22" s="132"/>
      <c r="CO22" s="132"/>
      <c r="CP22" s="132"/>
      <c r="CQ22" s="132"/>
      <c r="CR22" s="132"/>
      <c r="CS22" s="132"/>
      <c r="CT22" s="132"/>
      <c r="CU22" s="132"/>
      <c r="CV22" s="132"/>
      <c r="CW22" s="132"/>
      <c r="CX22" s="132"/>
      <c r="CY22" s="132"/>
      <c r="CZ22" s="132"/>
      <c r="DA22" s="132"/>
      <c r="DB22" s="132"/>
      <c r="DC22" s="132"/>
      <c r="DD22" s="132"/>
      <c r="DE22" s="132"/>
      <c r="DF22" s="132"/>
      <c r="DG22" s="132"/>
      <c r="DH22" s="132"/>
      <c r="DI22" s="132"/>
      <c r="DJ22" s="132"/>
      <c r="DK22" s="132"/>
      <c r="DL22" s="132"/>
      <c r="DM22" s="132"/>
      <c r="DN22" s="132"/>
      <c r="DO22" s="132"/>
      <c r="DP22" s="132"/>
      <c r="DQ22" s="132"/>
      <c r="DR22" s="132"/>
      <c r="DS22" s="132"/>
      <c r="DT22" s="132"/>
      <c r="DU22" s="132"/>
      <c r="DV22" s="132"/>
      <c r="DW22" s="132"/>
      <c r="DX22" s="132"/>
      <c r="DY22" s="132"/>
      <c r="DZ22" s="132"/>
      <c r="EA22" s="132"/>
      <c r="EB22" s="132"/>
      <c r="EC22" s="132"/>
      <c r="ED22" s="132"/>
      <c r="EE22" s="132"/>
      <c r="EF22" s="132"/>
      <c r="EG22" s="132"/>
      <c r="EH22" s="132"/>
      <c r="EI22" s="132"/>
      <c r="EJ22" s="132"/>
      <c r="EK22" s="132"/>
      <c r="EL22" s="132"/>
      <c r="EM22" s="132"/>
      <c r="EN22" s="132"/>
      <c r="EO22" s="132"/>
      <c r="EP22" s="132"/>
      <c r="EQ22" s="132"/>
      <c r="ER22" s="132"/>
      <c r="ES22" s="132"/>
      <c r="ET22" s="132"/>
      <c r="EU22" s="132"/>
      <c r="EV22" s="132"/>
      <c r="EW22" s="132"/>
      <c r="EX22" s="132"/>
      <c r="EY22" s="132"/>
      <c r="EZ22" s="132"/>
      <c r="FA22" s="132"/>
      <c r="FB22" s="132"/>
      <c r="FC22" s="132"/>
      <c r="FD22" s="132"/>
      <c r="FE22" s="132"/>
      <c r="FF22" s="132"/>
      <c r="FG22" s="132"/>
    </row>
    <row r="23" spans="1:163" x14ac:dyDescent="0.2">
      <c r="D23" s="128"/>
      <c r="H23" s="136"/>
      <c r="I23" s="136"/>
      <c r="J23" s="136"/>
      <c r="K23" s="136"/>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6"/>
      <c r="AI23" s="136"/>
      <c r="AJ23" s="136"/>
      <c r="AK23" s="136"/>
      <c r="AL23" s="136"/>
      <c r="AM23" s="136"/>
      <c r="AN23" s="136"/>
      <c r="AO23" s="136"/>
      <c r="AP23" s="136"/>
      <c r="AQ23" s="136"/>
      <c r="AR23" s="136"/>
      <c r="AS23" s="136"/>
      <c r="AT23" s="136"/>
      <c r="AU23" s="136"/>
      <c r="AV23" s="136"/>
      <c r="AW23" s="136"/>
      <c r="AX23" s="136"/>
      <c r="AY23" s="136"/>
      <c r="AZ23" s="136"/>
      <c r="BA23" s="136"/>
      <c r="BB23" s="136"/>
      <c r="BC23" s="136"/>
      <c r="BD23" s="136"/>
      <c r="BE23" s="136"/>
      <c r="BF23" s="136"/>
      <c r="BG23" s="136"/>
      <c r="BH23" s="136"/>
      <c r="BI23" s="136"/>
      <c r="BJ23" s="136"/>
      <c r="BK23" s="136"/>
      <c r="BL23" s="136"/>
      <c r="BM23" s="136"/>
      <c r="BN23" s="136"/>
      <c r="BO23" s="136"/>
      <c r="BP23" s="136"/>
      <c r="BQ23" s="136"/>
      <c r="BR23" s="136"/>
      <c r="BS23" s="136"/>
      <c r="BT23" s="136"/>
      <c r="BU23" s="136"/>
      <c r="BV23" s="136"/>
      <c r="BW23" s="136"/>
      <c r="BX23" s="136"/>
      <c r="BY23" s="136"/>
      <c r="BZ23" s="136"/>
      <c r="CA23" s="136"/>
      <c r="CB23" s="136"/>
      <c r="CC23" s="136"/>
      <c r="CD23" s="136"/>
      <c r="CE23" s="136"/>
      <c r="CF23" s="136"/>
      <c r="CG23" s="136"/>
      <c r="CH23" s="136"/>
      <c r="CI23" s="136"/>
      <c r="CJ23" s="136"/>
      <c r="CK23" s="136"/>
      <c r="CL23" s="136"/>
      <c r="CM23" s="136"/>
      <c r="CN23" s="136"/>
      <c r="CO23" s="136"/>
      <c r="CP23" s="136"/>
      <c r="CQ23" s="136"/>
      <c r="CR23" s="136"/>
      <c r="CS23" s="136"/>
      <c r="CT23" s="136"/>
      <c r="CU23" s="136"/>
      <c r="CV23" s="136"/>
      <c r="CW23" s="136"/>
      <c r="CX23" s="136"/>
      <c r="CY23" s="136"/>
      <c r="CZ23" s="136"/>
      <c r="DA23" s="136"/>
      <c r="DB23" s="136"/>
      <c r="DC23" s="136"/>
      <c r="DD23" s="136"/>
      <c r="DE23" s="136"/>
      <c r="DF23" s="136"/>
      <c r="DG23" s="136"/>
      <c r="DH23" s="136"/>
      <c r="DI23" s="136"/>
      <c r="DJ23" s="136"/>
      <c r="DK23" s="136"/>
    </row>
    <row r="24" spans="1:163" s="112" customFormat="1" ht="15.75" x14ac:dyDescent="0.25">
      <c r="A24" s="111"/>
      <c r="B24" s="163" t="s">
        <v>103</v>
      </c>
    </row>
    <row r="25" spans="1:163" x14ac:dyDescent="0.2">
      <c r="D25" s="128"/>
      <c r="E25" s="128"/>
      <c r="F25" s="43"/>
      <c r="H25" s="136"/>
      <c r="I25" s="136"/>
      <c r="J25" s="136"/>
      <c r="K25" s="136"/>
      <c r="L25" s="136"/>
      <c r="M25" s="136"/>
      <c r="N25" s="136"/>
      <c r="O25" s="136"/>
      <c r="P25" s="136"/>
      <c r="Q25" s="136"/>
      <c r="R25" s="136"/>
      <c r="S25" s="136"/>
      <c r="T25" s="136"/>
      <c r="U25" s="136"/>
      <c r="V25" s="136"/>
      <c r="W25" s="136"/>
      <c r="X25" s="136"/>
      <c r="Y25" s="136"/>
      <c r="Z25" s="136"/>
      <c r="AA25" s="136"/>
      <c r="AB25" s="136"/>
      <c r="AC25" s="136"/>
      <c r="AD25" s="136"/>
      <c r="AE25" s="136"/>
      <c r="AF25" s="136"/>
      <c r="AG25" s="136"/>
      <c r="AH25" s="136"/>
      <c r="AI25" s="136"/>
      <c r="AJ25" s="136"/>
      <c r="AK25" s="136"/>
      <c r="AL25" s="136"/>
      <c r="AM25" s="136"/>
      <c r="AN25" s="136"/>
      <c r="AO25" s="136"/>
      <c r="AP25" s="136"/>
      <c r="AQ25" s="136"/>
      <c r="AR25" s="136"/>
      <c r="AS25" s="136"/>
      <c r="AT25" s="136"/>
      <c r="AU25" s="136"/>
      <c r="AV25" s="136"/>
      <c r="AW25" s="136"/>
      <c r="AX25" s="136"/>
      <c r="AY25" s="136"/>
      <c r="AZ25" s="136"/>
      <c r="BA25" s="136"/>
      <c r="BB25" s="136"/>
      <c r="BC25" s="136"/>
      <c r="BD25" s="136"/>
      <c r="BE25" s="136"/>
      <c r="BF25" s="136"/>
      <c r="BG25" s="136"/>
      <c r="BH25" s="136"/>
      <c r="BI25" s="136"/>
      <c r="BJ25" s="136"/>
      <c r="BK25" s="136"/>
      <c r="BL25" s="136"/>
      <c r="BM25" s="136"/>
      <c r="BN25" s="136"/>
      <c r="BO25" s="136"/>
      <c r="BP25" s="136"/>
      <c r="BQ25" s="136"/>
      <c r="BR25" s="136"/>
      <c r="BS25" s="136"/>
      <c r="BT25" s="136"/>
      <c r="BU25" s="136"/>
      <c r="BV25" s="136"/>
      <c r="BW25" s="136"/>
      <c r="BX25" s="136"/>
      <c r="BY25" s="136"/>
      <c r="BZ25" s="136"/>
      <c r="CA25" s="136"/>
      <c r="CB25" s="136"/>
      <c r="CC25" s="136"/>
      <c r="CD25" s="136"/>
      <c r="CE25" s="136"/>
      <c r="CF25" s="136"/>
      <c r="CG25" s="136"/>
      <c r="CH25" s="136"/>
      <c r="CI25" s="136"/>
      <c r="CJ25" s="136"/>
      <c r="CK25" s="136"/>
      <c r="CL25" s="136"/>
      <c r="CM25" s="136"/>
      <c r="CN25" s="136"/>
      <c r="CO25" s="136"/>
      <c r="CP25" s="136"/>
      <c r="CQ25" s="136"/>
      <c r="CR25" s="136"/>
      <c r="CS25" s="136"/>
      <c r="CT25" s="136"/>
      <c r="CU25" s="136"/>
      <c r="CV25" s="136"/>
      <c r="CW25" s="136"/>
      <c r="CX25" s="136"/>
      <c r="CY25" s="136"/>
      <c r="CZ25" s="136"/>
      <c r="DA25" s="136"/>
      <c r="DB25" s="136"/>
      <c r="DC25" s="136"/>
      <c r="DD25" s="136"/>
      <c r="DE25" s="136"/>
      <c r="DF25" s="136"/>
      <c r="DG25" s="136"/>
      <c r="DH25" s="136"/>
      <c r="DI25" s="136"/>
      <c r="DJ25" s="136"/>
      <c r="DK25" s="136"/>
    </row>
    <row r="26" spans="1:163" x14ac:dyDescent="0.2">
      <c r="D26" s="128"/>
      <c r="E26" s="128" t="s">
        <v>31</v>
      </c>
      <c r="F26" s="42" t="e">
        <f>#REF!</f>
        <v>#REF!</v>
      </c>
      <c r="H26" s="136"/>
      <c r="I26" s="136"/>
      <c r="J26" s="136"/>
      <c r="K26" s="136"/>
      <c r="L26" s="136"/>
      <c r="M26" s="136"/>
      <c r="N26" s="136"/>
      <c r="O26" s="136"/>
      <c r="P26" s="136"/>
      <c r="Q26" s="136"/>
      <c r="R26" s="136"/>
      <c r="S26" s="136"/>
      <c r="T26" s="136"/>
      <c r="U26" s="136"/>
      <c r="V26" s="136"/>
      <c r="W26" s="136"/>
      <c r="X26" s="136"/>
      <c r="Y26" s="136"/>
      <c r="Z26" s="136"/>
      <c r="AA26" s="136"/>
      <c r="AB26" s="136"/>
      <c r="AC26" s="136"/>
      <c r="AD26" s="136"/>
      <c r="AE26" s="136"/>
      <c r="AF26" s="136"/>
      <c r="AG26" s="136"/>
      <c r="AH26" s="136"/>
      <c r="AI26" s="136"/>
      <c r="AJ26" s="136"/>
      <c r="AK26" s="136"/>
      <c r="AL26" s="136"/>
      <c r="AM26" s="136"/>
      <c r="AN26" s="136"/>
      <c r="AO26" s="136"/>
      <c r="AP26" s="136"/>
      <c r="AQ26" s="136"/>
      <c r="AR26" s="136"/>
      <c r="AS26" s="136"/>
      <c r="AT26" s="136"/>
      <c r="AU26" s="136"/>
      <c r="AV26" s="136"/>
      <c r="AW26" s="136"/>
      <c r="AX26" s="136"/>
      <c r="AY26" s="136"/>
      <c r="AZ26" s="136"/>
      <c r="BA26" s="136"/>
      <c r="BB26" s="136"/>
      <c r="BC26" s="136"/>
      <c r="BD26" s="136"/>
      <c r="BE26" s="136"/>
      <c r="BF26" s="136"/>
      <c r="BG26" s="136"/>
      <c r="BH26" s="136"/>
      <c r="BI26" s="136"/>
      <c r="BJ26" s="136"/>
      <c r="BK26" s="136"/>
      <c r="BL26" s="136"/>
      <c r="BM26" s="136"/>
      <c r="BN26" s="136"/>
      <c r="BO26" s="136"/>
      <c r="BP26" s="136"/>
      <c r="BQ26" s="136"/>
      <c r="BR26" s="136"/>
      <c r="BS26" s="136"/>
      <c r="BT26" s="136"/>
      <c r="BU26" s="136"/>
      <c r="BV26" s="136"/>
      <c r="BW26" s="136"/>
      <c r="BX26" s="136"/>
      <c r="BY26" s="136"/>
      <c r="BZ26" s="136"/>
      <c r="CA26" s="136"/>
      <c r="CB26" s="136"/>
      <c r="CC26" s="136"/>
      <c r="CD26" s="136"/>
      <c r="CE26" s="136"/>
      <c r="CF26" s="136"/>
      <c r="CG26" s="136"/>
      <c r="CH26" s="136"/>
      <c r="CI26" s="136"/>
      <c r="CJ26" s="136"/>
      <c r="CK26" s="136"/>
      <c r="CL26" s="136"/>
      <c r="CM26" s="136"/>
      <c r="CN26" s="136"/>
      <c r="CO26" s="136"/>
      <c r="CP26" s="136"/>
      <c r="CQ26" s="136"/>
      <c r="CR26" s="136"/>
      <c r="CS26" s="136"/>
      <c r="CT26" s="136"/>
      <c r="CU26" s="136"/>
      <c r="CV26" s="136"/>
      <c r="CW26" s="136"/>
      <c r="CX26" s="136"/>
      <c r="CY26" s="136"/>
      <c r="CZ26" s="136"/>
      <c r="DA26" s="136"/>
      <c r="DB26" s="136"/>
      <c r="DC26" s="136"/>
      <c r="DD26" s="136"/>
      <c r="DE26" s="136"/>
      <c r="DF26" s="136"/>
      <c r="DG26" s="136"/>
      <c r="DH26" s="136"/>
      <c r="DI26" s="136"/>
      <c r="DJ26" s="136"/>
      <c r="DK26" s="136"/>
    </row>
    <row r="27" spans="1:163" x14ac:dyDescent="0.2">
      <c r="D27" s="128"/>
      <c r="E27" s="128" t="s">
        <v>30</v>
      </c>
      <c r="F27" s="29" t="e">
        <f>#REF!</f>
        <v>#REF!</v>
      </c>
      <c r="H27" s="136" t="e">
        <f>IF(AND(H2&gt;=$F$41,H3&lt;=$F$43),1,0)</f>
        <v>#REF!</v>
      </c>
      <c r="I27" s="136" t="e">
        <f t="shared" ref="I27:BQ27" si="11">IF(AND(I2&gt;=$F$41,I3&lt;=$F$43),1,0)</f>
        <v>#REF!</v>
      </c>
      <c r="J27" s="136" t="e">
        <f t="shared" si="11"/>
        <v>#REF!</v>
      </c>
      <c r="K27" s="136" t="e">
        <f t="shared" si="11"/>
        <v>#REF!</v>
      </c>
      <c r="L27" s="136" t="e">
        <f t="shared" si="11"/>
        <v>#REF!</v>
      </c>
      <c r="M27" s="136" t="e">
        <f t="shared" si="11"/>
        <v>#REF!</v>
      </c>
      <c r="N27" s="136" t="e">
        <f t="shared" si="11"/>
        <v>#REF!</v>
      </c>
      <c r="O27" s="136" t="e">
        <f t="shared" si="11"/>
        <v>#REF!</v>
      </c>
      <c r="P27" s="136" t="e">
        <f t="shared" si="11"/>
        <v>#REF!</v>
      </c>
      <c r="Q27" s="136" t="e">
        <f t="shared" si="11"/>
        <v>#REF!</v>
      </c>
      <c r="R27" s="136" t="e">
        <f t="shared" si="11"/>
        <v>#REF!</v>
      </c>
      <c r="S27" s="136" t="e">
        <f t="shared" si="11"/>
        <v>#REF!</v>
      </c>
      <c r="T27" s="136" t="e">
        <f t="shared" si="11"/>
        <v>#REF!</v>
      </c>
      <c r="U27" s="136" t="e">
        <f t="shared" si="11"/>
        <v>#REF!</v>
      </c>
      <c r="V27" s="136" t="e">
        <f t="shared" si="11"/>
        <v>#REF!</v>
      </c>
      <c r="W27" s="136" t="e">
        <f t="shared" si="11"/>
        <v>#REF!</v>
      </c>
      <c r="X27" s="136" t="e">
        <f t="shared" si="11"/>
        <v>#REF!</v>
      </c>
      <c r="Y27" s="136" t="e">
        <f t="shared" si="11"/>
        <v>#REF!</v>
      </c>
      <c r="Z27" s="136" t="e">
        <f t="shared" si="11"/>
        <v>#REF!</v>
      </c>
      <c r="AA27" s="136" t="e">
        <f t="shared" si="11"/>
        <v>#REF!</v>
      </c>
      <c r="AB27" s="136" t="e">
        <f t="shared" si="11"/>
        <v>#REF!</v>
      </c>
      <c r="AC27" s="136" t="e">
        <f t="shared" si="11"/>
        <v>#REF!</v>
      </c>
      <c r="AD27" s="136" t="e">
        <f t="shared" si="11"/>
        <v>#REF!</v>
      </c>
      <c r="AE27" s="136" t="e">
        <f t="shared" si="11"/>
        <v>#REF!</v>
      </c>
      <c r="AF27" s="136" t="e">
        <f t="shared" si="11"/>
        <v>#REF!</v>
      </c>
      <c r="AG27" s="136" t="e">
        <f t="shared" si="11"/>
        <v>#REF!</v>
      </c>
      <c r="AH27" s="136" t="e">
        <f t="shared" si="11"/>
        <v>#REF!</v>
      </c>
      <c r="AI27" s="136" t="e">
        <f t="shared" si="11"/>
        <v>#REF!</v>
      </c>
      <c r="AJ27" s="136" t="e">
        <f t="shared" si="11"/>
        <v>#REF!</v>
      </c>
      <c r="AK27" s="136" t="e">
        <f t="shared" si="11"/>
        <v>#REF!</v>
      </c>
      <c r="AL27" s="136" t="e">
        <f t="shared" si="11"/>
        <v>#REF!</v>
      </c>
      <c r="AM27" s="136" t="e">
        <f t="shared" si="11"/>
        <v>#REF!</v>
      </c>
      <c r="AN27" s="136" t="e">
        <f t="shared" si="11"/>
        <v>#REF!</v>
      </c>
      <c r="AO27" s="136" t="e">
        <f t="shared" si="11"/>
        <v>#REF!</v>
      </c>
      <c r="AP27" s="136" t="e">
        <f t="shared" si="11"/>
        <v>#REF!</v>
      </c>
      <c r="AQ27" s="136" t="e">
        <f t="shared" si="11"/>
        <v>#REF!</v>
      </c>
      <c r="AR27" s="136" t="e">
        <f t="shared" si="11"/>
        <v>#REF!</v>
      </c>
      <c r="AS27" s="136" t="e">
        <f t="shared" si="11"/>
        <v>#REF!</v>
      </c>
      <c r="AT27" s="136" t="e">
        <f t="shared" si="11"/>
        <v>#REF!</v>
      </c>
      <c r="AU27" s="136" t="e">
        <f t="shared" si="11"/>
        <v>#REF!</v>
      </c>
      <c r="AV27" s="136" t="e">
        <f t="shared" si="11"/>
        <v>#REF!</v>
      </c>
      <c r="AW27" s="136" t="e">
        <f t="shared" si="11"/>
        <v>#REF!</v>
      </c>
      <c r="AX27" s="136" t="e">
        <f t="shared" si="11"/>
        <v>#REF!</v>
      </c>
      <c r="AY27" s="136" t="e">
        <f t="shared" si="11"/>
        <v>#REF!</v>
      </c>
      <c r="AZ27" s="136" t="e">
        <f t="shared" si="11"/>
        <v>#REF!</v>
      </c>
      <c r="BA27" s="136" t="e">
        <f t="shared" si="11"/>
        <v>#REF!</v>
      </c>
      <c r="BB27" s="136" t="e">
        <f t="shared" si="11"/>
        <v>#REF!</v>
      </c>
      <c r="BC27" s="136" t="e">
        <f t="shared" si="11"/>
        <v>#REF!</v>
      </c>
      <c r="BD27" s="136" t="e">
        <f t="shared" si="11"/>
        <v>#REF!</v>
      </c>
      <c r="BE27" s="136" t="e">
        <f t="shared" si="11"/>
        <v>#REF!</v>
      </c>
      <c r="BF27" s="136" t="e">
        <f t="shared" si="11"/>
        <v>#REF!</v>
      </c>
      <c r="BG27" s="136" t="e">
        <f t="shared" si="11"/>
        <v>#REF!</v>
      </c>
      <c r="BH27" s="136" t="e">
        <f t="shared" si="11"/>
        <v>#REF!</v>
      </c>
      <c r="BI27" s="136" t="e">
        <f t="shared" si="11"/>
        <v>#REF!</v>
      </c>
      <c r="BJ27" s="136" t="e">
        <f t="shared" si="11"/>
        <v>#REF!</v>
      </c>
      <c r="BK27" s="136" t="e">
        <f t="shared" si="11"/>
        <v>#REF!</v>
      </c>
      <c r="BL27" s="136" t="e">
        <f t="shared" si="11"/>
        <v>#REF!</v>
      </c>
      <c r="BM27" s="136" t="e">
        <f t="shared" si="11"/>
        <v>#REF!</v>
      </c>
      <c r="BN27" s="136" t="e">
        <f t="shared" si="11"/>
        <v>#REF!</v>
      </c>
      <c r="BO27" s="136" t="e">
        <f t="shared" si="11"/>
        <v>#REF!</v>
      </c>
      <c r="BP27" s="136" t="e">
        <f t="shared" si="11"/>
        <v>#REF!</v>
      </c>
      <c r="BQ27" s="136" t="e">
        <f t="shared" si="11"/>
        <v>#REF!</v>
      </c>
      <c r="BR27" s="136"/>
      <c r="BS27" s="136"/>
      <c r="BT27" s="136"/>
      <c r="BU27" s="136"/>
      <c r="BV27" s="136"/>
      <c r="BW27" s="136"/>
      <c r="BX27" s="136"/>
      <c r="BY27" s="136"/>
      <c r="BZ27" s="136"/>
      <c r="CA27" s="136"/>
      <c r="CB27" s="136"/>
      <c r="CC27" s="136"/>
      <c r="CD27" s="136"/>
      <c r="CE27" s="136"/>
      <c r="CF27" s="136"/>
      <c r="CG27" s="136"/>
      <c r="CH27" s="136"/>
      <c r="CI27" s="136"/>
      <c r="CJ27" s="136"/>
      <c r="CK27" s="136"/>
      <c r="CL27" s="136"/>
      <c r="CM27" s="136"/>
      <c r="CN27" s="136"/>
      <c r="CO27" s="136"/>
      <c r="CP27" s="136"/>
      <c r="CQ27" s="136"/>
      <c r="CR27" s="136"/>
      <c r="CS27" s="136"/>
      <c r="CT27" s="136"/>
      <c r="CU27" s="136"/>
      <c r="CV27" s="136"/>
      <c r="CW27" s="136"/>
      <c r="CX27" s="136"/>
      <c r="CY27" s="136"/>
      <c r="CZ27" s="136"/>
      <c r="DA27" s="136"/>
      <c r="DB27" s="136"/>
      <c r="DC27" s="136"/>
      <c r="DD27" s="136"/>
      <c r="DE27" s="136"/>
      <c r="DF27" s="136"/>
      <c r="DG27" s="136"/>
      <c r="DH27" s="136"/>
      <c r="DI27" s="136"/>
      <c r="DJ27" s="136"/>
      <c r="DK27" s="136"/>
    </row>
    <row r="28" spans="1:163" x14ac:dyDescent="0.2">
      <c r="D28" s="128"/>
      <c r="E28" s="128" t="s">
        <v>32</v>
      </c>
      <c r="F28" s="70" t="e">
        <f>IF(F27=0,F26,EDATE(F26,F27))</f>
        <v>#REF!</v>
      </c>
      <c r="H28" s="136"/>
      <c r="I28" s="136"/>
      <c r="J28" s="136"/>
      <c r="K28" s="136"/>
      <c r="L28" s="136"/>
      <c r="M28" s="136"/>
      <c r="N28" s="136"/>
      <c r="O28" s="136"/>
      <c r="P28" s="136"/>
      <c r="Q28" s="136"/>
      <c r="R28" s="136"/>
      <c r="S28" s="136"/>
      <c r="T28" s="136"/>
      <c r="U28" s="136"/>
      <c r="V28" s="136"/>
      <c r="W28" s="136"/>
      <c r="X28" s="136"/>
      <c r="Y28" s="136"/>
      <c r="Z28" s="136"/>
      <c r="AA28" s="136"/>
      <c r="AB28" s="136"/>
      <c r="AC28" s="136"/>
      <c r="AD28" s="136"/>
      <c r="AE28" s="136"/>
      <c r="AF28" s="136"/>
      <c r="AG28" s="136"/>
      <c r="AH28" s="136"/>
      <c r="AI28" s="136"/>
      <c r="AJ28" s="136"/>
      <c r="AK28" s="136"/>
      <c r="AL28" s="136"/>
      <c r="AM28" s="136"/>
      <c r="AN28" s="136"/>
      <c r="AO28" s="136"/>
      <c r="AP28" s="136"/>
      <c r="AQ28" s="136"/>
      <c r="AR28" s="136"/>
      <c r="AS28" s="136"/>
      <c r="AT28" s="136"/>
      <c r="AU28" s="136"/>
      <c r="AV28" s="136"/>
      <c r="AW28" s="136"/>
      <c r="AX28" s="136"/>
      <c r="AY28" s="136"/>
      <c r="AZ28" s="136"/>
      <c r="BA28" s="136"/>
      <c r="BB28" s="136"/>
      <c r="BC28" s="136"/>
      <c r="BD28" s="136"/>
      <c r="BE28" s="136"/>
      <c r="BF28" s="136"/>
      <c r="BG28" s="136"/>
      <c r="BH28" s="136"/>
      <c r="BI28" s="136"/>
      <c r="BJ28" s="136"/>
      <c r="BK28" s="136"/>
      <c r="BL28" s="136"/>
      <c r="BM28" s="136"/>
      <c r="BN28" s="136"/>
      <c r="BO28" s="136"/>
      <c r="BP28" s="136"/>
      <c r="BQ28" s="136"/>
      <c r="BR28" s="136"/>
      <c r="BS28" s="136"/>
      <c r="BT28" s="136"/>
      <c r="BU28" s="136"/>
      <c r="BV28" s="136"/>
      <c r="BW28" s="136"/>
      <c r="BX28" s="136"/>
      <c r="BY28" s="136"/>
      <c r="BZ28" s="136"/>
      <c r="CA28" s="136"/>
      <c r="CB28" s="136"/>
      <c r="CC28" s="136"/>
      <c r="CD28" s="136"/>
      <c r="CE28" s="136"/>
      <c r="CF28" s="136"/>
      <c r="CG28" s="136"/>
      <c r="CH28" s="136"/>
      <c r="CI28" s="136"/>
      <c r="CJ28" s="136"/>
      <c r="CK28" s="136"/>
      <c r="CL28" s="136"/>
      <c r="CM28" s="136"/>
      <c r="CN28" s="136"/>
      <c r="CO28" s="136"/>
      <c r="CP28" s="136"/>
      <c r="CQ28" s="136"/>
      <c r="CR28" s="136"/>
      <c r="CS28" s="136"/>
      <c r="CT28" s="136"/>
      <c r="CU28" s="136"/>
      <c r="CV28" s="136"/>
      <c r="CW28" s="136"/>
      <c r="CX28" s="136"/>
      <c r="CY28" s="136"/>
      <c r="CZ28" s="136"/>
      <c r="DA28" s="136"/>
      <c r="DB28" s="136"/>
      <c r="DC28" s="136"/>
      <c r="DD28" s="136"/>
      <c r="DE28" s="136"/>
      <c r="DF28" s="136"/>
      <c r="DG28" s="136"/>
      <c r="DH28" s="136"/>
      <c r="DI28" s="136"/>
      <c r="DJ28" s="136"/>
      <c r="DK28" s="136"/>
    </row>
    <row r="29" spans="1:163" x14ac:dyDescent="0.2">
      <c r="D29" s="128"/>
      <c r="E29" s="128"/>
      <c r="F29" s="43"/>
      <c r="H29" s="136"/>
      <c r="I29" s="136"/>
      <c r="J29" s="136"/>
      <c r="K29" s="136"/>
      <c r="L29" s="136"/>
      <c r="M29" s="136"/>
      <c r="N29" s="136"/>
      <c r="O29" s="136"/>
      <c r="P29" s="136"/>
      <c r="Q29" s="136"/>
      <c r="R29" s="136"/>
      <c r="S29" s="136"/>
      <c r="T29" s="136"/>
      <c r="U29" s="136"/>
      <c r="V29" s="136"/>
      <c r="W29" s="136"/>
      <c r="X29" s="136"/>
      <c r="Y29" s="136"/>
      <c r="Z29" s="136"/>
      <c r="AA29" s="136"/>
      <c r="AB29" s="136"/>
      <c r="AC29" s="136"/>
      <c r="AD29" s="136"/>
      <c r="AE29" s="136"/>
      <c r="AF29" s="136"/>
      <c r="AG29" s="136"/>
      <c r="AH29" s="136"/>
      <c r="AI29" s="136"/>
      <c r="AJ29" s="136"/>
      <c r="AK29" s="136"/>
      <c r="AL29" s="136"/>
      <c r="AM29" s="136"/>
      <c r="AN29" s="136"/>
      <c r="AO29" s="136"/>
      <c r="AP29" s="136"/>
      <c r="AQ29" s="136"/>
      <c r="AR29" s="136"/>
      <c r="AS29" s="136"/>
      <c r="AT29" s="136"/>
      <c r="AU29" s="136"/>
      <c r="AV29" s="136"/>
      <c r="AW29" s="136"/>
      <c r="AX29" s="136"/>
      <c r="AY29" s="136"/>
      <c r="AZ29" s="136"/>
      <c r="BA29" s="136"/>
      <c r="BB29" s="136"/>
      <c r="BC29" s="136"/>
      <c r="BD29" s="136"/>
      <c r="BE29" s="136"/>
      <c r="BF29" s="136"/>
      <c r="BG29" s="136"/>
      <c r="BH29" s="136"/>
      <c r="BI29" s="136"/>
      <c r="BJ29" s="136"/>
      <c r="BK29" s="136"/>
      <c r="BL29" s="136"/>
      <c r="BM29" s="136"/>
      <c r="BN29" s="136"/>
      <c r="BO29" s="136"/>
      <c r="BP29" s="136"/>
      <c r="BQ29" s="136"/>
      <c r="BR29" s="136"/>
      <c r="BS29" s="136"/>
      <c r="BT29" s="136"/>
      <c r="BU29" s="136"/>
      <c r="BV29" s="136"/>
      <c r="BW29" s="136"/>
      <c r="BX29" s="136"/>
      <c r="BY29" s="136"/>
      <c r="BZ29" s="136"/>
      <c r="CA29" s="136"/>
      <c r="CB29" s="136"/>
      <c r="CC29" s="136"/>
      <c r="CD29" s="136"/>
      <c r="CE29" s="136"/>
      <c r="CF29" s="136"/>
      <c r="CG29" s="136"/>
      <c r="CH29" s="136"/>
      <c r="CI29" s="136"/>
      <c r="CJ29" s="136"/>
      <c r="CK29" s="136"/>
      <c r="CL29" s="136"/>
      <c r="CM29" s="136"/>
      <c r="CN29" s="136"/>
      <c r="CO29" s="136"/>
      <c r="CP29" s="136"/>
      <c r="CQ29" s="136"/>
      <c r="CR29" s="136"/>
      <c r="CS29" s="136"/>
      <c r="CT29" s="136"/>
      <c r="CU29" s="136"/>
      <c r="CV29" s="136"/>
      <c r="CW29" s="136"/>
      <c r="CX29" s="136"/>
      <c r="CY29" s="136"/>
      <c r="CZ29" s="136"/>
      <c r="DA29" s="136"/>
      <c r="DB29" s="136"/>
      <c r="DC29" s="136"/>
      <c r="DD29" s="136"/>
      <c r="DE29" s="136"/>
      <c r="DF29" s="136"/>
      <c r="DG29" s="136"/>
      <c r="DH29" s="136"/>
      <c r="DI29" s="136"/>
      <c r="DJ29" s="136"/>
      <c r="DK29" s="136"/>
    </row>
    <row r="30" spans="1:163" x14ac:dyDescent="0.2">
      <c r="D30" s="128"/>
      <c r="E30" s="127" t="s">
        <v>33</v>
      </c>
      <c r="F30" s="70" t="e">
        <f>F28</f>
        <v>#REF!</v>
      </c>
      <c r="H30" s="136"/>
      <c r="I30" s="136"/>
      <c r="J30" s="136"/>
      <c r="K30" s="136"/>
      <c r="L30" s="136"/>
      <c r="M30" s="136"/>
      <c r="N30" s="136"/>
      <c r="O30" s="136"/>
      <c r="P30" s="136"/>
      <c r="Q30" s="136"/>
      <c r="R30" s="136"/>
      <c r="S30" s="136"/>
      <c r="T30" s="136"/>
      <c r="U30" s="136"/>
      <c r="V30" s="136"/>
      <c r="W30" s="136"/>
      <c r="X30" s="136"/>
      <c r="Y30" s="136"/>
      <c r="Z30" s="136"/>
      <c r="AA30" s="136"/>
      <c r="AB30" s="136"/>
      <c r="AC30" s="136"/>
      <c r="AD30" s="136"/>
      <c r="AE30" s="136"/>
      <c r="AF30" s="136"/>
      <c r="AG30" s="136"/>
      <c r="AH30" s="136"/>
      <c r="AI30" s="136"/>
      <c r="AJ30" s="136"/>
      <c r="AK30" s="136"/>
      <c r="AL30" s="136"/>
      <c r="AM30" s="136"/>
      <c r="AN30" s="136"/>
      <c r="AO30" s="136"/>
      <c r="AP30" s="136"/>
      <c r="AQ30" s="136"/>
      <c r="AR30" s="136"/>
      <c r="AS30" s="136"/>
      <c r="AT30" s="136"/>
      <c r="AU30" s="136"/>
      <c r="AV30" s="136"/>
      <c r="AW30" s="136"/>
      <c r="AX30" s="136"/>
      <c r="AY30" s="136"/>
      <c r="AZ30" s="136"/>
      <c r="BA30" s="136"/>
      <c r="BB30" s="136"/>
      <c r="BC30" s="136"/>
      <c r="BD30" s="136"/>
      <c r="BE30" s="136"/>
      <c r="BF30" s="136"/>
      <c r="BG30" s="136"/>
      <c r="BH30" s="136"/>
      <c r="BI30" s="136"/>
      <c r="BJ30" s="136"/>
      <c r="BK30" s="136"/>
      <c r="BL30" s="136"/>
      <c r="BM30" s="136"/>
      <c r="BN30" s="136"/>
      <c r="BO30" s="136"/>
      <c r="BP30" s="136"/>
      <c r="BQ30" s="136"/>
      <c r="BR30" s="136"/>
      <c r="BS30" s="136"/>
      <c r="BT30" s="136"/>
      <c r="BU30" s="136"/>
      <c r="BV30" s="136"/>
      <c r="BW30" s="136"/>
      <c r="BX30" s="136"/>
      <c r="BY30" s="136"/>
      <c r="BZ30" s="136"/>
      <c r="CA30" s="136"/>
      <c r="CB30" s="136"/>
      <c r="CC30" s="136"/>
      <c r="CD30" s="136"/>
      <c r="CE30" s="136"/>
      <c r="CF30" s="136"/>
      <c r="CG30" s="136"/>
      <c r="CH30" s="136"/>
      <c r="CI30" s="136"/>
      <c r="CJ30" s="136"/>
      <c r="CK30" s="136"/>
      <c r="CL30" s="136"/>
      <c r="CM30" s="136"/>
      <c r="CN30" s="136"/>
      <c r="CO30" s="136"/>
      <c r="CP30" s="136"/>
      <c r="CQ30" s="136"/>
      <c r="CR30" s="136"/>
      <c r="CS30" s="136"/>
      <c r="CT30" s="136"/>
      <c r="CU30" s="136"/>
      <c r="CV30" s="136"/>
      <c r="CW30" s="136"/>
      <c r="CX30" s="136"/>
      <c r="CY30" s="136"/>
      <c r="CZ30" s="136"/>
      <c r="DA30" s="136"/>
      <c r="DB30" s="136"/>
      <c r="DC30" s="136"/>
      <c r="DD30" s="136"/>
      <c r="DE30" s="136"/>
      <c r="DF30" s="136"/>
      <c r="DG30" s="136"/>
      <c r="DH30" s="136"/>
      <c r="DI30" s="136"/>
      <c r="DJ30" s="136"/>
      <c r="DK30" s="136"/>
    </row>
    <row r="31" spans="1:163" x14ac:dyDescent="0.2">
      <c r="D31" s="128"/>
      <c r="E31" s="45" t="s">
        <v>34</v>
      </c>
      <c r="F31" s="29" t="e">
        <f>#REF!*#REF!</f>
        <v>#REF!</v>
      </c>
      <c r="H31" s="136" t="e">
        <f>IF(AND(H2&gt;=$F$30,H3&lt;=$F$32),1,0)</f>
        <v>#REF!</v>
      </c>
      <c r="I31" s="136" t="e">
        <f t="shared" ref="I31:BQ31" si="12">IF(AND(I2&gt;=$F$30,I3&lt;=$F$32),1,0)</f>
        <v>#REF!</v>
      </c>
      <c r="J31" s="136" t="e">
        <f t="shared" si="12"/>
        <v>#REF!</v>
      </c>
      <c r="K31" s="136" t="e">
        <f t="shared" si="12"/>
        <v>#REF!</v>
      </c>
      <c r="L31" s="136" t="e">
        <f t="shared" si="12"/>
        <v>#REF!</v>
      </c>
      <c r="M31" s="136" t="e">
        <f t="shared" si="12"/>
        <v>#REF!</v>
      </c>
      <c r="N31" s="136" t="e">
        <f t="shared" si="12"/>
        <v>#REF!</v>
      </c>
      <c r="O31" s="136" t="e">
        <f t="shared" si="12"/>
        <v>#REF!</v>
      </c>
      <c r="P31" s="136" t="e">
        <f t="shared" si="12"/>
        <v>#REF!</v>
      </c>
      <c r="Q31" s="136" t="e">
        <f t="shared" si="12"/>
        <v>#REF!</v>
      </c>
      <c r="R31" s="136" t="e">
        <f t="shared" si="12"/>
        <v>#REF!</v>
      </c>
      <c r="S31" s="136" t="e">
        <f t="shared" si="12"/>
        <v>#REF!</v>
      </c>
      <c r="T31" s="136" t="e">
        <f t="shared" si="12"/>
        <v>#REF!</v>
      </c>
      <c r="U31" s="136" t="e">
        <f t="shared" si="12"/>
        <v>#REF!</v>
      </c>
      <c r="V31" s="136" t="e">
        <f t="shared" si="12"/>
        <v>#REF!</v>
      </c>
      <c r="W31" s="136" t="e">
        <f t="shared" si="12"/>
        <v>#REF!</v>
      </c>
      <c r="X31" s="136" t="e">
        <f t="shared" si="12"/>
        <v>#REF!</v>
      </c>
      <c r="Y31" s="136" t="e">
        <f t="shared" si="12"/>
        <v>#REF!</v>
      </c>
      <c r="Z31" s="136" t="e">
        <f t="shared" si="12"/>
        <v>#REF!</v>
      </c>
      <c r="AA31" s="136" t="e">
        <f t="shared" si="12"/>
        <v>#REF!</v>
      </c>
      <c r="AB31" s="136" t="e">
        <f t="shared" si="12"/>
        <v>#REF!</v>
      </c>
      <c r="AC31" s="136" t="e">
        <f t="shared" si="12"/>
        <v>#REF!</v>
      </c>
      <c r="AD31" s="136" t="e">
        <f t="shared" si="12"/>
        <v>#REF!</v>
      </c>
      <c r="AE31" s="136" t="e">
        <f t="shared" si="12"/>
        <v>#REF!</v>
      </c>
      <c r="AF31" s="136" t="e">
        <f t="shared" si="12"/>
        <v>#REF!</v>
      </c>
      <c r="AG31" s="136" t="e">
        <f t="shared" si="12"/>
        <v>#REF!</v>
      </c>
      <c r="AH31" s="136" t="e">
        <f t="shared" si="12"/>
        <v>#REF!</v>
      </c>
      <c r="AI31" s="136" t="e">
        <f t="shared" si="12"/>
        <v>#REF!</v>
      </c>
      <c r="AJ31" s="136" t="e">
        <f t="shared" si="12"/>
        <v>#REF!</v>
      </c>
      <c r="AK31" s="136" t="e">
        <f t="shared" si="12"/>
        <v>#REF!</v>
      </c>
      <c r="AL31" s="136" t="e">
        <f t="shared" si="12"/>
        <v>#REF!</v>
      </c>
      <c r="AM31" s="136" t="e">
        <f t="shared" si="12"/>
        <v>#REF!</v>
      </c>
      <c r="AN31" s="136" t="e">
        <f t="shared" si="12"/>
        <v>#REF!</v>
      </c>
      <c r="AO31" s="136" t="e">
        <f t="shared" si="12"/>
        <v>#REF!</v>
      </c>
      <c r="AP31" s="136" t="e">
        <f t="shared" si="12"/>
        <v>#REF!</v>
      </c>
      <c r="AQ31" s="136" t="e">
        <f t="shared" si="12"/>
        <v>#REF!</v>
      </c>
      <c r="AR31" s="136" t="e">
        <f t="shared" si="12"/>
        <v>#REF!</v>
      </c>
      <c r="AS31" s="136" t="e">
        <f t="shared" si="12"/>
        <v>#REF!</v>
      </c>
      <c r="AT31" s="136" t="e">
        <f t="shared" si="12"/>
        <v>#REF!</v>
      </c>
      <c r="AU31" s="136" t="e">
        <f t="shared" si="12"/>
        <v>#REF!</v>
      </c>
      <c r="AV31" s="136" t="e">
        <f t="shared" si="12"/>
        <v>#REF!</v>
      </c>
      <c r="AW31" s="136" t="e">
        <f t="shared" si="12"/>
        <v>#REF!</v>
      </c>
      <c r="AX31" s="136" t="e">
        <f t="shared" si="12"/>
        <v>#REF!</v>
      </c>
      <c r="AY31" s="136" t="e">
        <f t="shared" si="12"/>
        <v>#REF!</v>
      </c>
      <c r="AZ31" s="136" t="e">
        <f t="shared" si="12"/>
        <v>#REF!</v>
      </c>
      <c r="BA31" s="136" t="e">
        <f t="shared" si="12"/>
        <v>#REF!</v>
      </c>
      <c r="BB31" s="136" t="e">
        <f t="shared" si="12"/>
        <v>#REF!</v>
      </c>
      <c r="BC31" s="136" t="e">
        <f t="shared" si="12"/>
        <v>#REF!</v>
      </c>
      <c r="BD31" s="136" t="e">
        <f t="shared" si="12"/>
        <v>#REF!</v>
      </c>
      <c r="BE31" s="136" t="e">
        <f t="shared" si="12"/>
        <v>#REF!</v>
      </c>
      <c r="BF31" s="136" t="e">
        <f t="shared" si="12"/>
        <v>#REF!</v>
      </c>
      <c r="BG31" s="136" t="e">
        <f t="shared" si="12"/>
        <v>#REF!</v>
      </c>
      <c r="BH31" s="136" t="e">
        <f t="shared" si="12"/>
        <v>#REF!</v>
      </c>
      <c r="BI31" s="136" t="e">
        <f t="shared" si="12"/>
        <v>#REF!</v>
      </c>
      <c r="BJ31" s="136" t="e">
        <f t="shared" si="12"/>
        <v>#REF!</v>
      </c>
      <c r="BK31" s="136" t="e">
        <f t="shared" si="12"/>
        <v>#REF!</v>
      </c>
      <c r="BL31" s="136" t="e">
        <f t="shared" si="12"/>
        <v>#REF!</v>
      </c>
      <c r="BM31" s="136" t="e">
        <f t="shared" si="12"/>
        <v>#REF!</v>
      </c>
      <c r="BN31" s="136" t="e">
        <f t="shared" si="12"/>
        <v>#REF!</v>
      </c>
      <c r="BO31" s="136" t="e">
        <f t="shared" si="12"/>
        <v>#REF!</v>
      </c>
      <c r="BP31" s="136" t="e">
        <f t="shared" si="12"/>
        <v>#REF!</v>
      </c>
      <c r="BQ31" s="136" t="e">
        <f t="shared" si="12"/>
        <v>#REF!</v>
      </c>
      <c r="BR31" s="136"/>
      <c r="BS31" s="136"/>
      <c r="BT31" s="136"/>
      <c r="BU31" s="136"/>
      <c r="BV31" s="136"/>
      <c r="BW31" s="136"/>
      <c r="BX31" s="136"/>
      <c r="BY31" s="136"/>
      <c r="BZ31" s="136"/>
      <c r="CA31" s="136"/>
      <c r="CB31" s="136"/>
      <c r="CC31" s="136"/>
      <c r="CD31" s="136"/>
      <c r="CE31" s="136"/>
      <c r="CF31" s="136"/>
      <c r="CG31" s="136"/>
      <c r="CH31" s="136"/>
      <c r="CI31" s="136"/>
      <c r="CJ31" s="136"/>
      <c r="CK31" s="136"/>
      <c r="CL31" s="136"/>
      <c r="CM31" s="136"/>
      <c r="CN31" s="136"/>
      <c r="CO31" s="136"/>
      <c r="CP31" s="136"/>
      <c r="CQ31" s="136"/>
      <c r="CR31" s="136"/>
      <c r="CS31" s="136"/>
      <c r="CT31" s="136"/>
      <c r="CU31" s="136"/>
      <c r="CV31" s="136"/>
      <c r="CW31" s="136"/>
      <c r="CX31" s="136"/>
      <c r="CY31" s="136"/>
      <c r="CZ31" s="136"/>
      <c r="DA31" s="136"/>
      <c r="DB31" s="136"/>
      <c r="DC31" s="136"/>
      <c r="DD31" s="136"/>
      <c r="DE31" s="136"/>
      <c r="DF31" s="136"/>
      <c r="DG31" s="136"/>
      <c r="DH31" s="136"/>
      <c r="DI31" s="136"/>
      <c r="DJ31" s="136"/>
      <c r="DK31" s="136"/>
    </row>
    <row r="32" spans="1:163" x14ac:dyDescent="0.2">
      <c r="D32" s="139"/>
      <c r="E32" s="127" t="s">
        <v>35</v>
      </c>
      <c r="F32" s="70" t="e">
        <f>IF(F31=0,F30,EDATE(F30,F31))</f>
        <v>#REF!</v>
      </c>
      <c r="H32" s="136"/>
      <c r="I32" s="136"/>
      <c r="J32" s="136"/>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6"/>
      <c r="AH32" s="136"/>
      <c r="AI32" s="136"/>
      <c r="AJ32" s="136"/>
      <c r="AK32" s="136"/>
      <c r="AL32" s="136"/>
      <c r="AM32" s="136"/>
      <c r="AN32" s="136"/>
      <c r="AO32" s="136"/>
      <c r="AP32" s="136"/>
      <c r="AQ32" s="136"/>
      <c r="AR32" s="136"/>
      <c r="AS32" s="136"/>
      <c r="AT32" s="136"/>
      <c r="AU32" s="136"/>
      <c r="AV32" s="136"/>
      <c r="AW32" s="136"/>
      <c r="AX32" s="136"/>
      <c r="AY32" s="136"/>
      <c r="AZ32" s="136"/>
      <c r="BA32" s="136"/>
      <c r="BB32" s="136"/>
      <c r="BC32" s="136"/>
      <c r="BD32" s="136"/>
      <c r="BE32" s="136"/>
      <c r="BF32" s="136"/>
      <c r="BG32" s="136"/>
      <c r="BH32" s="136"/>
      <c r="BI32" s="136"/>
      <c r="BJ32" s="136"/>
      <c r="BK32" s="136"/>
      <c r="BL32" s="136"/>
      <c r="BM32" s="136"/>
      <c r="BN32" s="136"/>
      <c r="BO32" s="136"/>
      <c r="BP32" s="136"/>
      <c r="BQ32" s="136"/>
      <c r="BR32" s="136"/>
      <c r="BS32" s="136"/>
      <c r="BT32" s="136"/>
      <c r="BU32" s="136"/>
      <c r="BV32" s="136"/>
      <c r="BW32" s="136"/>
      <c r="BX32" s="136"/>
      <c r="BY32" s="136"/>
      <c r="BZ32" s="136"/>
      <c r="CA32" s="136"/>
      <c r="CB32" s="136"/>
      <c r="CC32" s="136"/>
      <c r="CD32" s="136"/>
      <c r="CE32" s="136"/>
      <c r="CF32" s="136"/>
      <c r="CG32" s="136"/>
      <c r="CH32" s="136"/>
      <c r="CI32" s="136"/>
      <c r="CJ32" s="136"/>
      <c r="CK32" s="136"/>
      <c r="CL32" s="136"/>
      <c r="CM32" s="136"/>
      <c r="CN32" s="136"/>
      <c r="CO32" s="136"/>
      <c r="CP32" s="136"/>
      <c r="CQ32" s="136"/>
      <c r="CR32" s="136"/>
      <c r="CS32" s="136"/>
      <c r="CT32" s="136"/>
      <c r="CU32" s="136"/>
      <c r="CV32" s="136"/>
      <c r="CW32" s="136"/>
      <c r="CX32" s="136"/>
      <c r="CY32" s="136"/>
      <c r="CZ32" s="136"/>
      <c r="DA32" s="136"/>
      <c r="DB32" s="136"/>
      <c r="DC32" s="136"/>
      <c r="DD32" s="136"/>
      <c r="DE32" s="136"/>
      <c r="DF32" s="136"/>
      <c r="DG32" s="136"/>
      <c r="DH32" s="136"/>
      <c r="DI32" s="136"/>
      <c r="DJ32" s="136"/>
      <c r="DK32" s="136"/>
    </row>
    <row r="33" spans="1:115" x14ac:dyDescent="0.2">
      <c r="D33" s="139"/>
      <c r="E33" s="140"/>
      <c r="F33" s="43"/>
      <c r="H33" s="136"/>
      <c r="I33" s="136"/>
      <c r="J33" s="136"/>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6"/>
      <c r="AH33" s="136"/>
      <c r="AI33" s="136"/>
      <c r="AJ33" s="136"/>
      <c r="AK33" s="136"/>
      <c r="AL33" s="136"/>
      <c r="AM33" s="136"/>
      <c r="AN33" s="136"/>
      <c r="AO33" s="136"/>
      <c r="AP33" s="136"/>
      <c r="AQ33" s="136"/>
      <c r="AR33" s="136"/>
      <c r="AS33" s="136"/>
      <c r="AT33" s="136"/>
      <c r="AU33" s="136"/>
      <c r="AV33" s="136"/>
      <c r="AW33" s="136"/>
      <c r="AX33" s="136"/>
      <c r="AY33" s="136"/>
      <c r="AZ33" s="136"/>
      <c r="BA33" s="136"/>
      <c r="BB33" s="136"/>
      <c r="BC33" s="136"/>
      <c r="BD33" s="136"/>
      <c r="BE33" s="136"/>
      <c r="BF33" s="136"/>
      <c r="BG33" s="136"/>
      <c r="BH33" s="136"/>
      <c r="BI33" s="136"/>
      <c r="BJ33" s="136"/>
      <c r="BK33" s="136"/>
      <c r="BL33" s="136"/>
      <c r="BM33" s="136"/>
      <c r="BN33" s="136"/>
      <c r="BO33" s="136"/>
      <c r="BP33" s="136"/>
      <c r="BQ33" s="136"/>
      <c r="BR33" s="136"/>
      <c r="BS33" s="136"/>
      <c r="BT33" s="136"/>
      <c r="BU33" s="136"/>
      <c r="BV33" s="136"/>
      <c r="BW33" s="136"/>
      <c r="BX33" s="136"/>
      <c r="BY33" s="136"/>
      <c r="BZ33" s="136"/>
      <c r="CA33" s="136"/>
      <c r="CB33" s="136"/>
      <c r="CC33" s="136"/>
      <c r="CD33" s="136"/>
      <c r="CE33" s="136"/>
      <c r="CF33" s="136"/>
      <c r="CG33" s="136"/>
      <c r="CH33" s="136"/>
      <c r="CI33" s="136"/>
      <c r="CJ33" s="136"/>
      <c r="CK33" s="136"/>
      <c r="CL33" s="136"/>
      <c r="CM33" s="136"/>
      <c r="CN33" s="136"/>
      <c r="CO33" s="136"/>
      <c r="CP33" s="136"/>
      <c r="CQ33" s="136"/>
      <c r="CR33" s="136"/>
      <c r="CS33" s="136"/>
      <c r="CT33" s="136"/>
      <c r="CU33" s="136"/>
      <c r="CV33" s="136"/>
      <c r="CW33" s="136"/>
      <c r="CX33" s="136"/>
      <c r="CY33" s="136"/>
      <c r="CZ33" s="136"/>
      <c r="DA33" s="136"/>
      <c r="DB33" s="136"/>
      <c r="DC33" s="136"/>
      <c r="DD33" s="136"/>
      <c r="DE33" s="136"/>
      <c r="DF33" s="136"/>
      <c r="DG33" s="136"/>
      <c r="DH33" s="136"/>
      <c r="DI33" s="136"/>
      <c r="DJ33" s="136"/>
      <c r="DK33" s="136"/>
    </row>
    <row r="34" spans="1:115" x14ac:dyDescent="0.2">
      <c r="D34" s="139" t="s">
        <v>22</v>
      </c>
      <c r="E34" s="140" t="s">
        <v>36</v>
      </c>
      <c r="F34" s="70" t="e">
        <f>IF(F32=F30,F32,Timing!F32)</f>
        <v>#REF!</v>
      </c>
      <c r="H34" s="136"/>
      <c r="I34" s="136"/>
      <c r="J34" s="136"/>
      <c r="K34" s="136"/>
      <c r="L34" s="136"/>
      <c r="M34" s="136"/>
      <c r="N34" s="136"/>
      <c r="O34" s="136"/>
      <c r="P34" s="136"/>
      <c r="Q34" s="136"/>
      <c r="R34" s="136"/>
      <c r="S34" s="136"/>
      <c r="T34" s="136"/>
      <c r="U34" s="136"/>
      <c r="V34" s="136"/>
      <c r="W34" s="136"/>
      <c r="X34" s="136"/>
      <c r="Y34" s="136"/>
      <c r="Z34" s="136"/>
      <c r="AA34" s="136"/>
      <c r="AB34" s="136"/>
      <c r="AC34" s="136"/>
      <c r="AD34" s="136"/>
      <c r="AE34" s="136"/>
      <c r="AF34" s="136"/>
      <c r="AG34" s="136"/>
      <c r="AH34" s="136"/>
      <c r="AI34" s="136"/>
      <c r="AJ34" s="136"/>
      <c r="AK34" s="136"/>
      <c r="AL34" s="136"/>
      <c r="AM34" s="136"/>
      <c r="AN34" s="136"/>
      <c r="AO34" s="136"/>
      <c r="AP34" s="136"/>
      <c r="AQ34" s="136"/>
      <c r="AR34" s="136"/>
      <c r="AS34" s="136"/>
      <c r="AT34" s="136"/>
      <c r="AU34" s="136"/>
      <c r="AV34" s="136"/>
      <c r="AW34" s="136"/>
      <c r="AX34" s="136"/>
      <c r="AY34" s="136"/>
      <c r="AZ34" s="136"/>
      <c r="BA34" s="136"/>
      <c r="BB34" s="136"/>
      <c r="BC34" s="136"/>
      <c r="BD34" s="136"/>
      <c r="BE34" s="136"/>
      <c r="BF34" s="136"/>
      <c r="BG34" s="136"/>
      <c r="BH34" s="136"/>
      <c r="BI34" s="136"/>
      <c r="BJ34" s="136"/>
      <c r="BK34" s="136"/>
      <c r="BL34" s="136"/>
      <c r="BM34" s="136"/>
      <c r="BN34" s="136"/>
      <c r="BO34" s="136"/>
      <c r="BP34" s="136"/>
      <c r="BQ34" s="136"/>
      <c r="BR34" s="136"/>
      <c r="BS34" s="136"/>
      <c r="BT34" s="136"/>
      <c r="BU34" s="136"/>
      <c r="BV34" s="136"/>
      <c r="BW34" s="136"/>
      <c r="BX34" s="136"/>
      <c r="BY34" s="136"/>
      <c r="BZ34" s="136"/>
      <c r="CA34" s="136"/>
      <c r="CB34" s="136"/>
      <c r="CC34" s="136"/>
      <c r="CD34" s="136"/>
      <c r="CE34" s="136"/>
      <c r="CF34" s="136"/>
      <c r="CG34" s="136"/>
      <c r="CH34" s="136"/>
      <c r="CI34" s="136"/>
      <c r="CJ34" s="136"/>
      <c r="CK34" s="136"/>
      <c r="CL34" s="136"/>
      <c r="CM34" s="136"/>
      <c r="CN34" s="136"/>
      <c r="CO34" s="136"/>
      <c r="CP34" s="136"/>
      <c r="CQ34" s="136"/>
      <c r="CR34" s="136"/>
      <c r="CS34" s="136"/>
      <c r="CT34" s="136"/>
      <c r="CU34" s="136"/>
      <c r="CV34" s="136"/>
      <c r="CW34" s="136"/>
      <c r="CX34" s="136"/>
      <c r="CY34" s="136"/>
      <c r="CZ34" s="136"/>
      <c r="DA34" s="136"/>
      <c r="DB34" s="136"/>
      <c r="DC34" s="136"/>
      <c r="DD34" s="136"/>
      <c r="DE34" s="136"/>
      <c r="DF34" s="136"/>
      <c r="DG34" s="136"/>
      <c r="DH34" s="136"/>
      <c r="DI34" s="136"/>
      <c r="DJ34" s="136"/>
      <c r="DK34" s="136"/>
    </row>
    <row r="35" spans="1:115" x14ac:dyDescent="0.2">
      <c r="D35" s="141"/>
      <c r="E35" s="140" t="s">
        <v>37</v>
      </c>
      <c r="F35" s="29" t="e">
        <f>#REF!*#REF!</f>
        <v>#REF!</v>
      </c>
      <c r="H35" s="136" t="e">
        <f>IF(AND(H2&gt;=$F$34,H3&lt;=$F$36),1,0)</f>
        <v>#REF!</v>
      </c>
      <c r="I35" s="136" t="e">
        <f t="shared" ref="I35:BQ35" si="13">IF(AND(I2&gt;=$F$34,I3&lt;=$F$36),1,0)</f>
        <v>#REF!</v>
      </c>
      <c r="J35" s="136" t="e">
        <f t="shared" si="13"/>
        <v>#REF!</v>
      </c>
      <c r="K35" s="136" t="e">
        <f t="shared" si="13"/>
        <v>#REF!</v>
      </c>
      <c r="L35" s="136" t="e">
        <f t="shared" si="13"/>
        <v>#REF!</v>
      </c>
      <c r="M35" s="136" t="e">
        <f t="shared" si="13"/>
        <v>#REF!</v>
      </c>
      <c r="N35" s="136" t="e">
        <f t="shared" si="13"/>
        <v>#REF!</v>
      </c>
      <c r="O35" s="136" t="e">
        <f t="shared" si="13"/>
        <v>#REF!</v>
      </c>
      <c r="P35" s="136" t="e">
        <f t="shared" si="13"/>
        <v>#REF!</v>
      </c>
      <c r="Q35" s="136" t="e">
        <f t="shared" si="13"/>
        <v>#REF!</v>
      </c>
      <c r="R35" s="136" t="e">
        <f t="shared" si="13"/>
        <v>#REF!</v>
      </c>
      <c r="S35" s="136" t="e">
        <f t="shared" si="13"/>
        <v>#REF!</v>
      </c>
      <c r="T35" s="136" t="e">
        <f t="shared" si="13"/>
        <v>#REF!</v>
      </c>
      <c r="U35" s="136" t="e">
        <f t="shared" si="13"/>
        <v>#REF!</v>
      </c>
      <c r="V35" s="136" t="e">
        <f t="shared" si="13"/>
        <v>#REF!</v>
      </c>
      <c r="W35" s="136" t="e">
        <f t="shared" si="13"/>
        <v>#REF!</v>
      </c>
      <c r="X35" s="136" t="e">
        <f t="shared" si="13"/>
        <v>#REF!</v>
      </c>
      <c r="Y35" s="136" t="e">
        <f t="shared" si="13"/>
        <v>#REF!</v>
      </c>
      <c r="Z35" s="136" t="e">
        <f t="shared" si="13"/>
        <v>#REF!</v>
      </c>
      <c r="AA35" s="136" t="e">
        <f t="shared" si="13"/>
        <v>#REF!</v>
      </c>
      <c r="AB35" s="136" t="e">
        <f t="shared" si="13"/>
        <v>#REF!</v>
      </c>
      <c r="AC35" s="136" t="e">
        <f t="shared" si="13"/>
        <v>#REF!</v>
      </c>
      <c r="AD35" s="136" t="e">
        <f t="shared" si="13"/>
        <v>#REF!</v>
      </c>
      <c r="AE35" s="136" t="e">
        <f t="shared" si="13"/>
        <v>#REF!</v>
      </c>
      <c r="AF35" s="136" t="e">
        <f t="shared" si="13"/>
        <v>#REF!</v>
      </c>
      <c r="AG35" s="136" t="e">
        <f t="shared" si="13"/>
        <v>#REF!</v>
      </c>
      <c r="AH35" s="136" t="e">
        <f t="shared" si="13"/>
        <v>#REF!</v>
      </c>
      <c r="AI35" s="136" t="e">
        <f t="shared" si="13"/>
        <v>#REF!</v>
      </c>
      <c r="AJ35" s="136" t="e">
        <f t="shared" si="13"/>
        <v>#REF!</v>
      </c>
      <c r="AK35" s="136" t="e">
        <f t="shared" si="13"/>
        <v>#REF!</v>
      </c>
      <c r="AL35" s="136" t="e">
        <f t="shared" si="13"/>
        <v>#REF!</v>
      </c>
      <c r="AM35" s="136" t="e">
        <f t="shared" si="13"/>
        <v>#REF!</v>
      </c>
      <c r="AN35" s="136" t="e">
        <f t="shared" si="13"/>
        <v>#REF!</v>
      </c>
      <c r="AO35" s="136" t="e">
        <f t="shared" si="13"/>
        <v>#REF!</v>
      </c>
      <c r="AP35" s="136" t="e">
        <f t="shared" si="13"/>
        <v>#REF!</v>
      </c>
      <c r="AQ35" s="136" t="e">
        <f t="shared" si="13"/>
        <v>#REF!</v>
      </c>
      <c r="AR35" s="136" t="e">
        <f t="shared" si="13"/>
        <v>#REF!</v>
      </c>
      <c r="AS35" s="136" t="e">
        <f t="shared" si="13"/>
        <v>#REF!</v>
      </c>
      <c r="AT35" s="136" t="e">
        <f t="shared" si="13"/>
        <v>#REF!</v>
      </c>
      <c r="AU35" s="136" t="e">
        <f t="shared" si="13"/>
        <v>#REF!</v>
      </c>
      <c r="AV35" s="136" t="e">
        <f t="shared" si="13"/>
        <v>#REF!</v>
      </c>
      <c r="AW35" s="136" t="e">
        <f t="shared" si="13"/>
        <v>#REF!</v>
      </c>
      <c r="AX35" s="136" t="e">
        <f t="shared" si="13"/>
        <v>#REF!</v>
      </c>
      <c r="AY35" s="136" t="e">
        <f t="shared" si="13"/>
        <v>#REF!</v>
      </c>
      <c r="AZ35" s="136" t="e">
        <f t="shared" si="13"/>
        <v>#REF!</v>
      </c>
      <c r="BA35" s="136" t="e">
        <f t="shared" si="13"/>
        <v>#REF!</v>
      </c>
      <c r="BB35" s="136" t="e">
        <f t="shared" si="13"/>
        <v>#REF!</v>
      </c>
      <c r="BC35" s="136" t="e">
        <f t="shared" si="13"/>
        <v>#REF!</v>
      </c>
      <c r="BD35" s="136" t="e">
        <f t="shared" si="13"/>
        <v>#REF!</v>
      </c>
      <c r="BE35" s="136" t="e">
        <f t="shared" si="13"/>
        <v>#REF!</v>
      </c>
      <c r="BF35" s="136" t="e">
        <f t="shared" si="13"/>
        <v>#REF!</v>
      </c>
      <c r="BG35" s="136" t="e">
        <f t="shared" si="13"/>
        <v>#REF!</v>
      </c>
      <c r="BH35" s="136" t="e">
        <f t="shared" si="13"/>
        <v>#REF!</v>
      </c>
      <c r="BI35" s="136" t="e">
        <f t="shared" si="13"/>
        <v>#REF!</v>
      </c>
      <c r="BJ35" s="136" t="e">
        <f t="shared" si="13"/>
        <v>#REF!</v>
      </c>
      <c r="BK35" s="136" t="e">
        <f t="shared" si="13"/>
        <v>#REF!</v>
      </c>
      <c r="BL35" s="136" t="e">
        <f t="shared" si="13"/>
        <v>#REF!</v>
      </c>
      <c r="BM35" s="136" t="e">
        <f t="shared" si="13"/>
        <v>#REF!</v>
      </c>
      <c r="BN35" s="136" t="e">
        <f t="shared" si="13"/>
        <v>#REF!</v>
      </c>
      <c r="BO35" s="136" t="e">
        <f t="shared" si="13"/>
        <v>#REF!</v>
      </c>
      <c r="BP35" s="136" t="e">
        <f t="shared" si="13"/>
        <v>#REF!</v>
      </c>
      <c r="BQ35" s="136" t="e">
        <f t="shared" si="13"/>
        <v>#REF!</v>
      </c>
      <c r="BR35" s="136"/>
      <c r="BS35" s="136"/>
      <c r="BT35" s="136"/>
      <c r="BU35" s="136"/>
      <c r="BV35" s="136"/>
      <c r="BW35" s="136"/>
      <c r="BX35" s="136"/>
      <c r="BY35" s="136"/>
      <c r="BZ35" s="136"/>
      <c r="CA35" s="136"/>
      <c r="CB35" s="136"/>
      <c r="CC35" s="136"/>
      <c r="CD35" s="136"/>
      <c r="CE35" s="136"/>
      <c r="CF35" s="136"/>
      <c r="CG35" s="136"/>
      <c r="CH35" s="136"/>
      <c r="CI35" s="136"/>
      <c r="CJ35" s="136"/>
      <c r="CK35" s="136"/>
      <c r="CL35" s="136"/>
      <c r="CM35" s="136"/>
      <c r="CN35" s="136"/>
      <c r="CO35" s="136"/>
      <c r="CP35" s="136"/>
      <c r="CQ35" s="136"/>
      <c r="CR35" s="136"/>
      <c r="CS35" s="136"/>
      <c r="CT35" s="136"/>
      <c r="CU35" s="136"/>
      <c r="CV35" s="136"/>
      <c r="CW35" s="136"/>
      <c r="CX35" s="136"/>
      <c r="CY35" s="136"/>
      <c r="CZ35" s="136"/>
      <c r="DA35" s="136"/>
      <c r="DB35" s="136"/>
      <c r="DC35" s="136"/>
      <c r="DD35" s="136"/>
      <c r="DE35" s="136"/>
      <c r="DF35" s="136"/>
      <c r="DG35" s="136"/>
      <c r="DH35" s="136"/>
      <c r="DI35" s="136"/>
      <c r="DJ35" s="136"/>
      <c r="DK35" s="136"/>
    </row>
    <row r="36" spans="1:115" x14ac:dyDescent="0.2">
      <c r="D36" s="142"/>
      <c r="E36" s="140" t="s">
        <v>38</v>
      </c>
      <c r="F36" s="70" t="e">
        <f>IF(F35=0,F34,EDATE(F34,F35))</f>
        <v>#REF!</v>
      </c>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6"/>
      <c r="AU36" s="136"/>
      <c r="AV36" s="136"/>
      <c r="AW36" s="136"/>
      <c r="AX36" s="136"/>
      <c r="AY36" s="136"/>
      <c r="AZ36" s="136"/>
      <c r="BA36" s="136"/>
      <c r="BB36" s="136"/>
      <c r="BC36" s="136"/>
      <c r="BD36" s="136"/>
      <c r="BE36" s="136"/>
      <c r="BF36" s="136"/>
      <c r="BG36" s="136"/>
      <c r="BH36" s="136"/>
      <c r="BI36" s="136"/>
      <c r="BJ36" s="136"/>
      <c r="BK36" s="136"/>
      <c r="BL36" s="136"/>
      <c r="BM36" s="136"/>
      <c r="BN36" s="136"/>
      <c r="BO36" s="136"/>
      <c r="BP36" s="136"/>
      <c r="BQ36" s="136"/>
      <c r="BR36" s="136"/>
      <c r="BS36" s="136"/>
      <c r="BT36" s="136"/>
      <c r="BU36" s="136"/>
      <c r="BV36" s="136"/>
      <c r="BW36" s="136"/>
      <c r="BX36" s="136"/>
      <c r="BY36" s="136"/>
      <c r="BZ36" s="136"/>
      <c r="CA36" s="136"/>
      <c r="CB36" s="136"/>
      <c r="CC36" s="136"/>
      <c r="CD36" s="136"/>
      <c r="CE36" s="136"/>
      <c r="CF36" s="136"/>
      <c r="CG36" s="136"/>
      <c r="CH36" s="136"/>
      <c r="CI36" s="136"/>
      <c r="CJ36" s="136"/>
      <c r="CK36" s="136"/>
      <c r="CL36" s="136"/>
      <c r="CM36" s="136"/>
      <c r="CN36" s="136"/>
      <c r="CO36" s="136"/>
      <c r="CP36" s="136"/>
      <c r="CQ36" s="136"/>
      <c r="CR36" s="136"/>
      <c r="CS36" s="136"/>
      <c r="CT36" s="136"/>
      <c r="CU36" s="136"/>
      <c r="CV36" s="136"/>
      <c r="CW36" s="136"/>
      <c r="CX36" s="136"/>
      <c r="CY36" s="136"/>
      <c r="CZ36" s="136"/>
      <c r="DA36" s="136"/>
      <c r="DB36" s="136"/>
      <c r="DC36" s="136"/>
      <c r="DD36" s="136"/>
      <c r="DE36" s="136"/>
      <c r="DF36" s="136"/>
      <c r="DG36" s="136"/>
      <c r="DH36" s="136"/>
      <c r="DI36" s="136"/>
      <c r="DJ36" s="136"/>
      <c r="DK36" s="136"/>
    </row>
    <row r="37" spans="1:115" x14ac:dyDescent="0.2">
      <c r="E37" s="138"/>
      <c r="F37" s="134"/>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c r="AE37" s="136"/>
      <c r="AF37" s="136"/>
      <c r="AG37" s="136"/>
      <c r="AH37" s="136"/>
      <c r="AI37" s="136"/>
      <c r="AJ37" s="136"/>
      <c r="AK37" s="136"/>
      <c r="AL37" s="136"/>
      <c r="AM37" s="136"/>
      <c r="AN37" s="136"/>
      <c r="AO37" s="136"/>
      <c r="AP37" s="136"/>
      <c r="AQ37" s="136"/>
      <c r="AR37" s="136"/>
      <c r="AS37" s="136"/>
      <c r="AT37" s="136"/>
      <c r="AU37" s="136"/>
      <c r="AV37" s="136"/>
      <c r="AW37" s="136"/>
      <c r="AX37" s="136"/>
      <c r="AY37" s="136"/>
      <c r="AZ37" s="136"/>
      <c r="BA37" s="136"/>
      <c r="BB37" s="136"/>
      <c r="BC37" s="136"/>
      <c r="BD37" s="136"/>
      <c r="BE37" s="136"/>
      <c r="BF37" s="136"/>
      <c r="BG37" s="136"/>
      <c r="BH37" s="136"/>
      <c r="BI37" s="136"/>
      <c r="BJ37" s="136"/>
      <c r="BK37" s="136"/>
      <c r="BL37" s="136"/>
      <c r="BM37" s="136"/>
      <c r="BN37" s="136"/>
      <c r="BO37" s="136"/>
      <c r="BP37" s="136"/>
      <c r="BQ37" s="136"/>
      <c r="BR37" s="136"/>
      <c r="BS37" s="136"/>
      <c r="BT37" s="136"/>
      <c r="BU37" s="136"/>
      <c r="BV37" s="136"/>
      <c r="BW37" s="136"/>
      <c r="BX37" s="136"/>
      <c r="BY37" s="136"/>
      <c r="BZ37" s="136"/>
      <c r="CA37" s="136"/>
      <c r="CB37" s="136"/>
      <c r="CC37" s="136"/>
      <c r="CD37" s="136"/>
      <c r="CE37" s="136"/>
      <c r="CF37" s="136"/>
      <c r="CG37" s="136"/>
      <c r="CH37" s="136"/>
      <c r="CI37" s="136"/>
      <c r="CJ37" s="136"/>
      <c r="CK37" s="136"/>
      <c r="CL37" s="136"/>
      <c r="CM37" s="136"/>
      <c r="CN37" s="136"/>
      <c r="CO37" s="136"/>
      <c r="CP37" s="136"/>
      <c r="CQ37" s="136"/>
      <c r="CR37" s="136"/>
      <c r="CS37" s="136"/>
      <c r="CT37" s="136"/>
      <c r="CU37" s="136"/>
      <c r="CV37" s="136"/>
      <c r="CW37" s="136"/>
      <c r="CX37" s="136"/>
      <c r="CY37" s="136"/>
      <c r="CZ37" s="136"/>
      <c r="DA37" s="136"/>
      <c r="DB37" s="136"/>
      <c r="DC37" s="136"/>
      <c r="DD37" s="136"/>
      <c r="DE37" s="136"/>
      <c r="DF37" s="136"/>
      <c r="DG37" s="136"/>
      <c r="DH37" s="136"/>
      <c r="DI37" s="136"/>
      <c r="DJ37" s="136"/>
      <c r="DK37" s="136"/>
    </row>
    <row r="38" spans="1:115" x14ac:dyDescent="0.2">
      <c r="E38" s="138"/>
      <c r="F38" s="134"/>
      <c r="H38" s="136"/>
      <c r="I38" s="136"/>
      <c r="J38" s="136"/>
      <c r="K38" s="136"/>
      <c r="L38" s="136"/>
      <c r="M38" s="136"/>
      <c r="N38" s="136"/>
      <c r="O38" s="136"/>
      <c r="P38" s="136"/>
      <c r="Q38" s="136"/>
      <c r="R38" s="136"/>
      <c r="S38" s="136"/>
      <c r="T38" s="136"/>
      <c r="U38" s="136"/>
      <c r="V38" s="136"/>
      <c r="W38" s="136"/>
      <c r="X38" s="136"/>
      <c r="Y38" s="136"/>
      <c r="Z38" s="136"/>
      <c r="AA38" s="136"/>
      <c r="AB38" s="136"/>
      <c r="AC38" s="136"/>
      <c r="AD38" s="136"/>
      <c r="AE38" s="136"/>
      <c r="AF38" s="136"/>
      <c r="AG38" s="136"/>
      <c r="AH38" s="136"/>
      <c r="AI38" s="136"/>
      <c r="AJ38" s="136"/>
      <c r="AK38" s="136"/>
      <c r="AL38" s="136"/>
      <c r="AM38" s="136"/>
      <c r="AN38" s="136"/>
      <c r="AO38" s="136"/>
      <c r="AP38" s="136"/>
      <c r="AQ38" s="136"/>
      <c r="AR38" s="136"/>
      <c r="AS38" s="136"/>
      <c r="AT38" s="136"/>
      <c r="AU38" s="136"/>
      <c r="AV38" s="136"/>
      <c r="AW38" s="136"/>
      <c r="AX38" s="136"/>
      <c r="AY38" s="136"/>
      <c r="AZ38" s="136"/>
      <c r="BA38" s="136"/>
      <c r="BB38" s="136"/>
      <c r="BC38" s="136"/>
      <c r="BD38" s="136"/>
      <c r="BE38" s="136"/>
      <c r="BF38" s="136"/>
      <c r="BG38" s="136"/>
      <c r="BH38" s="136"/>
      <c r="BI38" s="136"/>
      <c r="BJ38" s="136"/>
      <c r="BK38" s="136"/>
      <c r="BL38" s="136"/>
      <c r="BM38" s="136"/>
      <c r="BN38" s="136"/>
      <c r="BO38" s="136"/>
      <c r="BP38" s="136"/>
      <c r="BQ38" s="136"/>
      <c r="BR38" s="136"/>
      <c r="BS38" s="136"/>
      <c r="BT38" s="136"/>
      <c r="BU38" s="136"/>
      <c r="BV38" s="136"/>
      <c r="BW38" s="136"/>
      <c r="BX38" s="136"/>
      <c r="BY38" s="136"/>
      <c r="BZ38" s="136"/>
      <c r="CA38" s="136"/>
      <c r="CB38" s="136"/>
      <c r="CC38" s="136"/>
      <c r="CD38" s="136"/>
      <c r="CE38" s="136"/>
      <c r="CF38" s="136"/>
      <c r="CG38" s="136"/>
      <c r="CH38" s="136"/>
      <c r="CI38" s="136"/>
      <c r="CJ38" s="136"/>
      <c r="CK38" s="136"/>
      <c r="CL38" s="136"/>
      <c r="CM38" s="136"/>
      <c r="CN38" s="136"/>
      <c r="CO38" s="136"/>
      <c r="CP38" s="136"/>
      <c r="CQ38" s="136"/>
      <c r="CR38" s="136"/>
      <c r="CS38" s="136"/>
      <c r="CT38" s="136"/>
      <c r="CU38" s="136"/>
      <c r="CV38" s="136"/>
      <c r="CW38" s="136"/>
      <c r="CX38" s="136"/>
      <c r="CY38" s="136"/>
      <c r="CZ38" s="136"/>
      <c r="DA38" s="136"/>
      <c r="DB38" s="136"/>
      <c r="DC38" s="136"/>
      <c r="DD38" s="136"/>
      <c r="DE38" s="136"/>
      <c r="DF38" s="136"/>
      <c r="DG38" s="136"/>
      <c r="DH38" s="136"/>
      <c r="DI38" s="136"/>
      <c r="DJ38" s="136"/>
      <c r="DK38" s="136"/>
    </row>
    <row r="39" spans="1:115" s="112" customFormat="1" ht="15.75" x14ac:dyDescent="0.25">
      <c r="A39" s="111"/>
      <c r="B39" s="163" t="s">
        <v>44</v>
      </c>
    </row>
    <row r="40" spans="1:115" x14ac:dyDescent="0.2">
      <c r="D40" s="128"/>
      <c r="E40" s="128"/>
      <c r="F40" s="43"/>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c r="AJ40" s="136"/>
      <c r="AK40" s="136"/>
      <c r="AL40" s="136"/>
      <c r="AM40" s="136"/>
      <c r="AN40" s="136"/>
      <c r="AO40" s="136"/>
      <c r="AP40" s="136"/>
      <c r="AQ40" s="136"/>
      <c r="AR40" s="136"/>
      <c r="AS40" s="136"/>
      <c r="AT40" s="136"/>
      <c r="AU40" s="136"/>
      <c r="AV40" s="136"/>
      <c r="AW40" s="136"/>
      <c r="AX40" s="136"/>
      <c r="AY40" s="136"/>
      <c r="AZ40" s="136"/>
      <c r="BA40" s="136"/>
      <c r="BB40" s="136"/>
      <c r="BC40" s="136"/>
      <c r="BD40" s="136"/>
      <c r="BE40" s="136"/>
      <c r="BF40" s="136"/>
      <c r="BG40" s="136"/>
      <c r="BH40" s="136"/>
      <c r="BI40" s="136"/>
      <c r="BJ40" s="136"/>
      <c r="BK40" s="136"/>
      <c r="BL40" s="136"/>
      <c r="BM40" s="136"/>
      <c r="BN40" s="136"/>
      <c r="BO40" s="136"/>
      <c r="BP40" s="136"/>
      <c r="BQ40" s="136"/>
      <c r="BR40" s="136"/>
      <c r="BS40" s="136"/>
      <c r="BT40" s="136"/>
      <c r="BU40" s="136"/>
      <c r="BV40" s="136"/>
      <c r="BW40" s="136"/>
      <c r="BX40" s="136"/>
      <c r="BY40" s="136"/>
      <c r="BZ40" s="136"/>
      <c r="CA40" s="136"/>
      <c r="CB40" s="136"/>
      <c r="CC40" s="136"/>
      <c r="CD40" s="136"/>
      <c r="CE40" s="136"/>
      <c r="CF40" s="136"/>
      <c r="CG40" s="136"/>
      <c r="CH40" s="136"/>
      <c r="CI40" s="136"/>
      <c r="CJ40" s="136"/>
      <c r="CK40" s="136"/>
      <c r="CL40" s="136"/>
      <c r="CM40" s="136"/>
      <c r="CN40" s="136"/>
      <c r="CO40" s="136"/>
      <c r="CP40" s="136"/>
      <c r="CQ40" s="136"/>
      <c r="CR40" s="136"/>
      <c r="CS40" s="136"/>
      <c r="CT40" s="136"/>
      <c r="CU40" s="136"/>
      <c r="CV40" s="136"/>
      <c r="CW40" s="136"/>
      <c r="CX40" s="136"/>
      <c r="CY40" s="136"/>
      <c r="CZ40" s="136"/>
      <c r="DA40" s="136"/>
      <c r="DB40" s="136"/>
      <c r="DC40" s="136"/>
      <c r="DD40" s="136"/>
      <c r="DE40" s="136"/>
      <c r="DF40" s="136"/>
      <c r="DG40" s="136"/>
      <c r="DH40" s="136"/>
      <c r="DI40" s="136"/>
      <c r="DJ40" s="136"/>
      <c r="DK40" s="136"/>
    </row>
    <row r="41" spans="1:115" x14ac:dyDescent="0.2">
      <c r="D41" s="128"/>
      <c r="E41" s="128" t="s">
        <v>31</v>
      </c>
      <c r="F41" s="42" t="e">
        <f>#REF!</f>
        <v>#REF!</v>
      </c>
      <c r="H41" s="136"/>
      <c r="I41" s="136"/>
      <c r="J41" s="136"/>
      <c r="K41" s="136"/>
      <c r="L41" s="136"/>
      <c r="M41" s="136"/>
      <c r="N41" s="136"/>
      <c r="O41" s="136"/>
      <c r="P41" s="136"/>
      <c r="Q41" s="136"/>
      <c r="R41" s="136"/>
      <c r="S41" s="136"/>
      <c r="T41" s="136"/>
      <c r="U41" s="136"/>
      <c r="V41" s="136"/>
      <c r="W41" s="136"/>
      <c r="X41" s="136"/>
      <c r="Y41" s="136"/>
      <c r="Z41" s="136"/>
      <c r="AA41" s="136"/>
      <c r="AB41" s="136"/>
      <c r="AC41" s="136"/>
      <c r="AD41" s="136"/>
      <c r="AE41" s="136"/>
      <c r="AF41" s="136"/>
      <c r="AG41" s="136"/>
      <c r="AH41" s="136"/>
      <c r="AI41" s="136"/>
      <c r="AJ41" s="136"/>
      <c r="AK41" s="136"/>
      <c r="AL41" s="136"/>
      <c r="AM41" s="136"/>
      <c r="AN41" s="136"/>
      <c r="AO41" s="136"/>
      <c r="AP41" s="136"/>
      <c r="AQ41" s="136"/>
      <c r="AR41" s="136"/>
      <c r="AS41" s="136"/>
      <c r="AT41" s="136"/>
      <c r="AU41" s="136"/>
      <c r="AV41" s="136"/>
      <c r="AW41" s="136"/>
      <c r="AX41" s="136"/>
      <c r="AY41" s="136"/>
      <c r="AZ41" s="136"/>
      <c r="BA41" s="136"/>
      <c r="BB41" s="136"/>
      <c r="BC41" s="136"/>
      <c r="BD41" s="136"/>
      <c r="BE41" s="136"/>
      <c r="BF41" s="136"/>
      <c r="BG41" s="136"/>
      <c r="BH41" s="136"/>
      <c r="BI41" s="136"/>
      <c r="BJ41" s="136"/>
      <c r="BK41" s="136"/>
      <c r="BL41" s="136"/>
      <c r="BM41" s="136"/>
      <c r="BN41" s="136"/>
      <c r="BO41" s="136"/>
      <c r="BP41" s="136"/>
      <c r="BQ41" s="136"/>
      <c r="BR41" s="136"/>
      <c r="BS41" s="136"/>
      <c r="BT41" s="136"/>
      <c r="BU41" s="136"/>
      <c r="BV41" s="136"/>
      <c r="BW41" s="136"/>
      <c r="BX41" s="136"/>
      <c r="BY41" s="136"/>
      <c r="BZ41" s="136"/>
      <c r="CA41" s="136"/>
      <c r="CB41" s="136"/>
      <c r="CC41" s="136"/>
      <c r="CD41" s="136"/>
      <c r="CE41" s="136"/>
      <c r="CF41" s="136"/>
      <c r="CG41" s="136"/>
      <c r="CH41" s="136"/>
      <c r="CI41" s="136"/>
      <c r="CJ41" s="136"/>
      <c r="CK41" s="136"/>
      <c r="CL41" s="136"/>
      <c r="CM41" s="136"/>
      <c r="CN41" s="136"/>
      <c r="CO41" s="136"/>
      <c r="CP41" s="136"/>
      <c r="CQ41" s="136"/>
      <c r="CR41" s="136"/>
      <c r="CS41" s="136"/>
      <c r="CT41" s="136"/>
      <c r="CU41" s="136"/>
      <c r="CV41" s="136"/>
      <c r="CW41" s="136"/>
      <c r="CX41" s="136"/>
      <c r="CY41" s="136"/>
      <c r="CZ41" s="136"/>
      <c r="DA41" s="136"/>
      <c r="DB41" s="136"/>
      <c r="DC41" s="136"/>
      <c r="DD41" s="136"/>
      <c r="DE41" s="136"/>
      <c r="DF41" s="136"/>
      <c r="DG41" s="136"/>
      <c r="DH41" s="136"/>
      <c r="DI41" s="136"/>
      <c r="DJ41" s="136"/>
      <c r="DK41" s="136"/>
    </row>
    <row r="42" spans="1:115" x14ac:dyDescent="0.2">
      <c r="D42" s="128"/>
      <c r="E42" s="128" t="s">
        <v>30</v>
      </c>
      <c r="F42" s="29" t="e">
        <f>#REF!</f>
        <v>#REF!</v>
      </c>
      <c r="H42" s="136" t="e">
        <f t="shared" ref="H42:AM42" si="14">IF(AND(H2&gt;=$F$41,H3&lt;=$F$43),1,0)</f>
        <v>#REF!</v>
      </c>
      <c r="I42" s="136" t="e">
        <f t="shared" si="14"/>
        <v>#REF!</v>
      </c>
      <c r="J42" s="136" t="e">
        <f t="shared" si="14"/>
        <v>#REF!</v>
      </c>
      <c r="K42" s="136" t="e">
        <f t="shared" si="14"/>
        <v>#REF!</v>
      </c>
      <c r="L42" s="136" t="e">
        <f t="shared" si="14"/>
        <v>#REF!</v>
      </c>
      <c r="M42" s="136" t="e">
        <f t="shared" si="14"/>
        <v>#REF!</v>
      </c>
      <c r="N42" s="136" t="e">
        <f t="shared" si="14"/>
        <v>#REF!</v>
      </c>
      <c r="O42" s="136" t="e">
        <f t="shared" si="14"/>
        <v>#REF!</v>
      </c>
      <c r="P42" s="136" t="e">
        <f t="shared" si="14"/>
        <v>#REF!</v>
      </c>
      <c r="Q42" s="136" t="e">
        <f t="shared" si="14"/>
        <v>#REF!</v>
      </c>
      <c r="R42" s="136" t="e">
        <f t="shared" si="14"/>
        <v>#REF!</v>
      </c>
      <c r="S42" s="136" t="e">
        <f t="shared" si="14"/>
        <v>#REF!</v>
      </c>
      <c r="T42" s="136" t="e">
        <f t="shared" si="14"/>
        <v>#REF!</v>
      </c>
      <c r="U42" s="136" t="e">
        <f t="shared" si="14"/>
        <v>#REF!</v>
      </c>
      <c r="V42" s="136" t="e">
        <f t="shared" si="14"/>
        <v>#REF!</v>
      </c>
      <c r="W42" s="136" t="e">
        <f t="shared" si="14"/>
        <v>#REF!</v>
      </c>
      <c r="X42" s="136" t="e">
        <f t="shared" si="14"/>
        <v>#REF!</v>
      </c>
      <c r="Y42" s="136" t="e">
        <f t="shared" si="14"/>
        <v>#REF!</v>
      </c>
      <c r="Z42" s="136" t="e">
        <f t="shared" si="14"/>
        <v>#REF!</v>
      </c>
      <c r="AA42" s="136" t="e">
        <f t="shared" si="14"/>
        <v>#REF!</v>
      </c>
      <c r="AB42" s="136" t="e">
        <f t="shared" si="14"/>
        <v>#REF!</v>
      </c>
      <c r="AC42" s="136" t="e">
        <f t="shared" si="14"/>
        <v>#REF!</v>
      </c>
      <c r="AD42" s="136" t="e">
        <f t="shared" si="14"/>
        <v>#REF!</v>
      </c>
      <c r="AE42" s="136" t="e">
        <f t="shared" si="14"/>
        <v>#REF!</v>
      </c>
      <c r="AF42" s="136" t="e">
        <f t="shared" si="14"/>
        <v>#REF!</v>
      </c>
      <c r="AG42" s="136" t="e">
        <f t="shared" si="14"/>
        <v>#REF!</v>
      </c>
      <c r="AH42" s="136" t="e">
        <f t="shared" si="14"/>
        <v>#REF!</v>
      </c>
      <c r="AI42" s="136" t="e">
        <f t="shared" si="14"/>
        <v>#REF!</v>
      </c>
      <c r="AJ42" s="136" t="e">
        <f t="shared" si="14"/>
        <v>#REF!</v>
      </c>
      <c r="AK42" s="136" t="e">
        <f t="shared" si="14"/>
        <v>#REF!</v>
      </c>
      <c r="AL42" s="136" t="e">
        <f t="shared" si="14"/>
        <v>#REF!</v>
      </c>
      <c r="AM42" s="136" t="e">
        <f t="shared" si="14"/>
        <v>#REF!</v>
      </c>
      <c r="AN42" s="136" t="e">
        <f t="shared" ref="AN42:BQ42" si="15">IF(AND(AN2&gt;=$F$41,AN3&lt;=$F$43),1,0)</f>
        <v>#REF!</v>
      </c>
      <c r="AO42" s="136" t="e">
        <f t="shared" si="15"/>
        <v>#REF!</v>
      </c>
      <c r="AP42" s="136" t="e">
        <f t="shared" si="15"/>
        <v>#REF!</v>
      </c>
      <c r="AQ42" s="136" t="e">
        <f t="shared" si="15"/>
        <v>#REF!</v>
      </c>
      <c r="AR42" s="136" t="e">
        <f t="shared" si="15"/>
        <v>#REF!</v>
      </c>
      <c r="AS42" s="136" t="e">
        <f t="shared" si="15"/>
        <v>#REF!</v>
      </c>
      <c r="AT42" s="136" t="e">
        <f t="shared" si="15"/>
        <v>#REF!</v>
      </c>
      <c r="AU42" s="136" t="e">
        <f t="shared" si="15"/>
        <v>#REF!</v>
      </c>
      <c r="AV42" s="136" t="e">
        <f t="shared" si="15"/>
        <v>#REF!</v>
      </c>
      <c r="AW42" s="136" t="e">
        <f t="shared" si="15"/>
        <v>#REF!</v>
      </c>
      <c r="AX42" s="136" t="e">
        <f t="shared" si="15"/>
        <v>#REF!</v>
      </c>
      <c r="AY42" s="136" t="e">
        <f t="shared" si="15"/>
        <v>#REF!</v>
      </c>
      <c r="AZ42" s="136" t="e">
        <f t="shared" si="15"/>
        <v>#REF!</v>
      </c>
      <c r="BA42" s="136" t="e">
        <f t="shared" si="15"/>
        <v>#REF!</v>
      </c>
      <c r="BB42" s="136" t="e">
        <f t="shared" si="15"/>
        <v>#REF!</v>
      </c>
      <c r="BC42" s="136" t="e">
        <f t="shared" si="15"/>
        <v>#REF!</v>
      </c>
      <c r="BD42" s="136" t="e">
        <f t="shared" si="15"/>
        <v>#REF!</v>
      </c>
      <c r="BE42" s="136" t="e">
        <f t="shared" si="15"/>
        <v>#REF!</v>
      </c>
      <c r="BF42" s="136" t="e">
        <f t="shared" si="15"/>
        <v>#REF!</v>
      </c>
      <c r="BG42" s="136" t="e">
        <f t="shared" si="15"/>
        <v>#REF!</v>
      </c>
      <c r="BH42" s="136" t="e">
        <f t="shared" si="15"/>
        <v>#REF!</v>
      </c>
      <c r="BI42" s="136" t="e">
        <f t="shared" si="15"/>
        <v>#REF!</v>
      </c>
      <c r="BJ42" s="136" t="e">
        <f t="shared" si="15"/>
        <v>#REF!</v>
      </c>
      <c r="BK42" s="136" t="e">
        <f t="shared" si="15"/>
        <v>#REF!</v>
      </c>
      <c r="BL42" s="136" t="e">
        <f t="shared" si="15"/>
        <v>#REF!</v>
      </c>
      <c r="BM42" s="136" t="e">
        <f t="shared" si="15"/>
        <v>#REF!</v>
      </c>
      <c r="BN42" s="136" t="e">
        <f t="shared" si="15"/>
        <v>#REF!</v>
      </c>
      <c r="BO42" s="136" t="e">
        <f t="shared" si="15"/>
        <v>#REF!</v>
      </c>
      <c r="BP42" s="136" t="e">
        <f t="shared" si="15"/>
        <v>#REF!</v>
      </c>
      <c r="BQ42" s="136" t="e">
        <f t="shared" si="15"/>
        <v>#REF!</v>
      </c>
      <c r="BR42" s="136"/>
      <c r="BS42" s="136"/>
      <c r="BT42" s="136"/>
      <c r="BU42" s="136"/>
      <c r="BV42" s="136"/>
      <c r="BW42" s="136"/>
      <c r="BX42" s="136"/>
      <c r="BY42" s="136"/>
      <c r="BZ42" s="136"/>
      <c r="CA42" s="136"/>
      <c r="CB42" s="136"/>
      <c r="CC42" s="136"/>
      <c r="CD42" s="136"/>
      <c r="CE42" s="136"/>
      <c r="CF42" s="136"/>
      <c r="CG42" s="136"/>
      <c r="CH42" s="136"/>
      <c r="CI42" s="136"/>
      <c r="CJ42" s="136"/>
      <c r="CK42" s="136"/>
      <c r="CL42" s="136"/>
      <c r="CM42" s="136"/>
      <c r="CN42" s="136"/>
      <c r="CO42" s="136"/>
      <c r="CP42" s="136"/>
      <c r="CQ42" s="136"/>
      <c r="CR42" s="136"/>
      <c r="CS42" s="136"/>
      <c r="CT42" s="136"/>
      <c r="CU42" s="136"/>
      <c r="CV42" s="136"/>
      <c r="CW42" s="136"/>
      <c r="CX42" s="136"/>
      <c r="CY42" s="136"/>
      <c r="CZ42" s="136"/>
      <c r="DA42" s="136"/>
      <c r="DB42" s="136"/>
      <c r="DC42" s="136"/>
      <c r="DD42" s="136"/>
      <c r="DE42" s="136"/>
      <c r="DF42" s="136"/>
      <c r="DG42" s="136"/>
      <c r="DH42" s="136"/>
      <c r="DI42" s="136"/>
      <c r="DJ42" s="136"/>
      <c r="DK42" s="136"/>
    </row>
    <row r="43" spans="1:115" x14ac:dyDescent="0.2">
      <c r="D43" s="128"/>
      <c r="E43" s="128" t="s">
        <v>32</v>
      </c>
      <c r="F43" s="70" t="e">
        <f>IF(F42=0,F41,EDATE(F41,F42))</f>
        <v>#REF!</v>
      </c>
      <c r="H43" s="136"/>
      <c r="I43" s="136"/>
      <c r="J43" s="136"/>
      <c r="K43" s="136"/>
      <c r="L43" s="136"/>
      <c r="M43" s="136"/>
      <c r="N43" s="136"/>
      <c r="O43" s="136"/>
      <c r="P43" s="136"/>
      <c r="Q43" s="136"/>
      <c r="R43" s="136"/>
      <c r="S43" s="136"/>
      <c r="T43" s="136"/>
      <c r="U43" s="136"/>
      <c r="V43" s="136"/>
      <c r="W43" s="136"/>
      <c r="X43" s="136"/>
      <c r="Y43" s="136"/>
      <c r="Z43" s="136"/>
      <c r="AA43" s="136"/>
      <c r="AB43" s="136"/>
      <c r="AC43" s="136"/>
      <c r="AD43" s="136"/>
      <c r="AE43" s="136"/>
      <c r="AF43" s="136"/>
      <c r="AG43" s="136"/>
      <c r="AH43" s="136"/>
      <c r="AI43" s="136"/>
      <c r="AJ43" s="136"/>
      <c r="AK43" s="136"/>
      <c r="AL43" s="136"/>
      <c r="AM43" s="136"/>
      <c r="AN43" s="136"/>
      <c r="AO43" s="136"/>
      <c r="AP43" s="136"/>
      <c r="AQ43" s="136"/>
      <c r="AR43" s="136"/>
      <c r="AS43" s="136"/>
      <c r="AT43" s="136"/>
      <c r="AU43" s="136"/>
      <c r="AV43" s="136"/>
      <c r="AW43" s="136"/>
      <c r="AX43" s="136"/>
      <c r="AY43" s="136"/>
      <c r="AZ43" s="136"/>
      <c r="BA43" s="136"/>
      <c r="BB43" s="136"/>
      <c r="BC43" s="136"/>
      <c r="BD43" s="136"/>
      <c r="BE43" s="136"/>
      <c r="BF43" s="136"/>
      <c r="BG43" s="136"/>
      <c r="BH43" s="136"/>
      <c r="BI43" s="136"/>
      <c r="BJ43" s="136"/>
      <c r="BK43" s="136"/>
      <c r="BL43" s="136"/>
      <c r="BM43" s="136"/>
      <c r="BN43" s="136"/>
      <c r="BO43" s="136"/>
      <c r="BP43" s="136"/>
      <c r="BQ43" s="136"/>
      <c r="BR43" s="136"/>
      <c r="BS43" s="136"/>
      <c r="BT43" s="136"/>
      <c r="BU43" s="136"/>
      <c r="BV43" s="136"/>
      <c r="BW43" s="136"/>
      <c r="BX43" s="136"/>
      <c r="BY43" s="136"/>
      <c r="BZ43" s="136"/>
      <c r="CA43" s="136"/>
      <c r="CB43" s="136"/>
      <c r="CC43" s="136"/>
      <c r="CD43" s="136"/>
      <c r="CE43" s="136"/>
      <c r="CF43" s="136"/>
      <c r="CG43" s="136"/>
      <c r="CH43" s="136"/>
      <c r="CI43" s="136"/>
      <c r="CJ43" s="136"/>
      <c r="CK43" s="136"/>
      <c r="CL43" s="136"/>
      <c r="CM43" s="136"/>
      <c r="CN43" s="136"/>
      <c r="CO43" s="136"/>
      <c r="CP43" s="136"/>
      <c r="CQ43" s="136"/>
      <c r="CR43" s="136"/>
      <c r="CS43" s="136"/>
      <c r="CT43" s="136"/>
      <c r="CU43" s="136"/>
      <c r="CV43" s="136"/>
      <c r="CW43" s="136"/>
      <c r="CX43" s="136"/>
      <c r="CY43" s="136"/>
      <c r="CZ43" s="136"/>
      <c r="DA43" s="136"/>
      <c r="DB43" s="136"/>
      <c r="DC43" s="136"/>
      <c r="DD43" s="136"/>
      <c r="DE43" s="136"/>
      <c r="DF43" s="136"/>
      <c r="DG43" s="136"/>
      <c r="DH43" s="136"/>
      <c r="DI43" s="136"/>
      <c r="DJ43" s="136"/>
      <c r="DK43" s="136"/>
    </row>
    <row r="44" spans="1:115" x14ac:dyDescent="0.2">
      <c r="D44" s="128"/>
      <c r="E44" s="128"/>
      <c r="F44" s="43"/>
      <c r="H44" s="136"/>
      <c r="I44" s="136"/>
      <c r="J44" s="136"/>
      <c r="K44" s="136"/>
      <c r="L44" s="136"/>
      <c r="M44" s="136"/>
      <c r="N44" s="136"/>
      <c r="O44" s="136"/>
      <c r="P44" s="136"/>
      <c r="Q44" s="136"/>
      <c r="R44" s="136"/>
      <c r="S44" s="136"/>
      <c r="T44" s="136"/>
      <c r="U44" s="136"/>
      <c r="V44" s="136"/>
      <c r="W44" s="136"/>
      <c r="X44" s="136"/>
      <c r="Y44" s="136"/>
      <c r="Z44" s="136"/>
      <c r="AA44" s="136"/>
      <c r="AB44" s="136"/>
      <c r="AC44" s="136"/>
      <c r="AD44" s="136"/>
      <c r="AE44" s="136"/>
      <c r="AF44" s="136"/>
      <c r="AG44" s="136"/>
      <c r="AH44" s="136"/>
      <c r="AI44" s="136"/>
      <c r="AJ44" s="136"/>
      <c r="AK44" s="136"/>
      <c r="AL44" s="136"/>
      <c r="AM44" s="136"/>
      <c r="AN44" s="136"/>
      <c r="AO44" s="136"/>
      <c r="AP44" s="136"/>
      <c r="AQ44" s="136"/>
      <c r="AR44" s="136"/>
      <c r="AS44" s="136"/>
      <c r="AT44" s="136"/>
      <c r="AU44" s="136"/>
      <c r="AV44" s="136"/>
      <c r="AW44" s="136"/>
      <c r="AX44" s="136"/>
      <c r="AY44" s="136"/>
      <c r="AZ44" s="136"/>
      <c r="BA44" s="136"/>
      <c r="BB44" s="136"/>
      <c r="BC44" s="136"/>
      <c r="BD44" s="136"/>
      <c r="BE44" s="136"/>
      <c r="BF44" s="136"/>
      <c r="BG44" s="136"/>
      <c r="BH44" s="136"/>
      <c r="BI44" s="136"/>
      <c r="BJ44" s="136"/>
      <c r="BK44" s="136"/>
      <c r="BL44" s="136"/>
      <c r="BM44" s="136"/>
      <c r="BN44" s="136"/>
      <c r="BO44" s="136"/>
      <c r="BP44" s="136"/>
      <c r="BQ44" s="136"/>
      <c r="BR44" s="136"/>
      <c r="BS44" s="136"/>
      <c r="BT44" s="136"/>
      <c r="BU44" s="136"/>
      <c r="BV44" s="136"/>
      <c r="BW44" s="136"/>
      <c r="BX44" s="136"/>
      <c r="BY44" s="136"/>
      <c r="BZ44" s="136"/>
      <c r="CA44" s="136"/>
      <c r="CB44" s="136"/>
      <c r="CC44" s="136"/>
      <c r="CD44" s="136"/>
      <c r="CE44" s="136"/>
      <c r="CF44" s="136"/>
      <c r="CG44" s="136"/>
      <c r="CH44" s="136"/>
      <c r="CI44" s="136"/>
      <c r="CJ44" s="136"/>
      <c r="CK44" s="136"/>
      <c r="CL44" s="136"/>
      <c r="CM44" s="136"/>
      <c r="CN44" s="136"/>
      <c r="CO44" s="136"/>
      <c r="CP44" s="136"/>
      <c r="CQ44" s="136"/>
      <c r="CR44" s="136"/>
      <c r="CS44" s="136"/>
      <c r="CT44" s="136"/>
      <c r="CU44" s="136"/>
      <c r="CV44" s="136"/>
      <c r="CW44" s="136"/>
      <c r="CX44" s="136"/>
      <c r="CY44" s="136"/>
      <c r="CZ44" s="136"/>
      <c r="DA44" s="136"/>
      <c r="DB44" s="136"/>
      <c r="DC44" s="136"/>
      <c r="DD44" s="136"/>
      <c r="DE44" s="136"/>
      <c r="DF44" s="136"/>
      <c r="DG44" s="136"/>
      <c r="DH44" s="136"/>
      <c r="DI44" s="136"/>
      <c r="DJ44" s="136"/>
      <c r="DK44" s="136"/>
    </row>
    <row r="45" spans="1:115" x14ac:dyDescent="0.2">
      <c r="D45" s="128"/>
      <c r="E45" s="127" t="s">
        <v>33</v>
      </c>
      <c r="F45" s="70" t="e">
        <f>F43</f>
        <v>#REF!</v>
      </c>
      <c r="H45" s="136"/>
      <c r="I45" s="136"/>
      <c r="J45" s="136"/>
      <c r="K45" s="136"/>
      <c r="L45" s="136"/>
      <c r="M45" s="136"/>
      <c r="N45" s="136"/>
      <c r="O45" s="136"/>
      <c r="P45" s="136"/>
      <c r="Q45" s="136"/>
      <c r="R45" s="136"/>
      <c r="S45" s="136"/>
      <c r="T45" s="136"/>
      <c r="U45" s="136"/>
      <c r="V45" s="136"/>
      <c r="W45" s="136"/>
      <c r="X45" s="136"/>
      <c r="Y45" s="136"/>
      <c r="Z45" s="136"/>
      <c r="AA45" s="136"/>
      <c r="AB45" s="136"/>
      <c r="AC45" s="136"/>
      <c r="AD45" s="136"/>
      <c r="AE45" s="136"/>
      <c r="AF45" s="136"/>
      <c r="AG45" s="136"/>
      <c r="AH45" s="136"/>
      <c r="AI45" s="136"/>
      <c r="AJ45" s="136"/>
      <c r="AK45" s="136"/>
      <c r="AL45" s="136"/>
      <c r="AM45" s="136"/>
      <c r="AN45" s="136"/>
      <c r="AO45" s="136"/>
      <c r="AP45" s="136"/>
      <c r="AQ45" s="136"/>
      <c r="AR45" s="136"/>
      <c r="AS45" s="136"/>
      <c r="AT45" s="136"/>
      <c r="AU45" s="136"/>
      <c r="AV45" s="136"/>
      <c r="AW45" s="136"/>
      <c r="AX45" s="136"/>
      <c r="AY45" s="136"/>
      <c r="AZ45" s="136"/>
      <c r="BA45" s="136"/>
      <c r="BB45" s="136"/>
      <c r="BC45" s="136"/>
      <c r="BD45" s="136"/>
      <c r="BE45" s="136"/>
      <c r="BF45" s="136"/>
      <c r="BG45" s="136"/>
      <c r="BH45" s="136"/>
      <c r="BI45" s="136"/>
      <c r="BJ45" s="136"/>
      <c r="BK45" s="136"/>
      <c r="BL45" s="136"/>
      <c r="BM45" s="136"/>
      <c r="BN45" s="136"/>
      <c r="BO45" s="136"/>
      <c r="BP45" s="136"/>
      <c r="BQ45" s="136"/>
      <c r="BR45" s="136"/>
      <c r="BS45" s="136"/>
      <c r="BT45" s="136"/>
      <c r="BU45" s="136"/>
      <c r="BV45" s="136"/>
      <c r="BW45" s="136"/>
      <c r="BX45" s="136"/>
      <c r="BY45" s="136"/>
      <c r="BZ45" s="136"/>
      <c r="CA45" s="136"/>
      <c r="CB45" s="136"/>
      <c r="CC45" s="136"/>
      <c r="CD45" s="136"/>
      <c r="CE45" s="136"/>
      <c r="CF45" s="136"/>
      <c r="CG45" s="136"/>
      <c r="CH45" s="136"/>
      <c r="CI45" s="136"/>
      <c r="CJ45" s="136"/>
      <c r="CK45" s="136"/>
      <c r="CL45" s="136"/>
      <c r="CM45" s="136"/>
      <c r="CN45" s="136"/>
      <c r="CO45" s="136"/>
      <c r="CP45" s="136"/>
      <c r="CQ45" s="136"/>
      <c r="CR45" s="136"/>
      <c r="CS45" s="136"/>
      <c r="CT45" s="136"/>
      <c r="CU45" s="136"/>
      <c r="CV45" s="136"/>
      <c r="CW45" s="136"/>
      <c r="CX45" s="136"/>
      <c r="CY45" s="136"/>
      <c r="CZ45" s="136"/>
      <c r="DA45" s="136"/>
      <c r="DB45" s="136"/>
      <c r="DC45" s="136"/>
      <c r="DD45" s="136"/>
      <c r="DE45" s="136"/>
      <c r="DF45" s="136"/>
      <c r="DG45" s="136"/>
      <c r="DH45" s="136"/>
      <c r="DI45" s="136"/>
      <c r="DJ45" s="136"/>
      <c r="DK45" s="136"/>
    </row>
    <row r="46" spans="1:115" x14ac:dyDescent="0.2">
      <c r="D46" s="128"/>
      <c r="E46" s="45" t="s">
        <v>34</v>
      </c>
      <c r="F46" s="29" t="e">
        <f>#REF!*#REF!</f>
        <v>#REF!</v>
      </c>
      <c r="H46" s="136" t="e">
        <f t="shared" ref="H46:AM46" si="16">IF(AND(H2&gt;=$F$45,H3&lt;=$F$47),1,0)</f>
        <v>#REF!</v>
      </c>
      <c r="I46" s="136" t="e">
        <f t="shared" si="16"/>
        <v>#REF!</v>
      </c>
      <c r="J46" s="136" t="e">
        <f t="shared" si="16"/>
        <v>#REF!</v>
      </c>
      <c r="K46" s="136" t="e">
        <f t="shared" si="16"/>
        <v>#REF!</v>
      </c>
      <c r="L46" s="136" t="e">
        <f t="shared" si="16"/>
        <v>#REF!</v>
      </c>
      <c r="M46" s="136" t="e">
        <f t="shared" si="16"/>
        <v>#REF!</v>
      </c>
      <c r="N46" s="136" t="e">
        <f t="shared" si="16"/>
        <v>#REF!</v>
      </c>
      <c r="O46" s="136" t="e">
        <f t="shared" si="16"/>
        <v>#REF!</v>
      </c>
      <c r="P46" s="136" t="e">
        <f t="shared" si="16"/>
        <v>#REF!</v>
      </c>
      <c r="Q46" s="136" t="e">
        <f t="shared" si="16"/>
        <v>#REF!</v>
      </c>
      <c r="R46" s="136" t="e">
        <f t="shared" si="16"/>
        <v>#REF!</v>
      </c>
      <c r="S46" s="136" t="e">
        <f t="shared" si="16"/>
        <v>#REF!</v>
      </c>
      <c r="T46" s="136" t="e">
        <f t="shared" si="16"/>
        <v>#REF!</v>
      </c>
      <c r="U46" s="136" t="e">
        <f t="shared" si="16"/>
        <v>#REF!</v>
      </c>
      <c r="V46" s="136" t="e">
        <f t="shared" si="16"/>
        <v>#REF!</v>
      </c>
      <c r="W46" s="136" t="e">
        <f t="shared" si="16"/>
        <v>#REF!</v>
      </c>
      <c r="X46" s="136" t="e">
        <f t="shared" si="16"/>
        <v>#REF!</v>
      </c>
      <c r="Y46" s="136" t="e">
        <f t="shared" si="16"/>
        <v>#REF!</v>
      </c>
      <c r="Z46" s="136" t="e">
        <f t="shared" si="16"/>
        <v>#REF!</v>
      </c>
      <c r="AA46" s="136" t="e">
        <f t="shared" si="16"/>
        <v>#REF!</v>
      </c>
      <c r="AB46" s="136" t="e">
        <f t="shared" si="16"/>
        <v>#REF!</v>
      </c>
      <c r="AC46" s="136" t="e">
        <f t="shared" si="16"/>
        <v>#REF!</v>
      </c>
      <c r="AD46" s="136" t="e">
        <f t="shared" si="16"/>
        <v>#REF!</v>
      </c>
      <c r="AE46" s="136" t="e">
        <f t="shared" si="16"/>
        <v>#REF!</v>
      </c>
      <c r="AF46" s="136" t="e">
        <f t="shared" si="16"/>
        <v>#REF!</v>
      </c>
      <c r="AG46" s="136" t="e">
        <f t="shared" si="16"/>
        <v>#REF!</v>
      </c>
      <c r="AH46" s="136" t="e">
        <f t="shared" si="16"/>
        <v>#REF!</v>
      </c>
      <c r="AI46" s="136" t="e">
        <f t="shared" si="16"/>
        <v>#REF!</v>
      </c>
      <c r="AJ46" s="136" t="e">
        <f t="shared" si="16"/>
        <v>#REF!</v>
      </c>
      <c r="AK46" s="136" t="e">
        <f t="shared" si="16"/>
        <v>#REF!</v>
      </c>
      <c r="AL46" s="136" t="e">
        <f t="shared" si="16"/>
        <v>#REF!</v>
      </c>
      <c r="AM46" s="136" t="e">
        <f t="shared" si="16"/>
        <v>#REF!</v>
      </c>
      <c r="AN46" s="136" t="e">
        <f t="shared" ref="AN46:BQ46" si="17">IF(AND(AN2&gt;=$F$45,AN3&lt;=$F$47),1,0)</f>
        <v>#REF!</v>
      </c>
      <c r="AO46" s="136" t="e">
        <f t="shared" si="17"/>
        <v>#REF!</v>
      </c>
      <c r="AP46" s="136" t="e">
        <f t="shared" si="17"/>
        <v>#REF!</v>
      </c>
      <c r="AQ46" s="136" t="e">
        <f t="shared" si="17"/>
        <v>#REF!</v>
      </c>
      <c r="AR46" s="136" t="e">
        <f t="shared" si="17"/>
        <v>#REF!</v>
      </c>
      <c r="AS46" s="136" t="e">
        <f t="shared" si="17"/>
        <v>#REF!</v>
      </c>
      <c r="AT46" s="136" t="e">
        <f t="shared" si="17"/>
        <v>#REF!</v>
      </c>
      <c r="AU46" s="136" t="e">
        <f t="shared" si="17"/>
        <v>#REF!</v>
      </c>
      <c r="AV46" s="136" t="e">
        <f t="shared" si="17"/>
        <v>#REF!</v>
      </c>
      <c r="AW46" s="136" t="e">
        <f t="shared" si="17"/>
        <v>#REF!</v>
      </c>
      <c r="AX46" s="136" t="e">
        <f t="shared" si="17"/>
        <v>#REF!</v>
      </c>
      <c r="AY46" s="136" t="e">
        <f t="shared" si="17"/>
        <v>#REF!</v>
      </c>
      <c r="AZ46" s="136" t="e">
        <f t="shared" si="17"/>
        <v>#REF!</v>
      </c>
      <c r="BA46" s="136" t="e">
        <f t="shared" si="17"/>
        <v>#REF!</v>
      </c>
      <c r="BB46" s="136" t="e">
        <f t="shared" si="17"/>
        <v>#REF!</v>
      </c>
      <c r="BC46" s="136" t="e">
        <f t="shared" si="17"/>
        <v>#REF!</v>
      </c>
      <c r="BD46" s="136" t="e">
        <f t="shared" si="17"/>
        <v>#REF!</v>
      </c>
      <c r="BE46" s="136" t="e">
        <f t="shared" si="17"/>
        <v>#REF!</v>
      </c>
      <c r="BF46" s="136" t="e">
        <f t="shared" si="17"/>
        <v>#REF!</v>
      </c>
      <c r="BG46" s="136" t="e">
        <f t="shared" si="17"/>
        <v>#REF!</v>
      </c>
      <c r="BH46" s="136" t="e">
        <f t="shared" si="17"/>
        <v>#REF!</v>
      </c>
      <c r="BI46" s="136" t="e">
        <f t="shared" si="17"/>
        <v>#REF!</v>
      </c>
      <c r="BJ46" s="136" t="e">
        <f t="shared" si="17"/>
        <v>#REF!</v>
      </c>
      <c r="BK46" s="136" t="e">
        <f t="shared" si="17"/>
        <v>#REF!</v>
      </c>
      <c r="BL46" s="136" t="e">
        <f t="shared" si="17"/>
        <v>#REF!</v>
      </c>
      <c r="BM46" s="136" t="e">
        <f t="shared" si="17"/>
        <v>#REF!</v>
      </c>
      <c r="BN46" s="136" t="e">
        <f t="shared" si="17"/>
        <v>#REF!</v>
      </c>
      <c r="BO46" s="136" t="e">
        <f t="shared" si="17"/>
        <v>#REF!</v>
      </c>
      <c r="BP46" s="136" t="e">
        <f t="shared" si="17"/>
        <v>#REF!</v>
      </c>
      <c r="BQ46" s="136" t="e">
        <f t="shared" si="17"/>
        <v>#REF!</v>
      </c>
      <c r="BR46" s="136"/>
      <c r="BS46" s="136"/>
      <c r="BT46" s="136"/>
      <c r="BU46" s="136"/>
      <c r="BV46" s="136"/>
      <c r="BW46" s="136"/>
      <c r="BX46" s="136"/>
      <c r="BY46" s="136"/>
      <c r="BZ46" s="136"/>
      <c r="CA46" s="136"/>
      <c r="CB46" s="136"/>
      <c r="CC46" s="136"/>
      <c r="CD46" s="136"/>
      <c r="CE46" s="136"/>
      <c r="CF46" s="136"/>
      <c r="CG46" s="136"/>
      <c r="CH46" s="136"/>
      <c r="CI46" s="136"/>
      <c r="CJ46" s="136"/>
      <c r="CK46" s="136"/>
      <c r="CL46" s="136"/>
      <c r="CM46" s="136"/>
      <c r="CN46" s="136"/>
      <c r="CO46" s="136"/>
      <c r="CP46" s="136"/>
      <c r="CQ46" s="136"/>
      <c r="CR46" s="136"/>
      <c r="CS46" s="136"/>
      <c r="CT46" s="136"/>
      <c r="CU46" s="136"/>
      <c r="CV46" s="136"/>
      <c r="CW46" s="136"/>
      <c r="CX46" s="136"/>
      <c r="CY46" s="136"/>
      <c r="CZ46" s="136"/>
      <c r="DA46" s="136"/>
      <c r="DB46" s="136"/>
      <c r="DC46" s="136"/>
      <c r="DD46" s="136"/>
      <c r="DE46" s="136"/>
      <c r="DF46" s="136"/>
      <c r="DG46" s="136"/>
      <c r="DH46" s="136"/>
      <c r="DI46" s="136"/>
      <c r="DJ46" s="136"/>
      <c r="DK46" s="136"/>
    </row>
    <row r="47" spans="1:115" x14ac:dyDescent="0.2">
      <c r="D47" s="139"/>
      <c r="E47" s="127" t="s">
        <v>35</v>
      </c>
      <c r="F47" s="70" t="e">
        <f>IF(F46=0,F45,EDATE(F45,F46))</f>
        <v>#REF!</v>
      </c>
      <c r="H47" s="136"/>
      <c r="I47" s="136"/>
      <c r="J47" s="136"/>
      <c r="K47" s="136"/>
      <c r="L47" s="136"/>
      <c r="M47" s="136"/>
      <c r="N47" s="136"/>
      <c r="O47" s="136"/>
      <c r="P47" s="136"/>
      <c r="Q47" s="136"/>
      <c r="R47" s="136"/>
      <c r="S47" s="136"/>
      <c r="T47" s="136"/>
      <c r="U47" s="136"/>
      <c r="V47" s="136"/>
      <c r="W47" s="136"/>
      <c r="X47" s="136"/>
      <c r="Y47" s="136"/>
      <c r="Z47" s="136"/>
      <c r="AA47" s="136"/>
      <c r="AB47" s="136"/>
      <c r="AC47" s="136"/>
      <c r="AD47" s="136"/>
      <c r="AE47" s="136"/>
      <c r="AF47" s="136"/>
      <c r="AG47" s="136"/>
      <c r="AH47" s="136"/>
      <c r="AI47" s="136"/>
      <c r="AJ47" s="136"/>
      <c r="AK47" s="136"/>
      <c r="AL47" s="136"/>
      <c r="AM47" s="136"/>
      <c r="AN47" s="136"/>
      <c r="AO47" s="136"/>
      <c r="AP47" s="136"/>
      <c r="AQ47" s="136"/>
      <c r="AR47" s="136"/>
      <c r="AS47" s="136"/>
      <c r="AT47" s="136"/>
      <c r="AU47" s="136"/>
      <c r="AV47" s="136"/>
      <c r="AW47" s="136"/>
      <c r="AX47" s="136"/>
      <c r="AY47" s="136"/>
      <c r="AZ47" s="136"/>
      <c r="BA47" s="136"/>
      <c r="BB47" s="136"/>
      <c r="BC47" s="136"/>
      <c r="BD47" s="136"/>
      <c r="BE47" s="136"/>
      <c r="BF47" s="136"/>
      <c r="BG47" s="136"/>
      <c r="BH47" s="136"/>
      <c r="BI47" s="136"/>
      <c r="BJ47" s="136"/>
      <c r="BK47" s="136"/>
      <c r="BL47" s="136"/>
      <c r="BM47" s="136"/>
      <c r="BN47" s="136"/>
      <c r="BO47" s="136"/>
      <c r="BP47" s="136"/>
      <c r="BQ47" s="136"/>
      <c r="BR47" s="136"/>
      <c r="BS47" s="136"/>
      <c r="BT47" s="136"/>
      <c r="BU47" s="136"/>
      <c r="BV47" s="136"/>
      <c r="BW47" s="136"/>
      <c r="BX47" s="136"/>
      <c r="BY47" s="136"/>
      <c r="BZ47" s="136"/>
      <c r="CA47" s="136"/>
      <c r="CB47" s="136"/>
      <c r="CC47" s="136"/>
      <c r="CD47" s="136"/>
      <c r="CE47" s="136"/>
      <c r="CF47" s="136"/>
      <c r="CG47" s="136"/>
      <c r="CH47" s="136"/>
      <c r="CI47" s="136"/>
      <c r="CJ47" s="136"/>
      <c r="CK47" s="136"/>
      <c r="CL47" s="136"/>
      <c r="CM47" s="136"/>
      <c r="CN47" s="136"/>
      <c r="CO47" s="136"/>
      <c r="CP47" s="136"/>
      <c r="CQ47" s="136"/>
      <c r="CR47" s="136"/>
      <c r="CS47" s="136"/>
      <c r="CT47" s="136"/>
      <c r="CU47" s="136"/>
      <c r="CV47" s="136"/>
      <c r="CW47" s="136"/>
      <c r="CX47" s="136"/>
      <c r="CY47" s="136"/>
      <c r="CZ47" s="136"/>
      <c r="DA47" s="136"/>
      <c r="DB47" s="136"/>
      <c r="DC47" s="136"/>
      <c r="DD47" s="136"/>
      <c r="DE47" s="136"/>
      <c r="DF47" s="136"/>
      <c r="DG47" s="136"/>
      <c r="DH47" s="136"/>
      <c r="DI47" s="136"/>
      <c r="DJ47" s="136"/>
      <c r="DK47" s="136"/>
    </row>
    <row r="48" spans="1:115" x14ac:dyDescent="0.2">
      <c r="D48" s="139"/>
      <c r="E48" s="140"/>
      <c r="F48" s="43"/>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c r="AF48" s="136"/>
      <c r="AG48" s="136"/>
      <c r="AH48" s="136"/>
      <c r="AI48" s="136"/>
      <c r="AJ48" s="136"/>
      <c r="AK48" s="136"/>
      <c r="AL48" s="136"/>
      <c r="AM48" s="136"/>
      <c r="AN48" s="136"/>
      <c r="AO48" s="136"/>
      <c r="AP48" s="136"/>
      <c r="AQ48" s="136"/>
      <c r="AR48" s="136"/>
      <c r="AS48" s="136"/>
      <c r="AT48" s="136"/>
      <c r="AU48" s="136"/>
      <c r="AV48" s="136"/>
      <c r="AW48" s="136"/>
      <c r="AX48" s="136"/>
      <c r="AY48" s="136"/>
      <c r="AZ48" s="136"/>
      <c r="BA48" s="136"/>
      <c r="BB48" s="136"/>
      <c r="BC48" s="136"/>
      <c r="BD48" s="136"/>
      <c r="BE48" s="136"/>
      <c r="BF48" s="136"/>
      <c r="BG48" s="136"/>
      <c r="BH48" s="136"/>
      <c r="BI48" s="136"/>
      <c r="BJ48" s="136"/>
      <c r="BK48" s="136"/>
      <c r="BL48" s="136"/>
      <c r="BM48" s="136"/>
      <c r="BN48" s="136"/>
      <c r="BO48" s="136"/>
      <c r="BP48" s="136"/>
      <c r="BQ48" s="136"/>
      <c r="BR48" s="136"/>
      <c r="BS48" s="136"/>
      <c r="BT48" s="136"/>
      <c r="BU48" s="136"/>
      <c r="BV48" s="136"/>
      <c r="BW48" s="136"/>
      <c r="BX48" s="136"/>
      <c r="BY48" s="136"/>
      <c r="BZ48" s="136"/>
      <c r="CA48" s="136"/>
      <c r="CB48" s="136"/>
      <c r="CC48" s="136"/>
      <c r="CD48" s="136"/>
      <c r="CE48" s="136"/>
      <c r="CF48" s="136"/>
      <c r="CG48" s="136"/>
      <c r="CH48" s="136"/>
      <c r="CI48" s="136"/>
      <c r="CJ48" s="136"/>
      <c r="CK48" s="136"/>
      <c r="CL48" s="136"/>
      <c r="CM48" s="136"/>
      <c r="CN48" s="136"/>
      <c r="CO48" s="136"/>
      <c r="CP48" s="136"/>
      <c r="CQ48" s="136"/>
      <c r="CR48" s="136"/>
      <c r="CS48" s="136"/>
      <c r="CT48" s="136"/>
      <c r="CU48" s="136"/>
      <c r="CV48" s="136"/>
      <c r="CW48" s="136"/>
      <c r="CX48" s="136"/>
      <c r="CY48" s="136"/>
      <c r="CZ48" s="136"/>
      <c r="DA48" s="136"/>
      <c r="DB48" s="136"/>
      <c r="DC48" s="136"/>
      <c r="DD48" s="136"/>
      <c r="DE48" s="136"/>
      <c r="DF48" s="136"/>
      <c r="DG48" s="136"/>
      <c r="DH48" s="136"/>
      <c r="DI48" s="136"/>
      <c r="DJ48" s="136"/>
      <c r="DK48" s="136"/>
    </row>
    <row r="49" spans="3:163" x14ac:dyDescent="0.2">
      <c r="D49" s="139" t="s">
        <v>22</v>
      </c>
      <c r="E49" s="140" t="s">
        <v>36</v>
      </c>
      <c r="F49" s="70" t="e">
        <f>IF(F47=F45,F47,Timing!F47)</f>
        <v>#REF!</v>
      </c>
      <c r="H49" s="136"/>
      <c r="I49" s="136"/>
      <c r="J49" s="136"/>
      <c r="K49" s="136"/>
      <c r="L49" s="136"/>
      <c r="M49" s="136"/>
      <c r="N49" s="136"/>
      <c r="O49" s="136"/>
      <c r="P49" s="136"/>
      <c r="Q49" s="136"/>
      <c r="R49" s="136"/>
      <c r="S49" s="136"/>
      <c r="T49" s="136"/>
      <c r="U49" s="136"/>
      <c r="V49" s="136"/>
      <c r="W49" s="136"/>
      <c r="X49" s="136"/>
      <c r="Y49" s="136"/>
      <c r="Z49" s="136"/>
      <c r="AA49" s="136"/>
      <c r="AB49" s="136"/>
      <c r="AC49" s="136"/>
      <c r="AD49" s="136"/>
      <c r="AE49" s="136"/>
      <c r="AF49" s="136"/>
      <c r="AG49" s="136"/>
      <c r="AH49" s="136"/>
      <c r="AI49" s="136"/>
      <c r="AJ49" s="136"/>
      <c r="AK49" s="136"/>
      <c r="AL49" s="136"/>
      <c r="AM49" s="136"/>
      <c r="AN49" s="136"/>
      <c r="AO49" s="136"/>
      <c r="AP49" s="136"/>
      <c r="AQ49" s="136"/>
      <c r="AR49" s="136"/>
      <c r="AS49" s="136"/>
      <c r="AT49" s="136"/>
      <c r="AU49" s="136"/>
      <c r="AV49" s="136"/>
      <c r="AW49" s="136"/>
      <c r="AX49" s="136"/>
      <c r="AY49" s="136"/>
      <c r="AZ49" s="136"/>
      <c r="BA49" s="136"/>
      <c r="BB49" s="136"/>
      <c r="BC49" s="136"/>
      <c r="BD49" s="136"/>
      <c r="BE49" s="136"/>
      <c r="BF49" s="136"/>
      <c r="BG49" s="136"/>
      <c r="BH49" s="136"/>
      <c r="BI49" s="136"/>
      <c r="BJ49" s="136"/>
      <c r="BK49" s="136"/>
      <c r="BL49" s="136"/>
      <c r="BM49" s="136"/>
      <c r="BN49" s="136"/>
      <c r="BO49" s="136"/>
      <c r="BP49" s="136"/>
      <c r="BQ49" s="136"/>
      <c r="BR49" s="136"/>
      <c r="BS49" s="136"/>
      <c r="BT49" s="136"/>
      <c r="BU49" s="136"/>
      <c r="BV49" s="136"/>
      <c r="BW49" s="136"/>
      <c r="BX49" s="136"/>
      <c r="BY49" s="136"/>
      <c r="BZ49" s="136"/>
      <c r="CA49" s="136"/>
      <c r="CB49" s="136"/>
      <c r="CC49" s="136"/>
      <c r="CD49" s="136"/>
      <c r="CE49" s="136"/>
      <c r="CF49" s="136"/>
      <c r="CG49" s="136"/>
      <c r="CH49" s="136"/>
      <c r="CI49" s="136"/>
      <c r="CJ49" s="136"/>
      <c r="CK49" s="136"/>
      <c r="CL49" s="136"/>
      <c r="CM49" s="136"/>
      <c r="CN49" s="136"/>
      <c r="CO49" s="136"/>
      <c r="CP49" s="136"/>
      <c r="CQ49" s="136"/>
      <c r="CR49" s="136"/>
      <c r="CS49" s="136"/>
      <c r="CT49" s="136"/>
      <c r="CU49" s="136"/>
      <c r="CV49" s="136"/>
      <c r="CW49" s="136"/>
      <c r="CX49" s="136"/>
      <c r="CY49" s="136"/>
      <c r="CZ49" s="136"/>
      <c r="DA49" s="136"/>
      <c r="DB49" s="136"/>
      <c r="DC49" s="136"/>
      <c r="DD49" s="136"/>
      <c r="DE49" s="136"/>
      <c r="DF49" s="136"/>
      <c r="DG49" s="136"/>
      <c r="DH49" s="136"/>
      <c r="DI49" s="136"/>
      <c r="DJ49" s="136"/>
      <c r="DK49" s="136"/>
    </row>
    <row r="50" spans="3:163" x14ac:dyDescent="0.2">
      <c r="D50" s="141"/>
      <c r="E50" s="140" t="s">
        <v>37</v>
      </c>
      <c r="F50" s="29" t="e">
        <f>#REF!*#REF!</f>
        <v>#REF!</v>
      </c>
      <c r="H50" s="136" t="e">
        <f t="shared" ref="H50:AM50" si="18">IF(AND(H2&gt;=$F$49,H3&lt;=$F$51),1,0)</f>
        <v>#REF!</v>
      </c>
      <c r="I50" s="136" t="e">
        <f t="shared" si="18"/>
        <v>#REF!</v>
      </c>
      <c r="J50" s="136" t="e">
        <f t="shared" si="18"/>
        <v>#REF!</v>
      </c>
      <c r="K50" s="136" t="e">
        <f t="shared" si="18"/>
        <v>#REF!</v>
      </c>
      <c r="L50" s="136" t="e">
        <f t="shared" si="18"/>
        <v>#REF!</v>
      </c>
      <c r="M50" s="136" t="e">
        <f t="shared" si="18"/>
        <v>#REF!</v>
      </c>
      <c r="N50" s="136" t="e">
        <f t="shared" si="18"/>
        <v>#REF!</v>
      </c>
      <c r="O50" s="136" t="e">
        <f t="shared" si="18"/>
        <v>#REF!</v>
      </c>
      <c r="P50" s="136" t="e">
        <f t="shared" si="18"/>
        <v>#REF!</v>
      </c>
      <c r="Q50" s="136" t="e">
        <f t="shared" si="18"/>
        <v>#REF!</v>
      </c>
      <c r="R50" s="136" t="e">
        <f t="shared" si="18"/>
        <v>#REF!</v>
      </c>
      <c r="S50" s="136" t="e">
        <f t="shared" si="18"/>
        <v>#REF!</v>
      </c>
      <c r="T50" s="136" t="e">
        <f t="shared" si="18"/>
        <v>#REF!</v>
      </c>
      <c r="U50" s="136" t="e">
        <f t="shared" si="18"/>
        <v>#REF!</v>
      </c>
      <c r="V50" s="136" t="e">
        <f t="shared" si="18"/>
        <v>#REF!</v>
      </c>
      <c r="W50" s="136" t="e">
        <f t="shared" si="18"/>
        <v>#REF!</v>
      </c>
      <c r="X50" s="136" t="e">
        <f t="shared" si="18"/>
        <v>#REF!</v>
      </c>
      <c r="Y50" s="136" t="e">
        <f t="shared" si="18"/>
        <v>#REF!</v>
      </c>
      <c r="Z50" s="136" t="e">
        <f t="shared" si="18"/>
        <v>#REF!</v>
      </c>
      <c r="AA50" s="136" t="e">
        <f t="shared" si="18"/>
        <v>#REF!</v>
      </c>
      <c r="AB50" s="136" t="e">
        <f t="shared" si="18"/>
        <v>#REF!</v>
      </c>
      <c r="AC50" s="136" t="e">
        <f t="shared" si="18"/>
        <v>#REF!</v>
      </c>
      <c r="AD50" s="136" t="e">
        <f t="shared" si="18"/>
        <v>#REF!</v>
      </c>
      <c r="AE50" s="136" t="e">
        <f t="shared" si="18"/>
        <v>#REF!</v>
      </c>
      <c r="AF50" s="136" t="e">
        <f t="shared" si="18"/>
        <v>#REF!</v>
      </c>
      <c r="AG50" s="136" t="e">
        <f t="shared" si="18"/>
        <v>#REF!</v>
      </c>
      <c r="AH50" s="136" t="e">
        <f t="shared" si="18"/>
        <v>#REF!</v>
      </c>
      <c r="AI50" s="136" t="e">
        <f t="shared" si="18"/>
        <v>#REF!</v>
      </c>
      <c r="AJ50" s="136" t="e">
        <f t="shared" si="18"/>
        <v>#REF!</v>
      </c>
      <c r="AK50" s="136" t="e">
        <f t="shared" si="18"/>
        <v>#REF!</v>
      </c>
      <c r="AL50" s="136" t="e">
        <f t="shared" si="18"/>
        <v>#REF!</v>
      </c>
      <c r="AM50" s="136" t="e">
        <f t="shared" si="18"/>
        <v>#REF!</v>
      </c>
      <c r="AN50" s="136" t="e">
        <f t="shared" ref="AN50:BQ50" si="19">IF(AND(AN2&gt;=$F$49,AN3&lt;=$F$51),1,0)</f>
        <v>#REF!</v>
      </c>
      <c r="AO50" s="136" t="e">
        <f t="shared" si="19"/>
        <v>#REF!</v>
      </c>
      <c r="AP50" s="136" t="e">
        <f t="shared" si="19"/>
        <v>#REF!</v>
      </c>
      <c r="AQ50" s="136" t="e">
        <f t="shared" si="19"/>
        <v>#REF!</v>
      </c>
      <c r="AR50" s="136" t="e">
        <f t="shared" si="19"/>
        <v>#REF!</v>
      </c>
      <c r="AS50" s="136" t="e">
        <f t="shared" si="19"/>
        <v>#REF!</v>
      </c>
      <c r="AT50" s="136" t="e">
        <f t="shared" si="19"/>
        <v>#REF!</v>
      </c>
      <c r="AU50" s="136" t="e">
        <f t="shared" si="19"/>
        <v>#REF!</v>
      </c>
      <c r="AV50" s="136" t="e">
        <f t="shared" si="19"/>
        <v>#REF!</v>
      </c>
      <c r="AW50" s="136" t="e">
        <f t="shared" si="19"/>
        <v>#REF!</v>
      </c>
      <c r="AX50" s="136" t="e">
        <f t="shared" si="19"/>
        <v>#REF!</v>
      </c>
      <c r="AY50" s="136" t="e">
        <f t="shared" si="19"/>
        <v>#REF!</v>
      </c>
      <c r="AZ50" s="136" t="e">
        <f t="shared" si="19"/>
        <v>#REF!</v>
      </c>
      <c r="BA50" s="136" t="e">
        <f t="shared" si="19"/>
        <v>#REF!</v>
      </c>
      <c r="BB50" s="136" t="e">
        <f t="shared" si="19"/>
        <v>#REF!</v>
      </c>
      <c r="BC50" s="136" t="e">
        <f t="shared" si="19"/>
        <v>#REF!</v>
      </c>
      <c r="BD50" s="136" t="e">
        <f t="shared" si="19"/>
        <v>#REF!</v>
      </c>
      <c r="BE50" s="136" t="e">
        <f t="shared" si="19"/>
        <v>#REF!</v>
      </c>
      <c r="BF50" s="136" t="e">
        <f t="shared" si="19"/>
        <v>#REF!</v>
      </c>
      <c r="BG50" s="136" t="e">
        <f t="shared" si="19"/>
        <v>#REF!</v>
      </c>
      <c r="BH50" s="136" t="e">
        <f t="shared" si="19"/>
        <v>#REF!</v>
      </c>
      <c r="BI50" s="136" t="e">
        <f t="shared" si="19"/>
        <v>#REF!</v>
      </c>
      <c r="BJ50" s="136" t="e">
        <f t="shared" si="19"/>
        <v>#REF!</v>
      </c>
      <c r="BK50" s="136" t="e">
        <f t="shared" si="19"/>
        <v>#REF!</v>
      </c>
      <c r="BL50" s="136" t="e">
        <f t="shared" si="19"/>
        <v>#REF!</v>
      </c>
      <c r="BM50" s="136" t="e">
        <f t="shared" si="19"/>
        <v>#REF!</v>
      </c>
      <c r="BN50" s="136" t="e">
        <f t="shared" si="19"/>
        <v>#REF!</v>
      </c>
      <c r="BO50" s="136" t="e">
        <f t="shared" si="19"/>
        <v>#REF!</v>
      </c>
      <c r="BP50" s="136" t="e">
        <f t="shared" si="19"/>
        <v>#REF!</v>
      </c>
      <c r="BQ50" s="136" t="e">
        <f t="shared" si="19"/>
        <v>#REF!</v>
      </c>
      <c r="BR50" s="136"/>
      <c r="BS50" s="136"/>
      <c r="BT50" s="136"/>
      <c r="BU50" s="136"/>
      <c r="BV50" s="136"/>
      <c r="BW50" s="136"/>
      <c r="BX50" s="136"/>
      <c r="BY50" s="136"/>
      <c r="BZ50" s="136"/>
      <c r="CA50" s="136"/>
      <c r="CB50" s="136"/>
      <c r="CC50" s="136"/>
      <c r="CD50" s="136"/>
      <c r="CE50" s="136"/>
      <c r="CF50" s="136"/>
      <c r="CG50" s="136"/>
      <c r="CH50" s="136"/>
      <c r="CI50" s="136"/>
      <c r="CJ50" s="136"/>
      <c r="CK50" s="136"/>
      <c r="CL50" s="136"/>
      <c r="CM50" s="136"/>
      <c r="CN50" s="136"/>
      <c r="CO50" s="136"/>
      <c r="CP50" s="136"/>
      <c r="CQ50" s="136"/>
      <c r="CR50" s="136"/>
      <c r="CS50" s="136"/>
      <c r="CT50" s="136"/>
      <c r="CU50" s="136"/>
      <c r="CV50" s="136"/>
      <c r="CW50" s="136"/>
      <c r="CX50" s="136"/>
      <c r="CY50" s="136"/>
      <c r="CZ50" s="136"/>
      <c r="DA50" s="136"/>
      <c r="DB50" s="136"/>
      <c r="DC50" s="136"/>
      <c r="DD50" s="136"/>
      <c r="DE50" s="136"/>
      <c r="DF50" s="136"/>
      <c r="DG50" s="136"/>
      <c r="DH50" s="136"/>
      <c r="DI50" s="136"/>
      <c r="DJ50" s="136"/>
      <c r="DK50" s="136"/>
    </row>
    <row r="51" spans="3:163" x14ac:dyDescent="0.2">
      <c r="D51" s="142"/>
      <c r="E51" s="140" t="s">
        <v>38</v>
      </c>
      <c r="F51" s="70" t="e">
        <f>IF(F50=0,F49,EDATE(F49,F50))</f>
        <v>#REF!</v>
      </c>
      <c r="H51" s="136"/>
      <c r="I51" s="136"/>
      <c r="J51" s="136"/>
      <c r="K51" s="136"/>
      <c r="L51" s="136"/>
      <c r="M51" s="136"/>
      <c r="N51" s="136"/>
      <c r="O51" s="136"/>
      <c r="P51" s="136"/>
      <c r="Q51" s="136"/>
      <c r="R51" s="136"/>
      <c r="S51" s="136"/>
      <c r="T51" s="136"/>
      <c r="U51" s="136"/>
      <c r="V51" s="136"/>
      <c r="W51" s="136"/>
      <c r="X51" s="136"/>
      <c r="Y51" s="136"/>
      <c r="Z51" s="136"/>
      <c r="AA51" s="136"/>
      <c r="AB51" s="136"/>
      <c r="AC51" s="136"/>
      <c r="AD51" s="136"/>
      <c r="AE51" s="136"/>
      <c r="AF51" s="136"/>
      <c r="AG51" s="136"/>
      <c r="AH51" s="136"/>
      <c r="AI51" s="136"/>
      <c r="AJ51" s="136"/>
      <c r="AK51" s="136"/>
      <c r="AL51" s="136"/>
      <c r="AM51" s="136"/>
      <c r="AN51" s="136"/>
      <c r="AO51" s="136"/>
      <c r="AP51" s="136"/>
      <c r="AQ51" s="136"/>
      <c r="AR51" s="136"/>
      <c r="AS51" s="136"/>
      <c r="AT51" s="136"/>
      <c r="AU51" s="136"/>
      <c r="AV51" s="136"/>
      <c r="AW51" s="136"/>
      <c r="AX51" s="136"/>
      <c r="AY51" s="136"/>
      <c r="AZ51" s="136"/>
      <c r="BA51" s="136"/>
      <c r="BB51" s="136"/>
      <c r="BC51" s="136"/>
      <c r="BD51" s="136"/>
      <c r="BE51" s="136"/>
      <c r="BF51" s="136"/>
      <c r="BG51" s="136"/>
      <c r="BH51" s="136"/>
      <c r="BI51" s="136"/>
      <c r="BJ51" s="136"/>
      <c r="BK51" s="136"/>
      <c r="BL51" s="136"/>
      <c r="BM51" s="136"/>
      <c r="BN51" s="136"/>
      <c r="BO51" s="136"/>
      <c r="BP51" s="136"/>
      <c r="BQ51" s="136"/>
      <c r="BR51" s="136"/>
      <c r="BS51" s="136"/>
      <c r="BT51" s="136"/>
      <c r="BU51" s="136"/>
      <c r="BV51" s="136"/>
      <c r="BW51" s="136"/>
      <c r="BX51" s="136"/>
      <c r="BY51" s="136"/>
      <c r="BZ51" s="136"/>
      <c r="CA51" s="136"/>
      <c r="CB51" s="136"/>
      <c r="CC51" s="136"/>
      <c r="CD51" s="136"/>
      <c r="CE51" s="136"/>
      <c r="CF51" s="136"/>
      <c r="CG51" s="136"/>
      <c r="CH51" s="136"/>
      <c r="CI51" s="136"/>
      <c r="CJ51" s="136"/>
      <c r="CK51" s="136"/>
      <c r="CL51" s="136"/>
      <c r="CM51" s="136"/>
      <c r="CN51" s="136"/>
      <c r="CO51" s="136"/>
      <c r="CP51" s="136"/>
      <c r="CQ51" s="136"/>
      <c r="CR51" s="136"/>
      <c r="CS51" s="136"/>
      <c r="CT51" s="136"/>
      <c r="CU51" s="136"/>
      <c r="CV51" s="136"/>
      <c r="CW51" s="136"/>
      <c r="CX51" s="136"/>
      <c r="CY51" s="136"/>
      <c r="CZ51" s="136"/>
      <c r="DA51" s="136"/>
      <c r="DB51" s="136"/>
      <c r="DC51" s="136"/>
      <c r="DD51" s="136"/>
      <c r="DE51" s="136"/>
      <c r="DF51" s="136"/>
      <c r="DG51" s="136"/>
      <c r="DH51" s="136"/>
      <c r="DI51" s="136"/>
      <c r="DJ51" s="136"/>
      <c r="DK51" s="136"/>
    </row>
    <row r="52" spans="3:163" x14ac:dyDescent="0.2">
      <c r="D52" s="142"/>
      <c r="E52" s="143"/>
      <c r="F52" s="70"/>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6"/>
      <c r="AI52" s="136"/>
      <c r="AJ52" s="136"/>
      <c r="AK52" s="136"/>
      <c r="AL52" s="136"/>
      <c r="AM52" s="136"/>
      <c r="AN52" s="136"/>
      <c r="AO52" s="136"/>
      <c r="AP52" s="136"/>
      <c r="AQ52" s="136"/>
      <c r="AR52" s="136"/>
      <c r="AS52" s="136"/>
      <c r="AT52" s="136"/>
      <c r="AU52" s="136"/>
      <c r="AV52" s="136"/>
      <c r="AW52" s="136"/>
      <c r="AX52" s="136"/>
      <c r="AY52" s="136"/>
      <c r="AZ52" s="136"/>
      <c r="BA52" s="136"/>
      <c r="BB52" s="136"/>
      <c r="BC52" s="136"/>
      <c r="BD52" s="136"/>
      <c r="BE52" s="136"/>
      <c r="BF52" s="136"/>
      <c r="BG52" s="136"/>
      <c r="BH52" s="136"/>
      <c r="BI52" s="136"/>
      <c r="BJ52" s="136"/>
      <c r="BK52" s="136"/>
      <c r="BL52" s="136"/>
      <c r="BM52" s="136"/>
      <c r="BN52" s="136"/>
      <c r="BO52" s="136"/>
      <c r="BP52" s="136"/>
      <c r="BQ52" s="136"/>
      <c r="BR52" s="136"/>
      <c r="BS52" s="136"/>
      <c r="BT52" s="136"/>
      <c r="BU52" s="136"/>
      <c r="BV52" s="136"/>
      <c r="BW52" s="136"/>
      <c r="BX52" s="136"/>
      <c r="BY52" s="136"/>
      <c r="BZ52" s="136"/>
      <c r="CA52" s="136"/>
      <c r="CB52" s="136"/>
      <c r="CC52" s="136"/>
      <c r="CD52" s="136"/>
      <c r="CE52" s="136"/>
      <c r="CF52" s="136"/>
      <c r="CG52" s="136"/>
      <c r="CH52" s="136"/>
      <c r="CI52" s="136"/>
      <c r="CJ52" s="136"/>
      <c r="CK52" s="136"/>
      <c r="CL52" s="136"/>
      <c r="CM52" s="136"/>
      <c r="CN52" s="136"/>
      <c r="CO52" s="136"/>
      <c r="CP52" s="136"/>
      <c r="CQ52" s="136"/>
      <c r="CR52" s="136"/>
      <c r="CS52" s="136"/>
      <c r="CT52" s="136"/>
      <c r="CU52" s="136"/>
      <c r="CV52" s="136"/>
      <c r="CW52" s="136"/>
      <c r="CX52" s="136"/>
      <c r="CY52" s="136"/>
      <c r="CZ52" s="136"/>
      <c r="DA52" s="136"/>
      <c r="DB52" s="136"/>
      <c r="DC52" s="136"/>
      <c r="DD52" s="136"/>
      <c r="DE52" s="136"/>
      <c r="DF52" s="136"/>
      <c r="DG52" s="136"/>
      <c r="DH52" s="136"/>
      <c r="DI52" s="136"/>
      <c r="DJ52" s="136"/>
      <c r="DK52" s="136"/>
    </row>
    <row r="53" spans="3:163" x14ac:dyDescent="0.2">
      <c r="C53" s="68"/>
      <c r="D53" s="43"/>
      <c r="E53" s="144"/>
      <c r="F53" s="43"/>
    </row>
    <row r="54" spans="3:163" x14ac:dyDescent="0.25">
      <c r="BR54" s="47"/>
      <c r="BS54" s="47"/>
      <c r="BT54" s="47"/>
      <c r="BU54" s="47"/>
      <c r="BV54" s="47"/>
      <c r="BW54" s="47"/>
      <c r="BX54" s="47"/>
      <c r="BY54" s="47"/>
      <c r="BZ54" s="47"/>
      <c r="CA54" s="47"/>
      <c r="CB54" s="47"/>
      <c r="CC54" s="47"/>
      <c r="CD54" s="47"/>
      <c r="CE54" s="47"/>
      <c r="CF54" s="47"/>
      <c r="CG54" s="47"/>
      <c r="CH54" s="47"/>
      <c r="CI54" s="47"/>
      <c r="CJ54" s="47"/>
      <c r="CK54" s="47"/>
      <c r="CL54" s="47"/>
      <c r="CM54" s="47"/>
      <c r="CN54" s="47"/>
      <c r="CO54" s="47"/>
      <c r="CP54" s="47"/>
      <c r="CQ54" s="47"/>
      <c r="CR54" s="47"/>
      <c r="CS54" s="47"/>
      <c r="CT54" s="47"/>
      <c r="CU54" s="47"/>
      <c r="CV54" s="47"/>
      <c r="CW54" s="47"/>
      <c r="CX54" s="47"/>
      <c r="CY54" s="47"/>
      <c r="CZ54" s="47"/>
      <c r="DA54" s="47"/>
      <c r="DB54" s="47"/>
      <c r="DC54" s="47"/>
      <c r="DD54" s="47"/>
      <c r="DE54" s="47"/>
      <c r="DF54" s="47"/>
      <c r="DG54" s="47"/>
      <c r="DH54" s="47"/>
      <c r="DI54" s="47"/>
      <c r="DJ54" s="47"/>
      <c r="DK54" s="47"/>
      <c r="DL54" s="47"/>
      <c r="DM54" s="47"/>
      <c r="DN54" s="47"/>
      <c r="DO54" s="47"/>
      <c r="DP54" s="47"/>
      <c r="DQ54" s="47"/>
      <c r="DR54" s="47"/>
      <c r="DS54" s="47"/>
      <c r="DT54" s="47"/>
      <c r="DU54" s="47"/>
      <c r="DV54" s="47"/>
      <c r="DW54" s="47"/>
      <c r="DX54" s="47"/>
      <c r="DY54" s="47"/>
      <c r="DZ54" s="47"/>
      <c r="EA54" s="47"/>
      <c r="EB54" s="47"/>
      <c r="EC54" s="47"/>
      <c r="ED54" s="47"/>
      <c r="EE54" s="47"/>
      <c r="EF54" s="47"/>
      <c r="EG54" s="47"/>
      <c r="EH54" s="47"/>
      <c r="EI54" s="47"/>
      <c r="EJ54" s="47"/>
      <c r="EK54" s="47"/>
      <c r="EL54" s="47"/>
      <c r="EM54" s="47"/>
      <c r="EN54" s="47"/>
      <c r="EO54" s="47"/>
      <c r="EP54" s="47"/>
      <c r="EQ54" s="47"/>
      <c r="ER54" s="47"/>
      <c r="ES54" s="47"/>
      <c r="ET54" s="47"/>
      <c r="EU54" s="47"/>
      <c r="EV54" s="47"/>
      <c r="EW54" s="47"/>
      <c r="EX54" s="47"/>
      <c r="EY54" s="47"/>
      <c r="EZ54" s="47"/>
      <c r="FA54" s="47"/>
      <c r="FB54" s="47"/>
      <c r="FC54" s="47"/>
      <c r="FD54" s="47"/>
      <c r="FE54" s="47"/>
      <c r="FF54" s="47"/>
      <c r="FG54" s="47"/>
    </row>
    <row r="55" spans="3:163" x14ac:dyDescent="0.25">
      <c r="BR55" s="47"/>
      <c r="BS55" s="47"/>
      <c r="BT55" s="47"/>
      <c r="BU55" s="47"/>
      <c r="BV55" s="47"/>
      <c r="BW55" s="47"/>
      <c r="BX55" s="47"/>
      <c r="BY55" s="47"/>
      <c r="BZ55" s="47"/>
      <c r="CA55" s="47"/>
      <c r="CB55" s="47"/>
      <c r="CC55" s="47"/>
      <c r="CD55" s="47"/>
      <c r="CE55" s="47"/>
      <c r="CF55" s="47"/>
      <c r="CG55" s="47"/>
      <c r="CH55" s="47"/>
      <c r="CI55" s="47"/>
      <c r="CJ55" s="47"/>
      <c r="CK55" s="47"/>
      <c r="CL55" s="47"/>
      <c r="CM55" s="47"/>
      <c r="CN55" s="47"/>
      <c r="CO55" s="47"/>
      <c r="CP55" s="47"/>
      <c r="CQ55" s="47"/>
      <c r="CR55" s="47"/>
      <c r="CS55" s="47"/>
      <c r="CT55" s="47"/>
      <c r="CU55" s="47"/>
      <c r="CV55" s="47"/>
      <c r="CW55" s="47"/>
      <c r="CX55" s="47"/>
      <c r="CY55" s="47"/>
      <c r="CZ55" s="47"/>
      <c r="DA55" s="47"/>
      <c r="DB55" s="47"/>
      <c r="DC55" s="47"/>
      <c r="DD55" s="47"/>
      <c r="DE55" s="47"/>
      <c r="DF55" s="47"/>
      <c r="DG55" s="47"/>
      <c r="DH55" s="47"/>
      <c r="DI55" s="47"/>
      <c r="DJ55" s="47"/>
      <c r="DK55" s="47"/>
      <c r="DL55" s="47"/>
      <c r="DM55" s="47"/>
      <c r="DN55" s="47"/>
      <c r="DO55" s="47"/>
      <c r="DP55" s="47"/>
      <c r="DQ55" s="47"/>
      <c r="DR55" s="47"/>
      <c r="DS55" s="47"/>
      <c r="DT55" s="47"/>
      <c r="DU55" s="47"/>
      <c r="DV55" s="47"/>
      <c r="DW55" s="47"/>
      <c r="DX55" s="47"/>
      <c r="DY55" s="47"/>
      <c r="DZ55" s="47"/>
      <c r="EA55" s="47"/>
      <c r="EB55" s="47"/>
      <c r="EC55" s="47"/>
      <c r="ED55" s="47"/>
      <c r="EE55" s="47"/>
      <c r="EF55" s="47"/>
      <c r="EG55" s="47"/>
      <c r="EH55" s="47"/>
      <c r="EI55" s="47"/>
      <c r="EJ55" s="47"/>
      <c r="EK55" s="47"/>
      <c r="EL55" s="47"/>
      <c r="EM55" s="47"/>
      <c r="EN55" s="47"/>
      <c r="EO55" s="47"/>
      <c r="EP55" s="47"/>
      <c r="EQ55" s="47"/>
      <c r="ER55" s="47"/>
      <c r="ES55" s="47"/>
      <c r="ET55" s="47"/>
      <c r="EU55" s="47"/>
      <c r="EV55" s="47"/>
      <c r="EW55" s="47"/>
      <c r="EX55" s="47"/>
      <c r="EY55" s="47"/>
      <c r="EZ55" s="47"/>
      <c r="FA55" s="47"/>
      <c r="FB55" s="47"/>
      <c r="FC55" s="47"/>
      <c r="FD55" s="47"/>
      <c r="FE55" s="47"/>
      <c r="FF55" s="47"/>
      <c r="FG55" s="47"/>
    </row>
    <row r="56" spans="3:163" x14ac:dyDescent="0.2">
      <c r="C56" s="68"/>
      <c r="D56" s="146"/>
      <c r="E56" s="144"/>
      <c r="F56" s="43"/>
    </row>
    <row r="57" spans="3:163" hidden="1" x14ac:dyDescent="0.2">
      <c r="C57" s="68"/>
      <c r="D57" s="43"/>
      <c r="E57" s="144"/>
      <c r="F57" s="43"/>
    </row>
    <row r="58" spans="3:163" hidden="1" x14ac:dyDescent="0.2">
      <c r="D58" s="43"/>
      <c r="E58" s="144"/>
      <c r="F58" s="147"/>
    </row>
    <row r="59" spans="3:163" hidden="1" x14ac:dyDescent="0.2">
      <c r="D59" s="43"/>
      <c r="F59" s="147"/>
    </row>
    <row r="60" spans="3:163" hidden="1" x14ac:dyDescent="0.2">
      <c r="D60" s="43"/>
      <c r="F60" s="147"/>
    </row>
    <row r="61" spans="3:163" hidden="1" x14ac:dyDescent="0.2">
      <c r="F61" s="147"/>
    </row>
    <row r="62" spans="3:163" hidden="1" x14ac:dyDescent="0.2">
      <c r="F62" s="148"/>
    </row>
    <row r="63" spans="3:163" hidden="1" x14ac:dyDescent="0.2">
      <c r="E63" s="138"/>
      <c r="F63" s="149"/>
      <c r="G63" s="80"/>
    </row>
    <row r="64" spans="3:163" hidden="1" x14ac:dyDescent="0.2">
      <c r="F64" s="150"/>
      <c r="G64" s="80"/>
    </row>
    <row r="65" spans="5:14" hidden="1" x14ac:dyDescent="0.2">
      <c r="F65" s="149"/>
      <c r="G65" s="80"/>
    </row>
    <row r="66" spans="5:14" hidden="1" x14ac:dyDescent="0.2">
      <c r="F66" s="149"/>
      <c r="G66" s="80"/>
    </row>
    <row r="67" spans="5:14" hidden="1" x14ac:dyDescent="0.2">
      <c r="F67" s="151"/>
      <c r="G67" s="152"/>
    </row>
    <row r="68" spans="5:14" hidden="1" x14ac:dyDescent="0.2">
      <c r="F68" s="151"/>
      <c r="G68" s="152"/>
    </row>
    <row r="69" spans="5:14" hidden="1" x14ac:dyDescent="0.25">
      <c r="F69" s="43"/>
    </row>
    <row r="70" spans="5:14" hidden="1" x14ac:dyDescent="0.25">
      <c r="E70" s="153"/>
      <c r="F70" s="43"/>
      <c r="K70" s="47"/>
      <c r="L70" s="48"/>
      <c r="M70" s="48"/>
      <c r="N70" s="48"/>
    </row>
    <row r="71" spans="5:14" hidden="1" x14ac:dyDescent="0.25">
      <c r="F71" s="43"/>
    </row>
    <row r="72" spans="5:14" hidden="1" x14ac:dyDescent="0.25">
      <c r="F72" s="43"/>
    </row>
    <row r="73" spans="5:14" hidden="1" x14ac:dyDescent="0.2">
      <c r="F73" s="151"/>
    </row>
    <row r="74" spans="5:14" hidden="1" x14ac:dyDescent="0.2">
      <c r="F74" s="151"/>
    </row>
    <row r="75" spans="5:14" hidden="1" x14ac:dyDescent="0.2">
      <c r="F75" s="154"/>
    </row>
    <row r="76" spans="5:14" hidden="1" x14ac:dyDescent="0.2">
      <c r="F76" s="155"/>
    </row>
    <row r="77" spans="5:14" hidden="1" x14ac:dyDescent="0.2">
      <c r="F77" s="155"/>
    </row>
    <row r="78" spans="5:14" hidden="1" x14ac:dyDescent="0.2">
      <c r="E78" s="138"/>
      <c r="F78" s="155"/>
    </row>
    <row r="79" spans="5:14" hidden="1" x14ac:dyDescent="0.2">
      <c r="F79" s="156"/>
    </row>
    <row r="80" spans="5:14" hidden="1" x14ac:dyDescent="0.2">
      <c r="F80" s="156"/>
      <c r="H80" s="80"/>
      <c r="I80" s="80"/>
    </row>
    <row r="81" spans="5:6" hidden="1" x14ac:dyDescent="0.2">
      <c r="E81" s="138"/>
      <c r="F81" s="154"/>
    </row>
    <row r="82" spans="5:6" hidden="1" x14ac:dyDescent="0.2">
      <c r="F82" s="151"/>
    </row>
    <row r="83" spans="5:6" hidden="1" x14ac:dyDescent="0.25">
      <c r="F83" s="43"/>
    </row>
    <row r="84" spans="5:6" hidden="1" x14ac:dyDescent="0.25">
      <c r="F84" s="43"/>
    </row>
    <row r="85" spans="5:6" hidden="1" x14ac:dyDescent="0.25">
      <c r="F85" s="43"/>
    </row>
    <row r="86" spans="5:6" hidden="1" x14ac:dyDescent="0.2">
      <c r="F86" s="154"/>
    </row>
    <row r="87" spans="5:6" hidden="1" x14ac:dyDescent="0.2">
      <c r="F87" s="154"/>
    </row>
    <row r="88" spans="5:6" hidden="1" x14ac:dyDescent="0.2">
      <c r="F88" s="151"/>
    </row>
    <row r="89" spans="5:6" hidden="1" x14ac:dyDescent="0.2">
      <c r="F89" s="151"/>
    </row>
    <row r="90" spans="5:6" hidden="1" x14ac:dyDescent="0.2">
      <c r="F90" s="157"/>
    </row>
    <row r="91" spans="5:6" hidden="1" x14ac:dyDescent="0.2">
      <c r="F91" s="157"/>
    </row>
    <row r="92" spans="5:6" hidden="1" x14ac:dyDescent="0.2">
      <c r="F92" s="157"/>
    </row>
    <row r="93" spans="5:6" hidden="1" x14ac:dyDescent="0.2">
      <c r="F93" s="158"/>
    </row>
    <row r="94" spans="5:6" hidden="1" x14ac:dyDescent="0.2">
      <c r="F94" s="158"/>
    </row>
    <row r="95" spans="5:6" hidden="1" x14ac:dyDescent="0.2">
      <c r="F95" s="151"/>
    </row>
    <row r="96" spans="5:6" hidden="1" x14ac:dyDescent="0.25">
      <c r="F96" s="43"/>
    </row>
    <row r="97" spans="6:6" hidden="1" x14ac:dyDescent="0.25">
      <c r="F97" s="43"/>
    </row>
    <row r="98" spans="6:6" hidden="1" x14ac:dyDescent="0.2">
      <c r="F98" s="151"/>
    </row>
    <row r="99" spans="6:6" hidden="1" x14ac:dyDescent="0.25">
      <c r="F99" s="70"/>
    </row>
    <row r="100" spans="6:6" hidden="1" x14ac:dyDescent="0.25">
      <c r="F100" s="43"/>
    </row>
    <row r="101" spans="6:6" hidden="1" x14ac:dyDescent="0.25">
      <c r="F101" s="43"/>
    </row>
    <row r="102" spans="6:6" hidden="1" x14ac:dyDescent="0.2">
      <c r="F102" s="159"/>
    </row>
    <row r="103" spans="6:6" hidden="1" x14ac:dyDescent="0.25">
      <c r="F103" s="43"/>
    </row>
    <row r="104" spans="6:6" hidden="1" x14ac:dyDescent="0.25"/>
    <row r="105" spans="6:6" x14ac:dyDescent="0.25"/>
    <row r="106" spans="6:6" x14ac:dyDescent="0.25"/>
    <row r="107" spans="6:6" x14ac:dyDescent="0.25"/>
  </sheetData>
  <dataValidations disablePrompts="1" count="1">
    <dataValidation type="list" allowBlank="1" showInputMessage="1" showErrorMessage="1" sqref="F81">
      <formula1>$H$81:$I$81</formula1>
    </dataValidation>
  </dataValidations>
  <pageMargins left="0.70866141732283472" right="0.70866141732283472" top="0.74803149606299213" bottom="0.74803149606299213" header="0.31496062992125984" footer="0.31496062992125984"/>
  <pageSetup orientation="portrait" r:id="rId1"/>
  <headerFooter alignWithMargins="0"/>
  <ignoredErrors>
    <ignoredError sqref="H21:BQ21"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4"/>
  <sheetViews>
    <sheetView topLeftCell="B1" zoomScale="115" zoomScaleNormal="115" workbookViewId="0">
      <selection activeCell="F67" sqref="F67"/>
    </sheetView>
  </sheetViews>
  <sheetFormatPr defaultRowHeight="11.25" x14ac:dyDescent="0.2"/>
  <cols>
    <col min="1" max="1" width="9.140625" style="323"/>
    <col min="2" max="2" width="9.140625" style="323" customWidth="1"/>
    <col min="3" max="3" width="35.7109375" style="323" bestFit="1" customWidth="1"/>
    <col min="4" max="5" width="18.7109375" style="323" customWidth="1"/>
    <col min="6" max="6" width="23.85546875" style="323" bestFit="1" customWidth="1"/>
    <col min="7" max="7" width="22.5703125" style="323" bestFit="1" customWidth="1"/>
    <col min="8" max="8" width="23.85546875" style="323" customWidth="1"/>
    <col min="9" max="16384" width="9.140625" style="323"/>
  </cols>
  <sheetData>
    <row r="1" spans="1:9" x14ac:dyDescent="0.2">
      <c r="C1" s="323" t="s">
        <v>293</v>
      </c>
      <c r="D1" s="409" t="e">
        <f>#REF!*#REF!</f>
        <v>#REF!</v>
      </c>
    </row>
    <row r="2" spans="1:9" x14ac:dyDescent="0.2">
      <c r="C2" s="324" t="s">
        <v>292</v>
      </c>
    </row>
    <row r="3" spans="1:9" x14ac:dyDescent="0.2">
      <c r="C3" s="324"/>
    </row>
    <row r="4" spans="1:9" ht="12.75" x14ac:dyDescent="0.2">
      <c r="C4" s="329" t="s">
        <v>87</v>
      </c>
      <c r="E4" s="336" t="s">
        <v>240</v>
      </c>
      <c r="F4" s="336" t="s">
        <v>241</v>
      </c>
      <c r="G4" s="322"/>
    </row>
    <row r="5" spans="1:9" x14ac:dyDescent="0.2">
      <c r="C5" s="332"/>
      <c r="D5" s="326" t="e">
        <f>#REF!</f>
        <v>#REF!</v>
      </c>
      <c r="E5" s="326" t="s">
        <v>135</v>
      </c>
      <c r="F5" s="326" t="e">
        <f>#REF!</f>
        <v>#REF!</v>
      </c>
      <c r="G5" s="326" t="s">
        <v>238</v>
      </c>
      <c r="H5" s="332" t="s">
        <v>234</v>
      </c>
    </row>
    <row r="6" spans="1:9" x14ac:dyDescent="0.2">
      <c r="C6" s="333" t="s">
        <v>136</v>
      </c>
      <c r="D6" s="330" t="e">
        <f>#REF!</f>
        <v>#REF!</v>
      </c>
      <c r="E6" s="330">
        <v>8417</v>
      </c>
      <c r="F6" s="330">
        <v>8417</v>
      </c>
      <c r="G6" s="330">
        <v>8417</v>
      </c>
      <c r="H6" s="330">
        <v>8417</v>
      </c>
      <c r="I6" s="403" t="e">
        <f>D6-F6</f>
        <v>#REF!</v>
      </c>
    </row>
    <row r="7" spans="1:9" x14ac:dyDescent="0.2">
      <c r="C7" s="333"/>
      <c r="D7" s="338"/>
      <c r="E7" s="404"/>
      <c r="F7" s="404"/>
      <c r="G7" s="404"/>
      <c r="H7" s="404"/>
      <c r="I7" s="403">
        <f t="shared" ref="I7:I25" si="0">D7-F7</f>
        <v>0</v>
      </c>
    </row>
    <row r="8" spans="1:9" x14ac:dyDescent="0.2">
      <c r="C8" s="333" t="s">
        <v>73</v>
      </c>
      <c r="D8" s="406" t="e">
        <f>Summary!D8/$D$1</f>
        <v>#REF!</v>
      </c>
      <c r="E8" s="407" t="e">
        <f>Summary!E8/$D$1</f>
        <v>#REF!</v>
      </c>
      <c r="F8" s="407" t="e">
        <f>Summary!F8/$D$1</f>
        <v>#REF!</v>
      </c>
      <c r="G8" s="407" t="e">
        <f>Summary!G8/$D$1</f>
        <v>#REF!</v>
      </c>
      <c r="H8" s="407" t="e">
        <f>Summary!H8/$D$1</f>
        <v>#REF!</v>
      </c>
      <c r="I8" s="403" t="e">
        <f t="shared" si="0"/>
        <v>#REF!</v>
      </c>
    </row>
    <row r="9" spans="1:9" x14ac:dyDescent="0.2">
      <c r="C9" s="333"/>
      <c r="D9" s="338"/>
      <c r="E9" s="404"/>
      <c r="F9" s="404"/>
      <c r="G9" s="404"/>
      <c r="H9" s="404"/>
      <c r="I9" s="403">
        <f t="shared" si="0"/>
        <v>0</v>
      </c>
    </row>
    <row r="10" spans="1:9" x14ac:dyDescent="0.2">
      <c r="A10" s="325"/>
      <c r="B10" s="325"/>
      <c r="C10" s="333" t="s">
        <v>226</v>
      </c>
      <c r="D10" s="406" t="e">
        <f>Summary!D10/'Summary(USDmn)'!$D$1</f>
        <v>#REF!</v>
      </c>
      <c r="E10" s="407" t="e">
        <f>Summary!E10/'Summary(USDmn)'!$D$1</f>
        <v>#REF!</v>
      </c>
      <c r="F10" s="407" t="e">
        <f>Summary!F10/'Summary(USDmn)'!$D$1</f>
        <v>#REF!</v>
      </c>
      <c r="G10" s="407" t="e">
        <f>Summary!G10/'Summary(USDmn)'!$D$1</f>
        <v>#REF!</v>
      </c>
      <c r="H10" s="407" t="e">
        <f>Summary!H10/'Summary(USDmn)'!$D$1</f>
        <v>#REF!</v>
      </c>
      <c r="I10" s="403" t="e">
        <f t="shared" si="0"/>
        <v>#REF!</v>
      </c>
    </row>
    <row r="11" spans="1:9" x14ac:dyDescent="0.2">
      <c r="A11" s="325"/>
      <c r="B11" s="325"/>
      <c r="C11" s="333" t="s">
        <v>102</v>
      </c>
      <c r="D11" s="407" t="e">
        <f>Summary!D11/'Summary(USDmn)'!$D$1</f>
        <v>#REF!</v>
      </c>
      <c r="E11" s="407" t="e">
        <f>Summary!E11/'Summary(USDmn)'!$D$1</f>
        <v>#REF!</v>
      </c>
      <c r="F11" s="407" t="e">
        <f>Summary!F11/'Summary(USDmn)'!$D$1</f>
        <v>#REF!</v>
      </c>
      <c r="G11" s="407" t="e">
        <f>Summary!G11/'Summary(USDmn)'!$D$1</f>
        <v>#REF!</v>
      </c>
      <c r="H11" s="407" t="e">
        <f>Summary!H11/'Summary(USDmn)'!$D$1</f>
        <v>#REF!</v>
      </c>
      <c r="I11" s="403" t="e">
        <f t="shared" si="0"/>
        <v>#REF!</v>
      </c>
    </row>
    <row r="12" spans="1:9" x14ac:dyDescent="0.2">
      <c r="A12" s="325"/>
      <c r="B12" s="325"/>
      <c r="C12" s="333" t="s">
        <v>138</v>
      </c>
      <c r="D12" s="407" t="e">
        <f>Summary!D12/'Summary(USDmn)'!$D$1</f>
        <v>#REF!</v>
      </c>
      <c r="E12" s="407" t="e">
        <f>Summary!E12/'Summary(USDmn)'!$D$1</f>
        <v>#REF!</v>
      </c>
      <c r="F12" s="407" t="e">
        <f>Summary!F12/'Summary(USDmn)'!$D$1</f>
        <v>#REF!</v>
      </c>
      <c r="G12" s="407" t="e">
        <f>Summary!G12/'Summary(USDmn)'!$D$1</f>
        <v>#REF!</v>
      </c>
      <c r="H12" s="407" t="e">
        <f>Summary!H12/'Summary(USDmn)'!$D$1</f>
        <v>#REF!</v>
      </c>
      <c r="I12" s="403" t="e">
        <f t="shared" si="0"/>
        <v>#REF!</v>
      </c>
    </row>
    <row r="13" spans="1:9" x14ac:dyDescent="0.2">
      <c r="C13" s="333"/>
      <c r="D13" s="338"/>
      <c r="E13" s="404"/>
      <c r="F13" s="404"/>
      <c r="G13" s="404"/>
      <c r="H13" s="404"/>
      <c r="I13" s="403">
        <f t="shared" si="0"/>
        <v>0</v>
      </c>
    </row>
    <row r="14" spans="1:9" x14ac:dyDescent="0.2">
      <c r="C14" s="333" t="s">
        <v>227</v>
      </c>
      <c r="D14" s="407" t="e">
        <f>Summary!D14/'Summary(USDmn)'!$D$1</f>
        <v>#REF!</v>
      </c>
      <c r="E14" s="407" t="e">
        <f>Summary!E14/'Summary(USDmn)'!$D$1</f>
        <v>#REF!</v>
      </c>
      <c r="F14" s="407" t="e">
        <f>Summary!F14/'Summary(USDmn)'!$D$1</f>
        <v>#REF!</v>
      </c>
      <c r="G14" s="407" t="e">
        <f>Summary!G14/'Summary(USDmn)'!$D$1</f>
        <v>#REF!</v>
      </c>
      <c r="H14" s="407" t="e">
        <f>Summary!H14/'Summary(USDmn)'!$D$1</f>
        <v>#REF!</v>
      </c>
      <c r="I14" s="403" t="e">
        <f t="shared" si="0"/>
        <v>#REF!</v>
      </c>
    </row>
    <row r="15" spans="1:9" x14ac:dyDescent="0.2">
      <c r="C15" s="333" t="s">
        <v>239</v>
      </c>
      <c r="D15" s="407" t="e">
        <f>Summary!D15/'Summary(USDmn)'!$D$1</f>
        <v>#REF!</v>
      </c>
      <c r="E15" s="407" t="e">
        <f>Summary!E15/'Summary(USDmn)'!$D$1</f>
        <v>#REF!</v>
      </c>
      <c r="F15" s="407" t="e">
        <f>Summary!F15/'Summary(USDmn)'!$D$1</f>
        <v>#REF!</v>
      </c>
      <c r="G15" s="407" t="e">
        <f>Summary!G15/'Summary(USDmn)'!$D$1</f>
        <v>#REF!</v>
      </c>
      <c r="H15" s="407" t="e">
        <f>Summary!H15/'Summary(USDmn)'!$D$1</f>
        <v>#REF!</v>
      </c>
      <c r="I15" s="403" t="e">
        <f t="shared" si="0"/>
        <v>#REF!</v>
      </c>
    </row>
    <row r="16" spans="1:9" x14ac:dyDescent="0.2">
      <c r="C16" s="333" t="s">
        <v>231</v>
      </c>
      <c r="D16" s="407" t="e">
        <f>Summary!D16/'Summary(USDmn)'!$D$1</f>
        <v>#REF!</v>
      </c>
      <c r="E16" s="407" t="e">
        <f>Summary!E16/'Summary(USDmn)'!$D$1</f>
        <v>#REF!</v>
      </c>
      <c r="F16" s="407" t="e">
        <f>Summary!F16/'Summary(USDmn)'!$D$1</f>
        <v>#REF!</v>
      </c>
      <c r="G16" s="407" t="e">
        <f>Summary!G16/'Summary(USDmn)'!$D$1</f>
        <v>#REF!</v>
      </c>
      <c r="H16" s="407" t="e">
        <f>Summary!H16/'Summary(USDmn)'!$D$1</f>
        <v>#REF!</v>
      </c>
      <c r="I16" s="403" t="e">
        <f t="shared" si="0"/>
        <v>#REF!</v>
      </c>
    </row>
    <row r="17" spans="3:9" x14ac:dyDescent="0.2">
      <c r="C17" s="333" t="s">
        <v>233</v>
      </c>
      <c r="D17" s="407" t="e">
        <f>Summary!D17/'Summary(USDmn)'!$D$1</f>
        <v>#REF!</v>
      </c>
      <c r="E17" s="407" t="e">
        <f>Summary!E17/'Summary(USDmn)'!$D$1</f>
        <v>#REF!</v>
      </c>
      <c r="F17" s="407" t="e">
        <f>Summary!F17/'Summary(USDmn)'!$D$1</f>
        <v>#REF!</v>
      </c>
      <c r="G17" s="407" t="e">
        <f>Summary!G17/'Summary(USDmn)'!$D$1</f>
        <v>#REF!</v>
      </c>
      <c r="H17" s="407" t="e">
        <f>Summary!H17/'Summary(USDmn)'!$D$1</f>
        <v>#REF!</v>
      </c>
      <c r="I17" s="403" t="e">
        <f t="shared" si="0"/>
        <v>#REF!</v>
      </c>
    </row>
    <row r="18" spans="3:9" x14ac:dyDescent="0.2">
      <c r="C18" s="333"/>
      <c r="D18" s="338"/>
      <c r="E18" s="404"/>
      <c r="F18" s="404"/>
      <c r="G18" s="404"/>
      <c r="H18" s="404"/>
      <c r="I18" s="403">
        <f t="shared" si="0"/>
        <v>0</v>
      </c>
    </row>
    <row r="19" spans="3:9" x14ac:dyDescent="0.2">
      <c r="C19" s="333" t="s">
        <v>229</v>
      </c>
      <c r="D19" s="407" t="e">
        <f>Summary!D19/'Summary(USDmn)'!$D$1</f>
        <v>#REF!</v>
      </c>
      <c r="E19" s="407" t="e">
        <f>Summary!E19/'Summary(USDmn)'!$D$1</f>
        <v>#REF!</v>
      </c>
      <c r="F19" s="407" t="e">
        <f>Summary!F19/'Summary(USDmn)'!$D$1</f>
        <v>#REF!</v>
      </c>
      <c r="G19" s="407" t="e">
        <f>Summary!G19/'Summary(USDmn)'!$D$1</f>
        <v>#REF!</v>
      </c>
      <c r="H19" s="407" t="e">
        <f>Summary!H19/'Summary(USDmn)'!$D$1</f>
        <v>#REF!</v>
      </c>
      <c r="I19" s="403" t="e">
        <f t="shared" si="0"/>
        <v>#REF!</v>
      </c>
    </row>
    <row r="20" spans="3:9" x14ac:dyDescent="0.2">
      <c r="C20" s="333" t="s">
        <v>242</v>
      </c>
      <c r="D20" s="407" t="e">
        <f>Summary!D20/'Summary(USDmn)'!$D$1</f>
        <v>#REF!</v>
      </c>
      <c r="E20" s="407" t="e">
        <f>Summary!E20/'Summary(USDmn)'!$D$1</f>
        <v>#REF!</v>
      </c>
      <c r="F20" s="407" t="e">
        <f>Summary!F20/'Summary(USDmn)'!$D$1</f>
        <v>#REF!</v>
      </c>
      <c r="G20" s="407" t="e">
        <f>Summary!G20/'Summary(USDmn)'!$D$1</f>
        <v>#REF!</v>
      </c>
      <c r="H20" s="407" t="e">
        <f>Summary!H20/'Summary(USDmn)'!$D$1</f>
        <v>#REF!</v>
      </c>
      <c r="I20" s="403" t="e">
        <f t="shared" si="0"/>
        <v>#REF!</v>
      </c>
    </row>
    <row r="21" spans="3:9" x14ac:dyDescent="0.2">
      <c r="C21" s="333" t="s">
        <v>230</v>
      </c>
      <c r="D21" s="407" t="e">
        <f>Summary!D21/'Summary(USDmn)'!$D$1</f>
        <v>#REF!</v>
      </c>
      <c r="E21" s="407" t="e">
        <f>Summary!E21/'Summary(USDmn)'!$D$1</f>
        <v>#REF!</v>
      </c>
      <c r="F21" s="407" t="e">
        <f>Summary!F21/'Summary(USDmn)'!$D$1</f>
        <v>#REF!</v>
      </c>
      <c r="G21" s="407" t="e">
        <f>Summary!G21/'Summary(USDmn)'!$D$1</f>
        <v>#REF!</v>
      </c>
      <c r="H21" s="407" t="e">
        <f>Summary!H21/'Summary(USDmn)'!$D$1</f>
        <v>#REF!</v>
      </c>
      <c r="I21" s="403" t="e">
        <f t="shared" si="0"/>
        <v>#REF!</v>
      </c>
    </row>
    <row r="22" spans="3:9" x14ac:dyDescent="0.2">
      <c r="C22" s="333"/>
      <c r="D22" s="339"/>
      <c r="E22" s="339"/>
      <c r="F22" s="339"/>
      <c r="G22" s="339"/>
      <c r="H22" s="339"/>
      <c r="I22" s="403">
        <f t="shared" si="0"/>
        <v>0</v>
      </c>
    </row>
    <row r="23" spans="3:9" x14ac:dyDescent="0.2">
      <c r="C23" s="333" t="s">
        <v>228</v>
      </c>
      <c r="D23" s="337" t="e">
        <f>#REF!</f>
        <v>#REF!</v>
      </c>
      <c r="E23" s="335">
        <v>3.4952593425577181</v>
      </c>
      <c r="F23" s="335">
        <v>3.4952593425577181</v>
      </c>
      <c r="G23" s="335">
        <v>3.1871791897214679</v>
      </c>
      <c r="H23" s="335">
        <v>3.435678571025218</v>
      </c>
      <c r="I23" s="403" t="e">
        <f t="shared" si="0"/>
        <v>#REF!</v>
      </c>
    </row>
    <row r="24" spans="3:9" x14ac:dyDescent="0.2">
      <c r="C24" s="333" t="s">
        <v>236</v>
      </c>
      <c r="D24" s="407" t="e">
        <f>Summary!D24/'Summary(USDmn)'!$D$1</f>
        <v>#REF!</v>
      </c>
      <c r="E24" s="407" t="e">
        <f>Summary!E24/'Summary(USDmn)'!$D$1</f>
        <v>#REF!</v>
      </c>
      <c r="F24" s="407" t="e">
        <f>Summary!F24/'Summary(USDmn)'!$D$1</f>
        <v>#REF!</v>
      </c>
      <c r="G24" s="407" t="e">
        <f>Summary!G24/'Summary(USDmn)'!$D$1</f>
        <v>#REF!</v>
      </c>
      <c r="H24" s="407" t="e">
        <f>Summary!H24/'Summary(USDmn)'!$D$1</f>
        <v>#REF!</v>
      </c>
      <c r="I24" s="403" t="e">
        <f t="shared" si="0"/>
        <v>#REF!</v>
      </c>
    </row>
    <row r="25" spans="3:9" x14ac:dyDescent="0.2">
      <c r="C25" s="334" t="s">
        <v>237</v>
      </c>
      <c r="D25" s="408" t="e">
        <f>Summary!D25/'Summary(USDmn)'!$D$1</f>
        <v>#REF!</v>
      </c>
      <c r="E25" s="408" t="e">
        <f>Summary!E25/'Summary(USDmn)'!$D$1</f>
        <v>#REF!</v>
      </c>
      <c r="F25" s="408" t="e">
        <f>Summary!F25/'Summary(USDmn)'!$D$1</f>
        <v>#REF!</v>
      </c>
      <c r="G25" s="408" t="e">
        <f>Summary!G25/'Summary(USDmn)'!$D$1</f>
        <v>#REF!</v>
      </c>
      <c r="H25" s="408" t="e">
        <f>Summary!H25/'Summary(USDmn)'!$D$1</f>
        <v>#REF!</v>
      </c>
      <c r="I25" s="403" t="e">
        <f t="shared" si="0"/>
        <v>#REF!</v>
      </c>
    </row>
    <row r="27" spans="3:9" ht="12.75" x14ac:dyDescent="0.2">
      <c r="C27" s="329" t="s">
        <v>96</v>
      </c>
      <c r="F27" s="322"/>
      <c r="G27" s="322"/>
      <c r="H27" s="322"/>
    </row>
    <row r="28" spans="3:9" x14ac:dyDescent="0.2">
      <c r="C28" s="332"/>
      <c r="D28" s="326" t="e">
        <f>D5</f>
        <v>#REF!</v>
      </c>
      <c r="E28" s="326" t="s">
        <v>135</v>
      </c>
      <c r="F28" s="326" t="s">
        <v>235</v>
      </c>
      <c r="G28" s="326" t="s">
        <v>238</v>
      </c>
      <c r="H28" s="332" t="s">
        <v>234</v>
      </c>
    </row>
    <row r="29" spans="3:9" x14ac:dyDescent="0.2">
      <c r="C29" s="333" t="s">
        <v>136</v>
      </c>
      <c r="D29" s="330" t="e">
        <f>#REF!</f>
        <v>#REF!</v>
      </c>
      <c r="E29" s="330">
        <v>17852</v>
      </c>
      <c r="F29" s="330">
        <v>17852</v>
      </c>
      <c r="G29" s="330">
        <v>17852</v>
      </c>
      <c r="H29" s="330">
        <v>17852</v>
      </c>
      <c r="I29" s="403" t="e">
        <f>D29-F29</f>
        <v>#REF!</v>
      </c>
    </row>
    <row r="30" spans="3:9" x14ac:dyDescent="0.2">
      <c r="C30" s="333"/>
      <c r="D30" s="327"/>
      <c r="E30" s="327"/>
      <c r="F30" s="327"/>
      <c r="G30" s="327"/>
      <c r="H30" s="327"/>
      <c r="I30" s="403">
        <f t="shared" ref="I30:I48" si="1">D30-F30</f>
        <v>0</v>
      </c>
    </row>
    <row r="31" spans="3:9" x14ac:dyDescent="0.2">
      <c r="C31" s="333" t="s">
        <v>73</v>
      </c>
      <c r="D31" s="406" t="e">
        <f>Summary!D31/$D$1</f>
        <v>#REF!</v>
      </c>
      <c r="E31" s="407" t="e">
        <f>Summary!E31/$D$1</f>
        <v>#REF!</v>
      </c>
      <c r="F31" s="407" t="e">
        <f>Summary!F31/$D$1</f>
        <v>#REF!</v>
      </c>
      <c r="G31" s="407" t="e">
        <f>Summary!G31/$D$1</f>
        <v>#REF!</v>
      </c>
      <c r="H31" s="407" t="e">
        <f>Summary!H31/$D$1</f>
        <v>#REF!</v>
      </c>
      <c r="I31" s="403" t="e">
        <f t="shared" si="1"/>
        <v>#REF!</v>
      </c>
    </row>
    <row r="32" spans="3:9" x14ac:dyDescent="0.2">
      <c r="C32" s="333"/>
      <c r="D32" s="338"/>
      <c r="E32" s="404"/>
      <c r="F32" s="404"/>
      <c r="G32" s="404"/>
      <c r="H32" s="404"/>
      <c r="I32" s="403">
        <f t="shared" si="1"/>
        <v>0</v>
      </c>
    </row>
    <row r="33" spans="3:9" x14ac:dyDescent="0.2">
      <c r="C33" s="333" t="s">
        <v>226</v>
      </c>
      <c r="D33" s="406" t="e">
        <f>Summary!D33/'Summary(USDmn)'!$D$1</f>
        <v>#REF!</v>
      </c>
      <c r="E33" s="407" t="e">
        <f>Summary!E33/'Summary(USDmn)'!$D$1</f>
        <v>#REF!</v>
      </c>
      <c r="F33" s="407" t="e">
        <f>Summary!F33/'Summary(USDmn)'!$D$1</f>
        <v>#REF!</v>
      </c>
      <c r="G33" s="407" t="e">
        <f>Summary!G33/'Summary(USDmn)'!$D$1</f>
        <v>#REF!</v>
      </c>
      <c r="H33" s="407" t="e">
        <f>Summary!H33/'Summary(USDmn)'!$D$1</f>
        <v>#REF!</v>
      </c>
      <c r="I33" s="403" t="e">
        <f t="shared" si="1"/>
        <v>#REF!</v>
      </c>
    </row>
    <row r="34" spans="3:9" x14ac:dyDescent="0.2">
      <c r="C34" s="333" t="s">
        <v>102</v>
      </c>
      <c r="D34" s="407" t="e">
        <f>Summary!D34/'Summary(USDmn)'!$D$1</f>
        <v>#REF!</v>
      </c>
      <c r="E34" s="407" t="e">
        <f>Summary!E34/'Summary(USDmn)'!$D$1</f>
        <v>#REF!</v>
      </c>
      <c r="F34" s="407" t="e">
        <f>Summary!F34/'Summary(USDmn)'!$D$1</f>
        <v>#REF!</v>
      </c>
      <c r="G34" s="407" t="e">
        <f>Summary!G34/'Summary(USDmn)'!$D$1</f>
        <v>#REF!</v>
      </c>
      <c r="H34" s="407" t="e">
        <f>Summary!H34/'Summary(USDmn)'!$D$1</f>
        <v>#REF!</v>
      </c>
      <c r="I34" s="403" t="e">
        <f t="shared" si="1"/>
        <v>#REF!</v>
      </c>
    </row>
    <row r="35" spans="3:9" x14ac:dyDescent="0.2">
      <c r="C35" s="333" t="s">
        <v>138</v>
      </c>
      <c r="D35" s="407" t="e">
        <f>Summary!D35/'Summary(USDmn)'!$D$1</f>
        <v>#REF!</v>
      </c>
      <c r="E35" s="407" t="e">
        <f>Summary!E35/'Summary(USDmn)'!$D$1</f>
        <v>#REF!</v>
      </c>
      <c r="F35" s="407" t="e">
        <f>Summary!F35/'Summary(USDmn)'!$D$1</f>
        <v>#REF!</v>
      </c>
      <c r="G35" s="407" t="e">
        <f>Summary!G35/'Summary(USDmn)'!$D$1</f>
        <v>#REF!</v>
      </c>
      <c r="H35" s="407" t="e">
        <f>Summary!H35/'Summary(USDmn)'!$D$1</f>
        <v>#REF!</v>
      </c>
      <c r="I35" s="403" t="e">
        <f t="shared" si="1"/>
        <v>#REF!</v>
      </c>
    </row>
    <row r="36" spans="3:9" x14ac:dyDescent="0.2">
      <c r="C36" s="333"/>
      <c r="D36" s="338"/>
      <c r="E36" s="404"/>
      <c r="F36" s="404"/>
      <c r="G36" s="404"/>
      <c r="H36" s="404"/>
      <c r="I36" s="403">
        <f t="shared" si="1"/>
        <v>0</v>
      </c>
    </row>
    <row r="37" spans="3:9" x14ac:dyDescent="0.2">
      <c r="C37" s="333" t="s">
        <v>227</v>
      </c>
      <c r="D37" s="407" t="e">
        <f>Summary!D37/'Summary(USDmn)'!$D$1</f>
        <v>#REF!</v>
      </c>
      <c r="E37" s="407" t="e">
        <f>Summary!E37/'Summary(USDmn)'!$D$1</f>
        <v>#REF!</v>
      </c>
      <c r="F37" s="407" t="e">
        <f>Summary!F37/'Summary(USDmn)'!$D$1</f>
        <v>#REF!</v>
      </c>
      <c r="G37" s="407" t="e">
        <f>Summary!G37/'Summary(USDmn)'!$D$1</f>
        <v>#REF!</v>
      </c>
      <c r="H37" s="407" t="e">
        <f>Summary!H37/'Summary(USDmn)'!$D$1</f>
        <v>#REF!</v>
      </c>
      <c r="I37" s="403" t="e">
        <f t="shared" si="1"/>
        <v>#REF!</v>
      </c>
    </row>
    <row r="38" spans="3:9" x14ac:dyDescent="0.2">
      <c r="C38" s="333" t="s">
        <v>239</v>
      </c>
      <c r="D38" s="407" t="e">
        <f>Summary!D38/'Summary(USDmn)'!$D$1</f>
        <v>#REF!</v>
      </c>
      <c r="E38" s="407" t="e">
        <f>Summary!E38/'Summary(USDmn)'!$D$1</f>
        <v>#REF!</v>
      </c>
      <c r="F38" s="407" t="e">
        <f>Summary!F38/'Summary(USDmn)'!$D$1</f>
        <v>#REF!</v>
      </c>
      <c r="G38" s="407" t="e">
        <f>Summary!G38/'Summary(USDmn)'!$D$1</f>
        <v>#REF!</v>
      </c>
      <c r="H38" s="407" t="e">
        <f>Summary!H38/'Summary(USDmn)'!$D$1</f>
        <v>#REF!</v>
      </c>
      <c r="I38" s="403" t="e">
        <f t="shared" si="1"/>
        <v>#REF!</v>
      </c>
    </row>
    <row r="39" spans="3:9" x14ac:dyDescent="0.2">
      <c r="C39" s="333" t="s">
        <v>231</v>
      </c>
      <c r="D39" s="407" t="e">
        <f>Summary!D39/'Summary(USDmn)'!$D$1</f>
        <v>#REF!</v>
      </c>
      <c r="E39" s="407" t="e">
        <f>Summary!E39/'Summary(USDmn)'!$D$1</f>
        <v>#REF!</v>
      </c>
      <c r="F39" s="407" t="e">
        <f>Summary!F39/'Summary(USDmn)'!$D$1</f>
        <v>#REF!</v>
      </c>
      <c r="G39" s="407" t="e">
        <f>Summary!G39/'Summary(USDmn)'!$D$1</f>
        <v>#REF!</v>
      </c>
      <c r="H39" s="407" t="e">
        <f>Summary!H39/'Summary(USDmn)'!$D$1</f>
        <v>#REF!</v>
      </c>
      <c r="I39" s="403" t="e">
        <f t="shared" si="1"/>
        <v>#REF!</v>
      </c>
    </row>
    <row r="40" spans="3:9" x14ac:dyDescent="0.2">
      <c r="C40" s="333" t="s">
        <v>233</v>
      </c>
      <c r="D40" s="407" t="e">
        <f>Summary!D40/'Summary(USDmn)'!$D$1</f>
        <v>#REF!</v>
      </c>
      <c r="E40" s="407" t="e">
        <f>Summary!E40/'Summary(USDmn)'!$D$1</f>
        <v>#REF!</v>
      </c>
      <c r="F40" s="407" t="e">
        <f>Summary!F40/'Summary(USDmn)'!$D$1</f>
        <v>#REF!</v>
      </c>
      <c r="G40" s="407" t="e">
        <f>Summary!G40/'Summary(USDmn)'!$D$1</f>
        <v>#REF!</v>
      </c>
      <c r="H40" s="407" t="e">
        <f>Summary!H40/'Summary(USDmn)'!$D$1</f>
        <v>#REF!</v>
      </c>
      <c r="I40" s="403" t="e">
        <f t="shared" si="1"/>
        <v>#REF!</v>
      </c>
    </row>
    <row r="41" spans="3:9" x14ac:dyDescent="0.2">
      <c r="C41" s="333"/>
      <c r="D41" s="338"/>
      <c r="E41" s="404"/>
      <c r="F41" s="404"/>
      <c r="G41" s="404"/>
      <c r="H41" s="404"/>
      <c r="I41" s="403">
        <f t="shared" si="1"/>
        <v>0</v>
      </c>
    </row>
    <row r="42" spans="3:9" x14ac:dyDescent="0.2">
      <c r="C42" s="333" t="s">
        <v>229</v>
      </c>
      <c r="D42" s="407" t="e">
        <f>Summary!D42/'Summary(USDmn)'!$D$1</f>
        <v>#REF!</v>
      </c>
      <c r="E42" s="407" t="e">
        <f>Summary!E42/'Summary(USDmn)'!$D$1</f>
        <v>#REF!</v>
      </c>
      <c r="F42" s="407" t="e">
        <f>Summary!F42/'Summary(USDmn)'!$D$1</f>
        <v>#REF!</v>
      </c>
      <c r="G42" s="407" t="e">
        <f>Summary!G42/'Summary(USDmn)'!$D$1</f>
        <v>#REF!</v>
      </c>
      <c r="H42" s="407" t="e">
        <f>Summary!H42/'Summary(USDmn)'!$D$1</f>
        <v>#REF!</v>
      </c>
      <c r="I42" s="403" t="e">
        <f t="shared" si="1"/>
        <v>#REF!</v>
      </c>
    </row>
    <row r="43" spans="3:9" x14ac:dyDescent="0.2">
      <c r="C43" s="333" t="s">
        <v>242</v>
      </c>
      <c r="D43" s="407" t="e">
        <f>Summary!D43/'Summary(USDmn)'!$D$1</f>
        <v>#REF!</v>
      </c>
      <c r="E43" s="407" t="e">
        <f>Summary!E43/'Summary(USDmn)'!$D$1</f>
        <v>#REF!</v>
      </c>
      <c r="F43" s="407" t="e">
        <f>Summary!F43/'Summary(USDmn)'!$D$1</f>
        <v>#REF!</v>
      </c>
      <c r="G43" s="407" t="e">
        <f>Summary!G43/'Summary(USDmn)'!$D$1</f>
        <v>#REF!</v>
      </c>
      <c r="H43" s="407" t="e">
        <f>Summary!H43/'Summary(USDmn)'!$D$1</f>
        <v>#REF!</v>
      </c>
      <c r="I43" s="403" t="e">
        <f t="shared" si="1"/>
        <v>#REF!</v>
      </c>
    </row>
    <row r="44" spans="3:9" x14ac:dyDescent="0.2">
      <c r="C44" s="333" t="s">
        <v>230</v>
      </c>
      <c r="D44" s="407" t="e">
        <f>Summary!D44/'Summary(USDmn)'!$D$1</f>
        <v>#REF!</v>
      </c>
      <c r="E44" s="407" t="e">
        <f>Summary!E44/'Summary(USDmn)'!$D$1</f>
        <v>#REF!</v>
      </c>
      <c r="F44" s="407" t="e">
        <f>Summary!F44/'Summary(USDmn)'!$D$1</f>
        <v>#REF!</v>
      </c>
      <c r="G44" s="407" t="e">
        <f>Summary!G44/'Summary(USDmn)'!$D$1</f>
        <v>#REF!</v>
      </c>
      <c r="H44" s="407" t="e">
        <f>Summary!H44/'Summary(USDmn)'!$D$1</f>
        <v>#REF!</v>
      </c>
      <c r="I44" s="403" t="e">
        <f t="shared" si="1"/>
        <v>#REF!</v>
      </c>
    </row>
    <row r="45" spans="3:9" x14ac:dyDescent="0.2">
      <c r="C45" s="333"/>
      <c r="D45" s="339"/>
      <c r="E45" s="339"/>
      <c r="F45" s="339"/>
      <c r="G45" s="339"/>
      <c r="H45" s="339"/>
      <c r="I45" s="403">
        <f t="shared" si="1"/>
        <v>0</v>
      </c>
    </row>
    <row r="46" spans="3:9" x14ac:dyDescent="0.2">
      <c r="C46" s="333" t="s">
        <v>228</v>
      </c>
      <c r="D46" s="337" t="e">
        <f>#REF!</f>
        <v>#REF!</v>
      </c>
      <c r="E46" s="335">
        <v>7.7047832766111624</v>
      </c>
      <c r="F46" s="335">
        <v>7.7047832766111624</v>
      </c>
      <c r="G46" s="335">
        <v>6.894513246057234</v>
      </c>
      <c r="H46" s="335">
        <v>7.5780283678986624</v>
      </c>
      <c r="I46" s="403" t="e">
        <f t="shared" si="1"/>
        <v>#REF!</v>
      </c>
    </row>
    <row r="47" spans="3:9" x14ac:dyDescent="0.2">
      <c r="C47" s="333" t="s">
        <v>236</v>
      </c>
      <c r="D47" s="410" t="e">
        <f>Summary!D47/'Summary(USDmn)'!$D$1</f>
        <v>#REF!</v>
      </c>
      <c r="E47" s="410" t="e">
        <f>Summary!E47/'Summary(USDmn)'!$D$1</f>
        <v>#REF!</v>
      </c>
      <c r="F47" s="410" t="e">
        <f>Summary!F47/'Summary(USDmn)'!$D$1</f>
        <v>#REF!</v>
      </c>
      <c r="G47" s="410" t="e">
        <f>Summary!G47/'Summary(USDmn)'!$D$1</f>
        <v>#REF!</v>
      </c>
      <c r="H47" s="410" t="e">
        <f>Summary!H47/'Summary(USDmn)'!$D$1</f>
        <v>#REF!</v>
      </c>
      <c r="I47" s="403" t="e">
        <f t="shared" si="1"/>
        <v>#REF!</v>
      </c>
    </row>
    <row r="48" spans="3:9" x14ac:dyDescent="0.2">
      <c r="C48" s="334" t="s">
        <v>237</v>
      </c>
      <c r="D48" s="411" t="e">
        <f>Summary!D48/'Summary(USDmn)'!$D$1</f>
        <v>#REF!</v>
      </c>
      <c r="E48" s="411" t="e">
        <f>Summary!E48/'Summary(USDmn)'!$D$1</f>
        <v>#REF!</v>
      </c>
      <c r="F48" s="411" t="e">
        <f>Summary!F48/'Summary(USDmn)'!$D$1</f>
        <v>#REF!</v>
      </c>
      <c r="G48" s="411" t="e">
        <f>Summary!G48/'Summary(USDmn)'!$D$1</f>
        <v>#REF!</v>
      </c>
      <c r="H48" s="411" t="e">
        <f>Summary!H48/'Summary(USDmn)'!$D$1</f>
        <v>#REF!</v>
      </c>
      <c r="I48" s="403" t="e">
        <f t="shared" si="1"/>
        <v>#REF!</v>
      </c>
    </row>
    <row r="50" spans="3:9" ht="12.75" x14ac:dyDescent="0.2">
      <c r="C50" s="329" t="s">
        <v>98</v>
      </c>
      <c r="F50" s="322"/>
      <c r="G50" s="322"/>
      <c r="H50" s="322"/>
    </row>
    <row r="51" spans="3:9" x14ac:dyDescent="0.2">
      <c r="C51" s="332"/>
      <c r="D51" s="326" t="e">
        <f>D28</f>
        <v>#REF!</v>
      </c>
      <c r="E51" s="326" t="s">
        <v>135</v>
      </c>
      <c r="F51" s="326" t="s">
        <v>235</v>
      </c>
      <c r="G51" s="326" t="s">
        <v>238</v>
      </c>
      <c r="H51" s="332" t="s">
        <v>234</v>
      </c>
    </row>
    <row r="52" spans="3:9" x14ac:dyDescent="0.2">
      <c r="C52" s="333" t="s">
        <v>136</v>
      </c>
      <c r="D52" s="330" t="e">
        <f>#REF!</f>
        <v>#REF!</v>
      </c>
      <c r="E52" s="330">
        <v>7213</v>
      </c>
      <c r="F52" s="330">
        <v>7213</v>
      </c>
      <c r="G52" s="330">
        <v>7213</v>
      </c>
      <c r="H52" s="330">
        <v>7213</v>
      </c>
      <c r="I52" s="403" t="e">
        <f>D52-F52</f>
        <v>#REF!</v>
      </c>
    </row>
    <row r="53" spans="3:9" x14ac:dyDescent="0.2">
      <c r="C53" s="333"/>
      <c r="D53" s="327"/>
      <c r="E53" s="327"/>
      <c r="F53" s="327"/>
      <c r="G53" s="327"/>
      <c r="H53" s="327"/>
      <c r="I53" s="403">
        <f t="shared" ref="I53:I71" si="2">D53-F53</f>
        <v>0</v>
      </c>
    </row>
    <row r="54" spans="3:9" x14ac:dyDescent="0.2">
      <c r="C54" s="333" t="s">
        <v>73</v>
      </c>
      <c r="D54" s="406" t="e">
        <f>Summary!D54/$D$1</f>
        <v>#REF!</v>
      </c>
      <c r="E54" s="407" t="e">
        <f>Summary!E54/$D$1</f>
        <v>#REF!</v>
      </c>
      <c r="F54" s="407" t="e">
        <f>Summary!F54/$D$1</f>
        <v>#REF!</v>
      </c>
      <c r="G54" s="407" t="e">
        <f>Summary!G54/$D$1</f>
        <v>#REF!</v>
      </c>
      <c r="H54" s="407" t="e">
        <f>Summary!H54/$D$1</f>
        <v>#REF!</v>
      </c>
      <c r="I54" s="403" t="e">
        <f t="shared" si="2"/>
        <v>#REF!</v>
      </c>
    </row>
    <row r="55" spans="3:9" x14ac:dyDescent="0.2">
      <c r="C55" s="333"/>
      <c r="D55" s="338"/>
      <c r="E55" s="404"/>
      <c r="F55" s="404"/>
      <c r="G55" s="404"/>
      <c r="H55" s="404"/>
      <c r="I55" s="403">
        <f t="shared" si="2"/>
        <v>0</v>
      </c>
    </row>
    <row r="56" spans="3:9" x14ac:dyDescent="0.2">
      <c r="C56" s="333" t="s">
        <v>226</v>
      </c>
      <c r="D56" s="406" t="e">
        <f>Summary!D56/'Summary(USDmn)'!$D$1</f>
        <v>#REF!</v>
      </c>
      <c r="E56" s="407" t="e">
        <f>Summary!E56/'Summary(USDmn)'!$D$1</f>
        <v>#REF!</v>
      </c>
      <c r="F56" s="407" t="e">
        <f>Summary!F56/'Summary(USDmn)'!$D$1</f>
        <v>#REF!</v>
      </c>
      <c r="G56" s="407" t="e">
        <f>Summary!G56/'Summary(USDmn)'!$D$1</f>
        <v>#REF!</v>
      </c>
      <c r="H56" s="407" t="e">
        <f>Summary!H56/'Summary(USDmn)'!$D$1</f>
        <v>#REF!</v>
      </c>
      <c r="I56" s="403" t="e">
        <f t="shared" si="2"/>
        <v>#REF!</v>
      </c>
    </row>
    <row r="57" spans="3:9" x14ac:dyDescent="0.2">
      <c r="C57" s="333" t="s">
        <v>102</v>
      </c>
      <c r="D57" s="407" t="e">
        <f>Summary!D57/'Summary(USDmn)'!$D$1</f>
        <v>#REF!</v>
      </c>
      <c r="E57" s="407" t="e">
        <f>Summary!E57/'Summary(USDmn)'!$D$1</f>
        <v>#REF!</v>
      </c>
      <c r="F57" s="407" t="e">
        <f>Summary!F57/'Summary(USDmn)'!$D$1</f>
        <v>#REF!</v>
      </c>
      <c r="G57" s="407" t="e">
        <f>Summary!G57/'Summary(USDmn)'!$D$1</f>
        <v>#REF!</v>
      </c>
      <c r="H57" s="407" t="e">
        <f>Summary!H57/'Summary(USDmn)'!$D$1</f>
        <v>#REF!</v>
      </c>
      <c r="I57" s="403" t="e">
        <f t="shared" si="2"/>
        <v>#REF!</v>
      </c>
    </row>
    <row r="58" spans="3:9" x14ac:dyDescent="0.2">
      <c r="C58" s="333" t="s">
        <v>138</v>
      </c>
      <c r="D58" s="407" t="e">
        <f>Summary!D58/'Summary(USDmn)'!$D$1</f>
        <v>#REF!</v>
      </c>
      <c r="E58" s="407" t="e">
        <f>Summary!E58/'Summary(USDmn)'!$D$1</f>
        <v>#REF!</v>
      </c>
      <c r="F58" s="407" t="e">
        <f>Summary!F58/'Summary(USDmn)'!$D$1</f>
        <v>#REF!</v>
      </c>
      <c r="G58" s="407" t="e">
        <f>Summary!G58/'Summary(USDmn)'!$D$1</f>
        <v>#REF!</v>
      </c>
      <c r="H58" s="407" t="e">
        <f>Summary!H58/'Summary(USDmn)'!$D$1</f>
        <v>#REF!</v>
      </c>
      <c r="I58" s="403" t="e">
        <f t="shared" si="2"/>
        <v>#REF!</v>
      </c>
    </row>
    <row r="59" spans="3:9" x14ac:dyDescent="0.2">
      <c r="C59" s="333"/>
      <c r="D59" s="338"/>
      <c r="E59" s="404"/>
      <c r="F59" s="404"/>
      <c r="G59" s="404"/>
      <c r="H59" s="404"/>
      <c r="I59" s="403">
        <f t="shared" si="2"/>
        <v>0</v>
      </c>
    </row>
    <row r="60" spans="3:9" x14ac:dyDescent="0.2">
      <c r="C60" s="333" t="s">
        <v>227</v>
      </c>
      <c r="D60" s="407" t="e">
        <f>Summary!D60/'Summary(USDmn)'!$D$1</f>
        <v>#REF!</v>
      </c>
      <c r="E60" s="407" t="e">
        <f>Summary!E60/'Summary(USDmn)'!$D$1</f>
        <v>#REF!</v>
      </c>
      <c r="F60" s="407" t="e">
        <f>Summary!F60/'Summary(USDmn)'!$D$1</f>
        <v>#REF!</v>
      </c>
      <c r="G60" s="407" t="e">
        <f>Summary!G60/'Summary(USDmn)'!$D$1</f>
        <v>#REF!</v>
      </c>
      <c r="H60" s="407" t="e">
        <f>Summary!H60/'Summary(USDmn)'!$D$1</f>
        <v>#REF!</v>
      </c>
      <c r="I60" s="403" t="e">
        <f t="shared" si="2"/>
        <v>#REF!</v>
      </c>
    </row>
    <row r="61" spans="3:9" x14ac:dyDescent="0.2">
      <c r="C61" s="333" t="s">
        <v>239</v>
      </c>
      <c r="D61" s="407" t="e">
        <f>Summary!D61/'Summary(USDmn)'!$D$1</f>
        <v>#REF!</v>
      </c>
      <c r="E61" s="407" t="e">
        <f>Summary!E61/'Summary(USDmn)'!$D$1</f>
        <v>#REF!</v>
      </c>
      <c r="F61" s="407" t="e">
        <f>Summary!F61/'Summary(USDmn)'!$D$1</f>
        <v>#REF!</v>
      </c>
      <c r="G61" s="407" t="e">
        <f>Summary!G61/'Summary(USDmn)'!$D$1</f>
        <v>#REF!</v>
      </c>
      <c r="H61" s="407" t="e">
        <f>Summary!H61/'Summary(USDmn)'!$D$1</f>
        <v>#REF!</v>
      </c>
      <c r="I61" s="403" t="e">
        <f t="shared" si="2"/>
        <v>#REF!</v>
      </c>
    </row>
    <row r="62" spans="3:9" x14ac:dyDescent="0.2">
      <c r="C62" s="333" t="s">
        <v>231</v>
      </c>
      <c r="D62" s="407" t="e">
        <f>Summary!D62/'Summary(USDmn)'!$D$1</f>
        <v>#REF!</v>
      </c>
      <c r="E62" s="407" t="e">
        <f>Summary!E62/'Summary(USDmn)'!$D$1</f>
        <v>#REF!</v>
      </c>
      <c r="F62" s="407" t="e">
        <f>Summary!F62/'Summary(USDmn)'!$D$1</f>
        <v>#REF!</v>
      </c>
      <c r="G62" s="407" t="e">
        <f>Summary!G62/'Summary(USDmn)'!$D$1</f>
        <v>#REF!</v>
      </c>
      <c r="H62" s="407" t="e">
        <f>Summary!H62/'Summary(USDmn)'!$D$1</f>
        <v>#REF!</v>
      </c>
      <c r="I62" s="403" t="e">
        <f t="shared" si="2"/>
        <v>#REF!</v>
      </c>
    </row>
    <row r="63" spans="3:9" x14ac:dyDescent="0.2">
      <c r="C63" s="333" t="s">
        <v>233</v>
      </c>
      <c r="D63" s="407" t="e">
        <f>Summary!D63/'Summary(USDmn)'!$D$1</f>
        <v>#REF!</v>
      </c>
      <c r="E63" s="407" t="e">
        <f>Summary!E63/'Summary(USDmn)'!$D$1</f>
        <v>#REF!</v>
      </c>
      <c r="F63" s="407" t="e">
        <f>Summary!F63/'Summary(USDmn)'!$D$1</f>
        <v>#REF!</v>
      </c>
      <c r="G63" s="407" t="e">
        <f>Summary!G63/'Summary(USDmn)'!$D$1</f>
        <v>#REF!</v>
      </c>
      <c r="H63" s="407" t="e">
        <f>Summary!H63/'Summary(USDmn)'!$D$1</f>
        <v>#REF!</v>
      </c>
      <c r="I63" s="403" t="e">
        <f t="shared" si="2"/>
        <v>#REF!</v>
      </c>
    </row>
    <row r="64" spans="3:9" x14ac:dyDescent="0.2">
      <c r="C64" s="333"/>
      <c r="D64" s="338"/>
      <c r="E64" s="404"/>
      <c r="F64" s="404"/>
      <c r="G64" s="404"/>
      <c r="H64" s="404"/>
      <c r="I64" s="403">
        <f t="shared" si="2"/>
        <v>0</v>
      </c>
    </row>
    <row r="65" spans="3:9" x14ac:dyDescent="0.2">
      <c r="C65" s="333" t="s">
        <v>229</v>
      </c>
      <c r="D65" s="407" t="e">
        <f>Summary!D65/'Summary(USDmn)'!$D$1</f>
        <v>#REF!</v>
      </c>
      <c r="E65" s="407" t="e">
        <f>Summary!E65/'Summary(USDmn)'!$D$1</f>
        <v>#REF!</v>
      </c>
      <c r="F65" s="407" t="e">
        <f>Summary!F65/'Summary(USDmn)'!$D$1</f>
        <v>#REF!</v>
      </c>
      <c r="G65" s="407" t="e">
        <f>Summary!G65/'Summary(USDmn)'!$D$1</f>
        <v>#REF!</v>
      </c>
      <c r="H65" s="407" t="e">
        <f>Summary!H65/'Summary(USDmn)'!$D$1</f>
        <v>#REF!</v>
      </c>
      <c r="I65" s="403" t="e">
        <f t="shared" si="2"/>
        <v>#REF!</v>
      </c>
    </row>
    <row r="66" spans="3:9" x14ac:dyDescent="0.2">
      <c r="C66" s="333" t="s">
        <v>243</v>
      </c>
      <c r="D66" s="407" t="e">
        <f>Summary!D66/'Summary(USDmn)'!$D$1</f>
        <v>#REF!</v>
      </c>
      <c r="E66" s="407" t="e">
        <f>Summary!E66/'Summary(USDmn)'!$D$1</f>
        <v>#REF!</v>
      </c>
      <c r="F66" s="407" t="e">
        <f>Summary!F66/'Summary(USDmn)'!$D$1</f>
        <v>#REF!</v>
      </c>
      <c r="G66" s="407" t="e">
        <f>Summary!G66/'Summary(USDmn)'!$D$1</f>
        <v>#REF!</v>
      </c>
      <c r="H66" s="407" t="e">
        <f>Summary!H66/'Summary(USDmn)'!$D$1</f>
        <v>#REF!</v>
      </c>
      <c r="I66" s="403" t="e">
        <f t="shared" si="2"/>
        <v>#REF!</v>
      </c>
    </row>
    <row r="67" spans="3:9" x14ac:dyDescent="0.2">
      <c r="C67" s="333" t="s">
        <v>230</v>
      </c>
      <c r="D67" s="407" t="e">
        <f>Summary!D67/'Summary(USDmn)'!$D$1</f>
        <v>#REF!</v>
      </c>
      <c r="E67" s="407" t="e">
        <f>Summary!E67/'Summary(USDmn)'!$D$1</f>
        <v>#REF!</v>
      </c>
      <c r="F67" s="407" t="e">
        <f>Summary!F67/'Summary(USDmn)'!$D$1</f>
        <v>#REF!</v>
      </c>
      <c r="G67" s="407" t="e">
        <f>Summary!G67/'Summary(USDmn)'!$D$1</f>
        <v>#REF!</v>
      </c>
      <c r="H67" s="407" t="e">
        <f>Summary!H67/'Summary(USDmn)'!$D$1</f>
        <v>#REF!</v>
      </c>
      <c r="I67" s="403" t="e">
        <f t="shared" si="2"/>
        <v>#REF!</v>
      </c>
    </row>
    <row r="68" spans="3:9" x14ac:dyDescent="0.2">
      <c r="C68" s="333"/>
      <c r="D68" s="328"/>
      <c r="E68" s="328"/>
      <c r="F68" s="328"/>
      <c r="G68" s="328"/>
      <c r="H68" s="328"/>
      <c r="I68" s="403">
        <f t="shared" si="2"/>
        <v>0</v>
      </c>
    </row>
    <row r="69" spans="3:9" x14ac:dyDescent="0.2">
      <c r="C69" s="333" t="s">
        <v>228</v>
      </c>
      <c r="D69" s="335" t="e">
        <f>#REF!</f>
        <v>#REF!</v>
      </c>
      <c r="E69" s="335">
        <v>2.3879561951027197</v>
      </c>
      <c r="F69" s="335">
        <v>2.3879561951027197</v>
      </c>
      <c r="G69" s="335">
        <v>2.0282861606387073</v>
      </c>
      <c r="H69" s="335">
        <v>2.2989374452127196</v>
      </c>
      <c r="I69" s="403" t="e">
        <f t="shared" si="2"/>
        <v>#REF!</v>
      </c>
    </row>
    <row r="70" spans="3:9" x14ac:dyDescent="0.2">
      <c r="C70" s="333" t="s">
        <v>236</v>
      </c>
      <c r="D70" s="410" t="e">
        <f>Summary!D70/'Summary(USDmn)'!$D$1</f>
        <v>#REF!</v>
      </c>
      <c r="E70" s="410" t="e">
        <f>Summary!E70/'Summary(USDmn)'!$D$1</f>
        <v>#REF!</v>
      </c>
      <c r="F70" s="410" t="e">
        <f>Summary!F70/'Summary(USDmn)'!$D$1</f>
        <v>#REF!</v>
      </c>
      <c r="G70" s="410" t="e">
        <f>Summary!G70/'Summary(USDmn)'!$D$1</f>
        <v>#REF!</v>
      </c>
      <c r="H70" s="410" t="e">
        <f>Summary!H70/'Summary(USDmn)'!$D$1</f>
        <v>#REF!</v>
      </c>
      <c r="I70" s="403" t="e">
        <f t="shared" si="2"/>
        <v>#REF!</v>
      </c>
    </row>
    <row r="71" spans="3:9" x14ac:dyDescent="0.2">
      <c r="C71" s="334" t="s">
        <v>237</v>
      </c>
      <c r="D71" s="411" t="e">
        <f>Summary!D71/'Summary(USDmn)'!$D$1</f>
        <v>#REF!</v>
      </c>
      <c r="E71" s="411" t="e">
        <f>Summary!E71/'Summary(USDmn)'!$D$1</f>
        <v>#REF!</v>
      </c>
      <c r="F71" s="411" t="e">
        <f>Summary!F71/'Summary(USDmn)'!$D$1</f>
        <v>#REF!</v>
      </c>
      <c r="G71" s="411" t="e">
        <f>Summary!G71/'Summary(USDmn)'!$D$1</f>
        <v>#REF!</v>
      </c>
      <c r="H71" s="411" t="e">
        <f>Summary!H71/'Summary(USDmn)'!$D$1</f>
        <v>#REF!</v>
      </c>
      <c r="I71" s="403" t="e">
        <f t="shared" si="2"/>
        <v>#REF!</v>
      </c>
    </row>
    <row r="73" spans="3:9" ht="12.75" x14ac:dyDescent="0.2">
      <c r="C73" s="329" t="s">
        <v>97</v>
      </c>
      <c r="F73" s="322"/>
      <c r="G73" s="322"/>
      <c r="H73" s="322"/>
    </row>
    <row r="74" spans="3:9" x14ac:dyDescent="0.2">
      <c r="C74" s="332"/>
      <c r="D74" s="326" t="e">
        <f>D51</f>
        <v>#REF!</v>
      </c>
      <c r="E74" s="326" t="s">
        <v>135</v>
      </c>
      <c r="F74" s="326" t="s">
        <v>235</v>
      </c>
      <c r="G74" s="326" t="s">
        <v>238</v>
      </c>
      <c r="H74" s="332" t="s">
        <v>234</v>
      </c>
    </row>
    <row r="75" spans="3:9" x14ac:dyDescent="0.2">
      <c r="C75" s="333" t="s">
        <v>136</v>
      </c>
      <c r="D75" s="330" t="e">
        <f>#REF!</f>
        <v>#REF!</v>
      </c>
      <c r="E75" s="330">
        <v>5407</v>
      </c>
      <c r="F75" s="330">
        <v>5407</v>
      </c>
      <c r="G75" s="330">
        <v>5407</v>
      </c>
      <c r="H75" s="330">
        <v>5407</v>
      </c>
      <c r="I75" s="403" t="e">
        <f>D75-F75</f>
        <v>#REF!</v>
      </c>
    </row>
    <row r="76" spans="3:9" x14ac:dyDescent="0.2">
      <c r="C76" s="333"/>
      <c r="D76" s="327"/>
      <c r="E76" s="327"/>
      <c r="F76" s="327"/>
      <c r="G76" s="327"/>
      <c r="H76" s="327"/>
      <c r="I76" s="403">
        <f t="shared" ref="I76:I94" si="3">D76-F76</f>
        <v>0</v>
      </c>
    </row>
    <row r="77" spans="3:9" x14ac:dyDescent="0.2">
      <c r="C77" s="333" t="s">
        <v>73</v>
      </c>
      <c r="D77" s="406" t="e">
        <f>Summary!D77/$D$1</f>
        <v>#REF!</v>
      </c>
      <c r="E77" s="407" t="e">
        <f>Summary!E77/$D$1</f>
        <v>#REF!</v>
      </c>
      <c r="F77" s="407" t="e">
        <f>Summary!F77/$D$1</f>
        <v>#REF!</v>
      </c>
      <c r="G77" s="407" t="e">
        <f>Summary!G77/$D$1</f>
        <v>#REF!</v>
      </c>
      <c r="H77" s="407" t="e">
        <f>Summary!H77/$D$1</f>
        <v>#REF!</v>
      </c>
      <c r="I77" s="403" t="e">
        <f t="shared" si="3"/>
        <v>#REF!</v>
      </c>
    </row>
    <row r="78" spans="3:9" x14ac:dyDescent="0.2">
      <c r="C78" s="333"/>
      <c r="D78" s="338"/>
      <c r="E78" s="404"/>
      <c r="F78" s="404"/>
      <c r="G78" s="404"/>
      <c r="H78" s="404"/>
      <c r="I78" s="403">
        <f t="shared" si="3"/>
        <v>0</v>
      </c>
    </row>
    <row r="79" spans="3:9" x14ac:dyDescent="0.2">
      <c r="C79" s="333" t="s">
        <v>226</v>
      </c>
      <c r="D79" s="406" t="e">
        <f>Summary!D79/'Summary(USDmn)'!$D$1</f>
        <v>#REF!</v>
      </c>
      <c r="E79" s="407" t="e">
        <f>Summary!E79/'Summary(USDmn)'!$D$1</f>
        <v>#REF!</v>
      </c>
      <c r="F79" s="407" t="e">
        <f>Summary!F79/'Summary(USDmn)'!$D$1</f>
        <v>#REF!</v>
      </c>
      <c r="G79" s="407" t="e">
        <f>Summary!G79/'Summary(USDmn)'!$D$1</f>
        <v>#REF!</v>
      </c>
      <c r="H79" s="407" t="e">
        <f>Summary!H79/'Summary(USDmn)'!$D$1</f>
        <v>#REF!</v>
      </c>
      <c r="I79" s="403" t="e">
        <f t="shared" si="3"/>
        <v>#REF!</v>
      </c>
    </row>
    <row r="80" spans="3:9" x14ac:dyDescent="0.2">
      <c r="C80" s="333" t="s">
        <v>102</v>
      </c>
      <c r="D80" s="407" t="e">
        <f>Summary!D80/'Summary(USDmn)'!$D$1</f>
        <v>#REF!</v>
      </c>
      <c r="E80" s="407" t="e">
        <f>Summary!E80/'Summary(USDmn)'!$D$1</f>
        <v>#REF!</v>
      </c>
      <c r="F80" s="407" t="e">
        <f>Summary!F80/'Summary(USDmn)'!$D$1</f>
        <v>#REF!</v>
      </c>
      <c r="G80" s="407" t="e">
        <f>Summary!G80/'Summary(USDmn)'!$D$1</f>
        <v>#REF!</v>
      </c>
      <c r="H80" s="407" t="e">
        <f>Summary!H80/'Summary(USDmn)'!$D$1</f>
        <v>#REF!</v>
      </c>
      <c r="I80" s="403" t="e">
        <f t="shared" si="3"/>
        <v>#REF!</v>
      </c>
    </row>
    <row r="81" spans="3:9" x14ac:dyDescent="0.2">
      <c r="C81" s="333" t="s">
        <v>138</v>
      </c>
      <c r="D81" s="407" t="e">
        <f>Summary!D81/'Summary(USDmn)'!$D$1</f>
        <v>#REF!</v>
      </c>
      <c r="E81" s="407" t="e">
        <f>Summary!E81/'Summary(USDmn)'!$D$1</f>
        <v>#REF!</v>
      </c>
      <c r="F81" s="407" t="e">
        <f>Summary!F81/'Summary(USDmn)'!$D$1</f>
        <v>#REF!</v>
      </c>
      <c r="G81" s="407" t="e">
        <f>Summary!G81/'Summary(USDmn)'!$D$1</f>
        <v>#REF!</v>
      </c>
      <c r="H81" s="407" t="e">
        <f>Summary!H81/'Summary(USDmn)'!$D$1</f>
        <v>#REF!</v>
      </c>
      <c r="I81" s="403" t="e">
        <f t="shared" si="3"/>
        <v>#REF!</v>
      </c>
    </row>
    <row r="82" spans="3:9" x14ac:dyDescent="0.2">
      <c r="C82" s="333"/>
      <c r="D82" s="338"/>
      <c r="E82" s="404"/>
      <c r="F82" s="404"/>
      <c r="G82" s="404"/>
      <c r="H82" s="404"/>
      <c r="I82" s="403">
        <f t="shared" si="3"/>
        <v>0</v>
      </c>
    </row>
    <row r="83" spans="3:9" x14ac:dyDescent="0.2">
      <c r="C83" s="333" t="s">
        <v>227</v>
      </c>
      <c r="D83" s="407" t="e">
        <f>Summary!D83/'Summary(USDmn)'!$D$1</f>
        <v>#REF!</v>
      </c>
      <c r="E83" s="407" t="e">
        <f>Summary!E83/'Summary(USDmn)'!$D$1</f>
        <v>#REF!</v>
      </c>
      <c r="F83" s="407" t="e">
        <f>Summary!F83/'Summary(USDmn)'!$D$1</f>
        <v>#REF!</v>
      </c>
      <c r="G83" s="407" t="e">
        <f>Summary!G83/'Summary(USDmn)'!$D$1</f>
        <v>#REF!</v>
      </c>
      <c r="H83" s="407" t="e">
        <f>Summary!H83/'Summary(USDmn)'!$D$1</f>
        <v>#REF!</v>
      </c>
      <c r="I83" s="403" t="e">
        <f t="shared" si="3"/>
        <v>#REF!</v>
      </c>
    </row>
    <row r="84" spans="3:9" x14ac:dyDescent="0.2">
      <c r="C84" s="333" t="s">
        <v>239</v>
      </c>
      <c r="D84" s="407" t="e">
        <f>Summary!D84/'Summary(USDmn)'!$D$1</f>
        <v>#REF!</v>
      </c>
      <c r="E84" s="407" t="e">
        <f>Summary!E84/'Summary(USDmn)'!$D$1</f>
        <v>#REF!</v>
      </c>
      <c r="F84" s="407" t="e">
        <f>Summary!F84/'Summary(USDmn)'!$D$1</f>
        <v>#REF!</v>
      </c>
      <c r="G84" s="407" t="e">
        <f>Summary!G84/'Summary(USDmn)'!$D$1</f>
        <v>#REF!</v>
      </c>
      <c r="H84" s="407" t="e">
        <f>Summary!H84/'Summary(USDmn)'!$D$1</f>
        <v>#REF!</v>
      </c>
      <c r="I84" s="403" t="e">
        <f t="shared" si="3"/>
        <v>#REF!</v>
      </c>
    </row>
    <row r="85" spans="3:9" x14ac:dyDescent="0.2">
      <c r="C85" s="333" t="s">
        <v>231</v>
      </c>
      <c r="D85" s="407" t="e">
        <f>Summary!D85/'Summary(USDmn)'!$D$1</f>
        <v>#REF!</v>
      </c>
      <c r="E85" s="407" t="e">
        <f>Summary!E85/'Summary(USDmn)'!$D$1</f>
        <v>#REF!</v>
      </c>
      <c r="F85" s="407" t="e">
        <f>Summary!F85/'Summary(USDmn)'!$D$1</f>
        <v>#REF!</v>
      </c>
      <c r="G85" s="407" t="e">
        <f>Summary!G85/'Summary(USDmn)'!$D$1</f>
        <v>#REF!</v>
      </c>
      <c r="H85" s="407" t="e">
        <f>Summary!H85/'Summary(USDmn)'!$D$1</f>
        <v>#REF!</v>
      </c>
      <c r="I85" s="403" t="e">
        <f t="shared" si="3"/>
        <v>#REF!</v>
      </c>
    </row>
    <row r="86" spans="3:9" x14ac:dyDescent="0.2">
      <c r="C86" s="333" t="s">
        <v>233</v>
      </c>
      <c r="D86" s="407" t="e">
        <f>Summary!D86/'Summary(USDmn)'!$D$1</f>
        <v>#REF!</v>
      </c>
      <c r="E86" s="407" t="e">
        <f>Summary!E86/'Summary(USDmn)'!$D$1</f>
        <v>#REF!</v>
      </c>
      <c r="F86" s="407" t="e">
        <f>Summary!F86/'Summary(USDmn)'!$D$1</f>
        <v>#REF!</v>
      </c>
      <c r="G86" s="407" t="e">
        <f>Summary!G86/'Summary(USDmn)'!$D$1</f>
        <v>#REF!</v>
      </c>
      <c r="H86" s="407" t="e">
        <f>Summary!H86/'Summary(USDmn)'!$D$1</f>
        <v>#REF!</v>
      </c>
      <c r="I86" s="403" t="e">
        <f t="shared" si="3"/>
        <v>#REF!</v>
      </c>
    </row>
    <row r="87" spans="3:9" x14ac:dyDescent="0.2">
      <c r="C87" s="333"/>
      <c r="D87" s="338"/>
      <c r="E87" s="404"/>
      <c r="F87" s="404"/>
      <c r="G87" s="404"/>
      <c r="H87" s="404"/>
      <c r="I87" s="403">
        <f t="shared" si="3"/>
        <v>0</v>
      </c>
    </row>
    <row r="88" spans="3:9" x14ac:dyDescent="0.2">
      <c r="C88" s="333" t="s">
        <v>229</v>
      </c>
      <c r="D88" s="407" t="e">
        <f>Summary!D88/'Summary(USDmn)'!$D$1</f>
        <v>#REF!</v>
      </c>
      <c r="E88" s="407" t="e">
        <f>Summary!E88/'Summary(USDmn)'!$D$1</f>
        <v>#REF!</v>
      </c>
      <c r="F88" s="407" t="e">
        <f>Summary!F88/'Summary(USDmn)'!$D$1</f>
        <v>#REF!</v>
      </c>
      <c r="G88" s="407" t="e">
        <f>Summary!G88/'Summary(USDmn)'!$D$1</f>
        <v>#REF!</v>
      </c>
      <c r="H88" s="407" t="e">
        <f>Summary!H88/'Summary(USDmn)'!$D$1</f>
        <v>#REF!</v>
      </c>
      <c r="I88" s="403" t="e">
        <f t="shared" si="3"/>
        <v>#REF!</v>
      </c>
    </row>
    <row r="89" spans="3:9" x14ac:dyDescent="0.2">
      <c r="C89" s="333" t="s">
        <v>243</v>
      </c>
      <c r="D89" s="407" t="e">
        <f>Summary!D89/'Summary(USDmn)'!$D$1</f>
        <v>#REF!</v>
      </c>
      <c r="E89" s="407" t="e">
        <f>Summary!E89/'Summary(USDmn)'!$D$1</f>
        <v>#REF!</v>
      </c>
      <c r="F89" s="407" t="e">
        <f>Summary!F89/'Summary(USDmn)'!$D$1</f>
        <v>#REF!</v>
      </c>
      <c r="G89" s="407" t="e">
        <f>Summary!G89/'Summary(USDmn)'!$D$1</f>
        <v>#REF!</v>
      </c>
      <c r="H89" s="407" t="e">
        <f>Summary!H89/'Summary(USDmn)'!$D$1</f>
        <v>#REF!</v>
      </c>
      <c r="I89" s="403" t="e">
        <f t="shared" si="3"/>
        <v>#REF!</v>
      </c>
    </row>
    <row r="90" spans="3:9" x14ac:dyDescent="0.2">
      <c r="C90" s="333" t="s">
        <v>230</v>
      </c>
      <c r="D90" s="407" t="e">
        <f>Summary!D90/'Summary(USDmn)'!$D$1</f>
        <v>#REF!</v>
      </c>
      <c r="E90" s="407" t="e">
        <f>Summary!E90/'Summary(USDmn)'!$D$1</f>
        <v>#REF!</v>
      </c>
      <c r="F90" s="407" t="e">
        <f>Summary!F90/'Summary(USDmn)'!$D$1</f>
        <v>#REF!</v>
      </c>
      <c r="G90" s="407" t="e">
        <f>Summary!G90/'Summary(USDmn)'!$D$1</f>
        <v>#REF!</v>
      </c>
      <c r="H90" s="407" t="e">
        <f>Summary!H90/'Summary(USDmn)'!$D$1</f>
        <v>#REF!</v>
      </c>
      <c r="I90" s="403" t="e">
        <f t="shared" si="3"/>
        <v>#REF!</v>
      </c>
    </row>
    <row r="91" spans="3:9" x14ac:dyDescent="0.2">
      <c r="C91" s="333"/>
      <c r="D91" s="328"/>
      <c r="E91" s="328"/>
      <c r="F91" s="328"/>
      <c r="G91" s="328"/>
      <c r="H91" s="328"/>
      <c r="I91" s="403">
        <f t="shared" si="3"/>
        <v>0</v>
      </c>
    </row>
    <row r="92" spans="3:9" x14ac:dyDescent="0.2">
      <c r="C92" s="333" t="s">
        <v>228</v>
      </c>
      <c r="D92" s="335" t="e">
        <f>#REF!</f>
        <v>#REF!</v>
      </c>
      <c r="E92" s="335">
        <v>1.3688666533781253</v>
      </c>
      <c r="F92" s="335">
        <v>1.3688666533781253</v>
      </c>
      <c r="G92" s="335">
        <v>1.0658900040310577</v>
      </c>
      <c r="H92" s="335">
        <v>1.3027968406706254</v>
      </c>
      <c r="I92" s="403" t="e">
        <f t="shared" si="3"/>
        <v>#REF!</v>
      </c>
    </row>
    <row r="93" spans="3:9" x14ac:dyDescent="0.2">
      <c r="C93" s="333" t="s">
        <v>236</v>
      </c>
      <c r="D93" s="330" t="e">
        <f>#REF!</f>
        <v>#REF!</v>
      </c>
      <c r="E93" s="330">
        <v>-50.995312785618523</v>
      </c>
      <c r="F93" s="330">
        <v>-84.745778145718077</v>
      </c>
      <c r="G93" s="330">
        <v>-143.62115699270851</v>
      </c>
      <c r="H93" s="330">
        <v>-54.403481605978783</v>
      </c>
      <c r="I93" s="403" t="e">
        <f t="shared" si="3"/>
        <v>#REF!</v>
      </c>
    </row>
    <row r="94" spans="3:9" x14ac:dyDescent="0.2">
      <c r="C94" s="334" t="s">
        <v>237</v>
      </c>
      <c r="D94" s="331" t="e">
        <f>#REF!</f>
        <v>#REF!</v>
      </c>
      <c r="E94" s="331">
        <v>20.122188552259956</v>
      </c>
      <c r="F94" s="331">
        <v>-13.628276807839597</v>
      </c>
      <c r="G94" s="331">
        <v>-72.503655654830027</v>
      </c>
      <c r="H94" s="331">
        <v>16.714019731899697</v>
      </c>
      <c r="I94" s="403" t="e">
        <f t="shared" si="3"/>
        <v>#REF!</v>
      </c>
    </row>
  </sheetData>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94"/>
  <sheetViews>
    <sheetView zoomScale="115" zoomScaleNormal="115" workbookViewId="0">
      <selection activeCell="F67" sqref="F67"/>
    </sheetView>
  </sheetViews>
  <sheetFormatPr defaultRowHeight="11.25" x14ac:dyDescent="0.2"/>
  <cols>
    <col min="1" max="1" width="9.140625" style="323"/>
    <col min="2" max="2" width="9.140625" style="323" customWidth="1"/>
    <col min="3" max="3" width="35.7109375" style="323" bestFit="1" customWidth="1"/>
    <col min="4" max="5" width="18.7109375" style="323" customWidth="1"/>
    <col min="6" max="6" width="23.85546875" style="323" bestFit="1" customWidth="1"/>
    <col min="7" max="7" width="22.5703125" style="323" bestFit="1" customWidth="1"/>
    <col min="8" max="8" width="23.85546875" style="323" customWidth="1"/>
    <col min="9" max="16384" width="9.140625" style="323"/>
  </cols>
  <sheetData>
    <row r="2" spans="1:9" x14ac:dyDescent="0.2">
      <c r="C2" s="324" t="s">
        <v>232</v>
      </c>
    </row>
    <row r="3" spans="1:9" x14ac:dyDescent="0.2">
      <c r="C3" s="324"/>
    </row>
    <row r="4" spans="1:9" ht="12.75" x14ac:dyDescent="0.2">
      <c r="C4" s="329" t="s">
        <v>87</v>
      </c>
      <c r="E4" s="336" t="s">
        <v>240</v>
      </c>
      <c r="F4" s="336" t="s">
        <v>241</v>
      </c>
      <c r="G4" s="322"/>
    </row>
    <row r="5" spans="1:9" x14ac:dyDescent="0.2">
      <c r="C5" s="332"/>
      <c r="D5" s="326" t="e">
        <f>#REF!</f>
        <v>#REF!</v>
      </c>
      <c r="E5" s="326" t="s">
        <v>135</v>
      </c>
      <c r="F5" s="326" t="e">
        <f>#REF!</f>
        <v>#REF!</v>
      </c>
      <c r="G5" s="326" t="s">
        <v>238</v>
      </c>
      <c r="H5" s="332" t="s">
        <v>234</v>
      </c>
    </row>
    <row r="6" spans="1:9" x14ac:dyDescent="0.2">
      <c r="C6" s="333" t="s">
        <v>136</v>
      </c>
      <c r="D6" s="330" t="e">
        <f>#REF!</f>
        <v>#REF!</v>
      </c>
      <c r="E6" s="417" t="e">
        <f>#REF!</f>
        <v>#REF!</v>
      </c>
      <c r="F6" s="417" t="e">
        <f>#REF!</f>
        <v>#REF!</v>
      </c>
      <c r="G6" s="417" t="e">
        <f>#REF!</f>
        <v>#REF!</v>
      </c>
      <c r="H6" s="417" t="e">
        <f>#REF!</f>
        <v>#REF!</v>
      </c>
      <c r="I6" s="403" t="e">
        <f>D6-F6</f>
        <v>#REF!</v>
      </c>
    </row>
    <row r="7" spans="1:9" x14ac:dyDescent="0.2">
      <c r="C7" s="333"/>
      <c r="D7" s="338"/>
      <c r="E7" s="404"/>
      <c r="F7" s="404"/>
      <c r="G7" s="404"/>
      <c r="H7" s="404"/>
      <c r="I7" s="403">
        <f t="shared" ref="I7:I25" si="0">D7-F7</f>
        <v>0</v>
      </c>
    </row>
    <row r="8" spans="1:9" x14ac:dyDescent="0.2">
      <c r="C8" s="333" t="s">
        <v>73</v>
      </c>
      <c r="D8" s="337" t="e">
        <f>#REF!</f>
        <v>#REF!</v>
      </c>
      <c r="E8" s="335">
        <v>1312.3480792998562</v>
      </c>
      <c r="F8" s="335">
        <v>1726.2395689252521</v>
      </c>
      <c r="G8" s="335">
        <v>1965.9040195946477</v>
      </c>
      <c r="H8" s="335">
        <v>1326.7930243533567</v>
      </c>
      <c r="I8" s="403" t="e">
        <f t="shared" si="0"/>
        <v>#REF!</v>
      </c>
    </row>
    <row r="9" spans="1:9" x14ac:dyDescent="0.2">
      <c r="C9" s="333"/>
      <c r="D9" s="338"/>
      <c r="E9" s="404"/>
      <c r="F9" s="404"/>
      <c r="G9" s="404"/>
      <c r="H9" s="404"/>
      <c r="I9" s="403">
        <f t="shared" si="0"/>
        <v>0</v>
      </c>
    </row>
    <row r="10" spans="1:9" x14ac:dyDescent="0.2">
      <c r="A10" s="325"/>
      <c r="B10" s="325"/>
      <c r="C10" s="333" t="s">
        <v>226</v>
      </c>
      <c r="D10" s="337" t="e">
        <f>#REF!</f>
        <v>#REF!</v>
      </c>
      <c r="E10" s="335">
        <v>590.55663568493526</v>
      </c>
      <c r="F10" s="335">
        <v>776.80780601636343</v>
      </c>
      <c r="G10" s="335">
        <v>884.65680881759147</v>
      </c>
      <c r="H10" s="335">
        <v>597.05686095901058</v>
      </c>
      <c r="I10" s="403" t="e">
        <f t="shared" si="0"/>
        <v>#REF!</v>
      </c>
    </row>
    <row r="11" spans="1:9" x14ac:dyDescent="0.2">
      <c r="A11" s="325"/>
      <c r="B11" s="325"/>
      <c r="C11" s="333" t="s">
        <v>102</v>
      </c>
      <c r="D11" s="337" t="e">
        <f>#REF!</f>
        <v>#REF!</v>
      </c>
      <c r="E11" s="335">
        <v>590.55663568493515</v>
      </c>
      <c r="F11" s="335">
        <v>776.80780601636343</v>
      </c>
      <c r="G11" s="335">
        <v>884.65680881759135</v>
      </c>
      <c r="H11" s="335">
        <v>597.05686095901035</v>
      </c>
      <c r="I11" s="403" t="e">
        <f t="shared" si="0"/>
        <v>#REF!</v>
      </c>
    </row>
    <row r="12" spans="1:9" x14ac:dyDescent="0.2">
      <c r="A12" s="325"/>
      <c r="B12" s="325"/>
      <c r="C12" s="333" t="s">
        <v>138</v>
      </c>
      <c r="D12" s="337" t="e">
        <f>#REF!</f>
        <v>#REF!</v>
      </c>
      <c r="E12" s="335">
        <v>131.23480792998564</v>
      </c>
      <c r="F12" s="335">
        <v>172.62395689252514</v>
      </c>
      <c r="G12" s="335">
        <f>G8*10%</f>
        <v>196.59040195946477</v>
      </c>
      <c r="H12" s="335">
        <f>H8*10%</f>
        <v>132.67930243533567</v>
      </c>
      <c r="I12" s="403" t="e">
        <f t="shared" si="0"/>
        <v>#REF!</v>
      </c>
    </row>
    <row r="13" spans="1:9" x14ac:dyDescent="0.2">
      <c r="C13" s="333"/>
      <c r="D13" s="338"/>
      <c r="E13" s="404"/>
      <c r="F13" s="404"/>
      <c r="G13" s="404"/>
      <c r="H13" s="404"/>
      <c r="I13" s="403">
        <f t="shared" si="0"/>
        <v>0</v>
      </c>
    </row>
    <row r="14" spans="1:9" x14ac:dyDescent="0.2">
      <c r="C14" s="333" t="s">
        <v>227</v>
      </c>
      <c r="D14" s="337" t="e">
        <f>#REF!</f>
        <v>#REF!</v>
      </c>
      <c r="E14" s="335">
        <v>88.502105827342604</v>
      </c>
      <c r="F14" s="335">
        <v>103.53307056895311</v>
      </c>
      <c r="G14" s="335">
        <v>125.38572785213418</v>
      </c>
      <c r="H14" s="335">
        <v>79.060180949111015</v>
      </c>
      <c r="I14" s="403" t="e">
        <f t="shared" si="0"/>
        <v>#REF!</v>
      </c>
    </row>
    <row r="15" spans="1:9" x14ac:dyDescent="0.2">
      <c r="C15" s="333" t="s">
        <v>239</v>
      </c>
      <c r="D15" s="337" t="e">
        <f>SUM(#REF!)</f>
        <v>#REF!</v>
      </c>
      <c r="E15" s="335">
        <v>141.26757334399673</v>
      </c>
      <c r="F15" s="335">
        <v>185.82087996239443</v>
      </c>
      <c r="G15" s="335">
        <v>211.61953498153406</v>
      </c>
      <c r="H15" s="335">
        <v>142.82249796116389</v>
      </c>
      <c r="I15" s="403" t="e">
        <f t="shared" si="0"/>
        <v>#REF!</v>
      </c>
    </row>
    <row r="16" spans="1:9" x14ac:dyDescent="0.2">
      <c r="C16" s="333" t="s">
        <v>231</v>
      </c>
      <c r="D16" s="337" t="e">
        <f>#REF!</f>
        <v>#REF!</v>
      </c>
      <c r="E16" s="335">
        <v>116.35766990649351</v>
      </c>
      <c r="F16" s="335">
        <v>116.35766990649351</v>
      </c>
      <c r="G16" s="335">
        <v>134.47852796555418</v>
      </c>
      <c r="H16" s="335">
        <v>119.86213033359414</v>
      </c>
      <c r="I16" s="403" t="e">
        <f t="shared" si="0"/>
        <v>#REF!</v>
      </c>
    </row>
    <row r="17" spans="3:9" x14ac:dyDescent="0.2">
      <c r="C17" s="333" t="s">
        <v>233</v>
      </c>
      <c r="D17" s="337" t="e">
        <f>SUM(D14:D16)</f>
        <v>#REF!</v>
      </c>
      <c r="E17" s="335">
        <v>346.12734907783283</v>
      </c>
      <c r="F17" s="335">
        <v>405.71162043784108</v>
      </c>
      <c r="G17" s="335">
        <v>471.48379079922239</v>
      </c>
      <c r="H17" s="335">
        <v>341.74480924386904</v>
      </c>
      <c r="I17" s="403" t="e">
        <f t="shared" si="0"/>
        <v>#REF!</v>
      </c>
    </row>
    <row r="18" spans="3:9" x14ac:dyDescent="0.2">
      <c r="C18" s="333"/>
      <c r="D18" s="338"/>
      <c r="E18" s="404"/>
      <c r="F18" s="404"/>
      <c r="G18" s="404"/>
      <c r="H18" s="404"/>
      <c r="I18" s="403">
        <f t="shared" si="0"/>
        <v>0</v>
      </c>
    </row>
    <row r="19" spans="3:9" x14ac:dyDescent="0.2">
      <c r="C19" s="333" t="s">
        <v>229</v>
      </c>
      <c r="D19" s="337" t="e">
        <f>#REF!</f>
        <v>#REF!</v>
      </c>
      <c r="E19" s="335">
        <v>125.78697022500002</v>
      </c>
      <c r="F19" s="335">
        <v>125.78697022500002</v>
      </c>
      <c r="G19" s="335">
        <v>125.78697022500002</v>
      </c>
      <c r="H19" s="335">
        <v>125.78697022500002</v>
      </c>
      <c r="I19" s="403" t="e">
        <f t="shared" si="0"/>
        <v>#REF!</v>
      </c>
    </row>
    <row r="20" spans="3:9" x14ac:dyDescent="0.2">
      <c r="C20" s="333" t="s">
        <v>242</v>
      </c>
      <c r="D20" s="337" t="e">
        <f>#REF!</f>
        <v>#REF!</v>
      </c>
      <c r="E20" s="335">
        <v>180</v>
      </c>
      <c r="F20" s="335">
        <v>180</v>
      </c>
      <c r="G20" s="335">
        <v>180</v>
      </c>
      <c r="H20" s="335">
        <v>180</v>
      </c>
      <c r="I20" s="403" t="e">
        <f t="shared" si="0"/>
        <v>#REF!</v>
      </c>
    </row>
    <row r="21" spans="3:9" x14ac:dyDescent="0.2">
      <c r="C21" s="333" t="s">
        <v>230</v>
      </c>
      <c r="D21" s="337" t="e">
        <f>#REF!</f>
        <v>#REF!</v>
      </c>
      <c r="E21" s="335">
        <v>321.94409877248694</v>
      </c>
      <c r="F21" s="335">
        <v>321.94409877248694</v>
      </c>
      <c r="G21" s="335">
        <v>321.94409877248694</v>
      </c>
      <c r="H21" s="335">
        <v>321.94409877248694</v>
      </c>
      <c r="I21" s="403" t="e">
        <f t="shared" si="0"/>
        <v>#REF!</v>
      </c>
    </row>
    <row r="22" spans="3:9" x14ac:dyDescent="0.2">
      <c r="C22" s="333"/>
      <c r="D22" s="339"/>
      <c r="E22" s="339"/>
      <c r="F22" s="339"/>
      <c r="G22" s="339"/>
      <c r="H22" s="339"/>
      <c r="I22" s="403">
        <f t="shared" si="0"/>
        <v>0</v>
      </c>
    </row>
    <row r="23" spans="3:9" x14ac:dyDescent="0.2">
      <c r="C23" s="333" t="s">
        <v>228</v>
      </c>
      <c r="D23" s="337" t="e">
        <f>#REF!</f>
        <v>#REF!</v>
      </c>
      <c r="E23" s="335">
        <v>3.4952593425577181</v>
      </c>
      <c r="F23" s="335">
        <v>3.4952593425577181</v>
      </c>
      <c r="G23" s="335">
        <v>3.1871791897214679</v>
      </c>
      <c r="H23" s="335">
        <v>3.435678571025218</v>
      </c>
      <c r="I23" s="403" t="e">
        <f t="shared" si="0"/>
        <v>#REF!</v>
      </c>
    </row>
    <row r="24" spans="3:9" x14ac:dyDescent="0.2">
      <c r="C24" s="333" t="s">
        <v>236</v>
      </c>
      <c r="D24" s="337" t="e">
        <f>#REF!</f>
        <v>#REF!</v>
      </c>
      <c r="E24" s="335">
        <v>-21.890378852832782</v>
      </c>
      <c r="F24" s="335">
        <v>-81.47465021284097</v>
      </c>
      <c r="G24" s="335">
        <v>-147.24682057422234</v>
      </c>
      <c r="H24" s="335">
        <v>-17.507839018868992</v>
      </c>
      <c r="I24" s="403" t="e">
        <f t="shared" si="0"/>
        <v>#REF!</v>
      </c>
    </row>
    <row r="25" spans="3:9" x14ac:dyDescent="0.2">
      <c r="C25" s="334" t="s">
        <v>237</v>
      </c>
      <c r="D25" s="340" t="e">
        <f>#REF!</f>
        <v>#REF!</v>
      </c>
      <c r="E25" s="405">
        <v>174.2667496946541</v>
      </c>
      <c r="F25" s="405">
        <v>114.68247833464591</v>
      </c>
      <c r="G25" s="405">
        <v>48.910307973264537</v>
      </c>
      <c r="H25" s="405">
        <v>178.64928952861789</v>
      </c>
      <c r="I25" s="403" t="e">
        <f t="shared" si="0"/>
        <v>#REF!</v>
      </c>
    </row>
    <row r="27" spans="3:9" ht="12.75" x14ac:dyDescent="0.2">
      <c r="C27" s="329" t="s">
        <v>96</v>
      </c>
      <c r="F27" s="322"/>
      <c r="G27" s="322"/>
      <c r="H27" s="322"/>
    </row>
    <row r="28" spans="3:9" x14ac:dyDescent="0.2">
      <c r="C28" s="332"/>
      <c r="D28" s="326" t="e">
        <f>D5</f>
        <v>#REF!</v>
      </c>
      <c r="E28" s="326" t="s">
        <v>135</v>
      </c>
      <c r="F28" s="326" t="s">
        <v>235</v>
      </c>
      <c r="G28" s="326" t="s">
        <v>238</v>
      </c>
      <c r="H28" s="332" t="s">
        <v>234</v>
      </c>
    </row>
    <row r="29" spans="3:9" x14ac:dyDescent="0.2">
      <c r="C29" s="333" t="s">
        <v>136</v>
      </c>
      <c r="D29" s="330" t="e">
        <f>#REF!</f>
        <v>#REF!</v>
      </c>
      <c r="E29" s="417" t="e">
        <f>#REF!</f>
        <v>#REF!</v>
      </c>
      <c r="F29" s="417" t="e">
        <f>#REF!</f>
        <v>#REF!</v>
      </c>
      <c r="G29" s="417" t="e">
        <f>#REF!</f>
        <v>#REF!</v>
      </c>
      <c r="H29" s="417" t="e">
        <f>#REF!</f>
        <v>#REF!</v>
      </c>
      <c r="I29" s="403" t="e">
        <f>D29-F29</f>
        <v>#REF!</v>
      </c>
    </row>
    <row r="30" spans="3:9" x14ac:dyDescent="0.2">
      <c r="C30" s="333"/>
      <c r="D30" s="327"/>
      <c r="E30" s="327"/>
      <c r="F30" s="327"/>
      <c r="G30" s="327"/>
      <c r="H30" s="327"/>
      <c r="I30" s="403">
        <f t="shared" ref="I30:I48" si="1">D30-F30</f>
        <v>0</v>
      </c>
    </row>
    <row r="31" spans="3:9" x14ac:dyDescent="0.2">
      <c r="C31" s="333" t="s">
        <v>73</v>
      </c>
      <c r="D31" s="330" t="e">
        <f>#REF!</f>
        <v>#REF!</v>
      </c>
      <c r="E31" s="330">
        <v>2443.3474536409913</v>
      </c>
      <c r="F31" s="330">
        <v>3275.3659503619888</v>
      </c>
      <c r="G31" s="330">
        <v>3944.6426678048065</v>
      </c>
      <c r="H31" s="330">
        <v>2689.159684305705</v>
      </c>
      <c r="I31" s="403" t="e">
        <f t="shared" si="1"/>
        <v>#REF!</v>
      </c>
    </row>
    <row r="32" spans="3:9" x14ac:dyDescent="0.2">
      <c r="C32" s="333"/>
      <c r="D32" s="327"/>
      <c r="E32" s="327"/>
      <c r="F32" s="327"/>
      <c r="G32" s="327"/>
      <c r="H32" s="327"/>
      <c r="I32" s="403">
        <f t="shared" si="1"/>
        <v>0</v>
      </c>
    </row>
    <row r="33" spans="3:9" x14ac:dyDescent="0.2">
      <c r="C33" s="333" t="s">
        <v>226</v>
      </c>
      <c r="D33" s="330" t="e">
        <f>#REF!</f>
        <v>#REF!</v>
      </c>
      <c r="E33" s="330">
        <v>1099.5063541384461</v>
      </c>
      <c r="F33" s="330">
        <v>1473.914677662895</v>
      </c>
      <c r="G33" s="330">
        <v>1775.089200512163</v>
      </c>
      <c r="H33" s="330">
        <v>1210.1218579375673</v>
      </c>
      <c r="I33" s="403" t="e">
        <f t="shared" si="1"/>
        <v>#REF!</v>
      </c>
    </row>
    <row r="34" spans="3:9" x14ac:dyDescent="0.2">
      <c r="C34" s="333" t="s">
        <v>102</v>
      </c>
      <c r="D34" s="330" t="e">
        <f>#REF!</f>
        <v>#REF!</v>
      </c>
      <c r="E34" s="330">
        <v>1099.5063541384459</v>
      </c>
      <c r="F34" s="330">
        <v>1473.9146776628945</v>
      </c>
      <c r="G34" s="330">
        <v>1775.0892005121627</v>
      </c>
      <c r="H34" s="330">
        <v>1210.1218579375673</v>
      </c>
      <c r="I34" s="403" t="e">
        <f t="shared" si="1"/>
        <v>#REF!</v>
      </c>
    </row>
    <row r="35" spans="3:9" x14ac:dyDescent="0.2">
      <c r="C35" s="333" t="s">
        <v>138</v>
      </c>
      <c r="D35" s="330" t="e">
        <f>#REF!</f>
        <v>#REF!</v>
      </c>
      <c r="E35" s="330">
        <v>244.33474536409949</v>
      </c>
      <c r="F35" s="330">
        <v>327.53659503619883</v>
      </c>
      <c r="G35" s="330">
        <v>394.46426678048033</v>
      </c>
      <c r="H35" s="330">
        <v>268.91596843057073</v>
      </c>
      <c r="I35" s="403" t="e">
        <f t="shared" si="1"/>
        <v>#REF!</v>
      </c>
    </row>
    <row r="36" spans="3:9" x14ac:dyDescent="0.2">
      <c r="C36" s="333"/>
      <c r="D36" s="327"/>
      <c r="E36" s="327"/>
      <c r="F36" s="327"/>
      <c r="G36" s="327"/>
      <c r="H36" s="327"/>
      <c r="I36" s="403">
        <f t="shared" si="1"/>
        <v>0</v>
      </c>
    </row>
    <row r="37" spans="3:9" x14ac:dyDescent="0.2">
      <c r="C37" s="333" t="s">
        <v>227</v>
      </c>
      <c r="D37" s="330" t="e">
        <f>#REF!</f>
        <v>#REF!</v>
      </c>
      <c r="E37" s="330">
        <v>160.06578903713827</v>
      </c>
      <c r="F37" s="330">
        <v>190.63337227518019</v>
      </c>
      <c r="G37" s="330">
        <v>239.64523089251642</v>
      </c>
      <c r="H37" s="330">
        <v>156.07381033259639</v>
      </c>
      <c r="I37" s="403" t="e">
        <f t="shared" si="1"/>
        <v>#REF!</v>
      </c>
    </row>
    <row r="38" spans="3:9" x14ac:dyDescent="0.2">
      <c r="C38" s="333" t="s">
        <v>239</v>
      </c>
      <c r="D38" s="330" t="e">
        <f>SUM(#REF!)</f>
        <v>#REF!</v>
      </c>
      <c r="E38" s="330">
        <v>263.01388408801114</v>
      </c>
      <c r="F38" s="330">
        <v>352.57642916507791</v>
      </c>
      <c r="G38" s="330">
        <v>424.62065223371997</v>
      </c>
      <c r="H38" s="330">
        <v>289.47431624927515</v>
      </c>
      <c r="I38" s="403" t="e">
        <f t="shared" si="1"/>
        <v>#REF!</v>
      </c>
    </row>
    <row r="39" spans="3:9" x14ac:dyDescent="0.2">
      <c r="C39" s="333" t="s">
        <v>231</v>
      </c>
      <c r="D39" s="330" t="e">
        <f>#REF!</f>
        <v>#REF!</v>
      </c>
      <c r="E39" s="330">
        <v>246.67576226447898</v>
      </c>
      <c r="F39" s="330">
        <v>246.67576226447898</v>
      </c>
      <c r="G39" s="330">
        <v>294.3347499597449</v>
      </c>
      <c r="H39" s="330">
        <v>254.13131461967808</v>
      </c>
      <c r="I39" s="403" t="e">
        <f t="shared" si="1"/>
        <v>#REF!</v>
      </c>
    </row>
    <row r="40" spans="3:9" x14ac:dyDescent="0.2">
      <c r="C40" s="333" t="s">
        <v>233</v>
      </c>
      <c r="D40" s="330" t="e">
        <f>#REF!</f>
        <v>#REF!</v>
      </c>
      <c r="E40" s="330">
        <v>669.75543538962836</v>
      </c>
      <c r="F40" s="330">
        <v>789.88556370473714</v>
      </c>
      <c r="G40" s="330">
        <v>958.60063308598137</v>
      </c>
      <c r="H40" s="330">
        <v>699.67944120154959</v>
      </c>
      <c r="I40" s="403" t="e">
        <f t="shared" si="1"/>
        <v>#REF!</v>
      </c>
    </row>
    <row r="41" spans="3:9" x14ac:dyDescent="0.2">
      <c r="C41" s="333"/>
      <c r="D41" s="327"/>
      <c r="E41" s="327"/>
      <c r="F41" s="327"/>
      <c r="G41" s="327"/>
      <c r="H41" s="327"/>
      <c r="I41" s="403">
        <f t="shared" si="1"/>
        <v>0</v>
      </c>
    </row>
    <row r="42" spans="3:9" x14ac:dyDescent="0.2">
      <c r="C42" s="333" t="s">
        <v>229</v>
      </c>
      <c r="D42" s="330" t="e">
        <f>#REF!</f>
        <v>#REF!</v>
      </c>
      <c r="E42" s="330">
        <v>445.71566812499998</v>
      </c>
      <c r="F42" s="330">
        <v>445.71566812499998</v>
      </c>
      <c r="G42" s="330">
        <v>445.71566812499998</v>
      </c>
      <c r="H42" s="330">
        <v>445.71566812499998</v>
      </c>
      <c r="I42" s="403" t="e">
        <f t="shared" si="1"/>
        <v>#REF!</v>
      </c>
    </row>
    <row r="43" spans="3:9" x14ac:dyDescent="0.2">
      <c r="C43" s="333" t="s">
        <v>242</v>
      </c>
      <c r="D43" s="330" t="e">
        <f>#REF!</f>
        <v>#REF!</v>
      </c>
      <c r="E43" s="330">
        <v>280</v>
      </c>
      <c r="F43" s="330">
        <v>280</v>
      </c>
      <c r="G43" s="330">
        <v>280</v>
      </c>
      <c r="H43" s="330">
        <v>280</v>
      </c>
      <c r="I43" s="403" t="e">
        <f t="shared" si="1"/>
        <v>#REF!</v>
      </c>
    </row>
    <row r="44" spans="3:9" x14ac:dyDescent="0.2">
      <c r="C44" s="333" t="s">
        <v>230</v>
      </c>
      <c r="D44" s="330" t="e">
        <f>#REF!</f>
        <v>#REF!</v>
      </c>
      <c r="E44" s="330">
        <v>699.86069756767665</v>
      </c>
      <c r="F44" s="330">
        <v>699.86069756767665</v>
      </c>
      <c r="G44" s="330">
        <v>699.86069756767665</v>
      </c>
      <c r="H44" s="330">
        <v>699.86069756767665</v>
      </c>
      <c r="I44" s="403" t="e">
        <f t="shared" si="1"/>
        <v>#REF!</v>
      </c>
    </row>
    <row r="45" spans="3:9" x14ac:dyDescent="0.2">
      <c r="C45" s="333"/>
      <c r="D45" s="328"/>
      <c r="E45" s="328"/>
      <c r="F45" s="328"/>
      <c r="G45" s="328"/>
      <c r="H45" s="328"/>
      <c r="I45" s="403">
        <f t="shared" si="1"/>
        <v>0</v>
      </c>
    </row>
    <row r="46" spans="3:9" x14ac:dyDescent="0.2">
      <c r="C46" s="333" t="s">
        <v>228</v>
      </c>
      <c r="D46" s="335" t="e">
        <f>#REF!</f>
        <v>#REF!</v>
      </c>
      <c r="E46" s="335">
        <v>7.7047832766111624</v>
      </c>
      <c r="F46" s="335">
        <v>7.7047832766111624</v>
      </c>
      <c r="G46" s="335">
        <v>6.894513246057234</v>
      </c>
      <c r="H46" s="335">
        <v>7.5780283678986624</v>
      </c>
      <c r="I46" s="403" t="e">
        <f t="shared" si="1"/>
        <v>#REF!</v>
      </c>
    </row>
    <row r="47" spans="3:9" x14ac:dyDescent="0.2">
      <c r="C47" s="333" t="s">
        <v>236</v>
      </c>
      <c r="D47" s="330" t="e">
        <f>#REF!</f>
        <v>#REF!</v>
      </c>
      <c r="E47" s="330">
        <v>84.660232735371551</v>
      </c>
      <c r="F47" s="330">
        <v>-35.469895579737226</v>
      </c>
      <c r="G47" s="330">
        <v>-204.18496496098146</v>
      </c>
      <c r="H47" s="330">
        <v>54.736226923450317</v>
      </c>
      <c r="I47" s="403" t="e">
        <f t="shared" si="1"/>
        <v>#REF!</v>
      </c>
    </row>
    <row r="48" spans="3:9" x14ac:dyDescent="0.2">
      <c r="C48" s="334" t="s">
        <v>237</v>
      </c>
      <c r="D48" s="331" t="e">
        <f>#REF!</f>
        <v>#REF!</v>
      </c>
      <c r="E48" s="331">
        <v>338.80526217804834</v>
      </c>
      <c r="F48" s="331">
        <v>218.67513386293956</v>
      </c>
      <c r="G48" s="331">
        <v>49.960064481695326</v>
      </c>
      <c r="H48" s="331">
        <v>308.8812563661271</v>
      </c>
      <c r="I48" s="403" t="e">
        <f t="shared" si="1"/>
        <v>#REF!</v>
      </c>
    </row>
    <row r="50" spans="3:9" ht="12.75" x14ac:dyDescent="0.2">
      <c r="C50" s="329" t="s">
        <v>98</v>
      </c>
      <c r="F50" s="322"/>
      <c r="G50" s="322"/>
      <c r="H50" s="322"/>
    </row>
    <row r="51" spans="3:9" x14ac:dyDescent="0.2">
      <c r="C51" s="332"/>
      <c r="D51" s="326" t="e">
        <f>D28</f>
        <v>#REF!</v>
      </c>
      <c r="E51" s="326" t="s">
        <v>135</v>
      </c>
      <c r="F51" s="326" t="s">
        <v>235</v>
      </c>
      <c r="G51" s="326" t="s">
        <v>238</v>
      </c>
      <c r="H51" s="332" t="s">
        <v>234</v>
      </c>
    </row>
    <row r="52" spans="3:9" x14ac:dyDescent="0.2">
      <c r="C52" s="333" t="s">
        <v>136</v>
      </c>
      <c r="D52" s="330" t="e">
        <f>#REF!</f>
        <v>#REF!</v>
      </c>
      <c r="E52" s="417" t="e">
        <f>#REF!</f>
        <v>#REF!</v>
      </c>
      <c r="F52" s="417" t="e">
        <f>#REF!</f>
        <v>#REF!</v>
      </c>
      <c r="G52" s="417" t="e">
        <f>#REF!</f>
        <v>#REF!</v>
      </c>
      <c r="H52" s="417" t="e">
        <f>#REF!</f>
        <v>#REF!</v>
      </c>
      <c r="I52" s="403" t="e">
        <f>D52-G52</f>
        <v>#REF!</v>
      </c>
    </row>
    <row r="53" spans="3:9" x14ac:dyDescent="0.2">
      <c r="C53" s="333"/>
      <c r="D53" s="327"/>
      <c r="E53" s="327"/>
      <c r="F53" s="327"/>
      <c r="G53" s="327"/>
      <c r="H53" s="327"/>
      <c r="I53" s="403">
        <f t="shared" ref="I53:I71" si="2">D53-G53</f>
        <v>0</v>
      </c>
    </row>
    <row r="54" spans="3:9" x14ac:dyDescent="0.2">
      <c r="C54" s="333" t="s">
        <v>73</v>
      </c>
      <c r="D54" s="330" t="e">
        <f>#REF!</f>
        <v>#REF!</v>
      </c>
      <c r="E54" s="330">
        <v>1231.0008178751498</v>
      </c>
      <c r="F54" s="330">
        <v>1526.7775176610314</v>
      </c>
      <c r="G54" s="330">
        <v>1520.5802771225212</v>
      </c>
      <c r="H54" s="330">
        <v>1268.8532862670907</v>
      </c>
      <c r="I54" s="403" t="e">
        <f t="shared" si="2"/>
        <v>#REF!</v>
      </c>
    </row>
    <row r="55" spans="3:9" x14ac:dyDescent="0.2">
      <c r="C55" s="333"/>
      <c r="D55" s="327"/>
      <c r="E55" s="327"/>
      <c r="F55" s="327"/>
      <c r="G55" s="327"/>
      <c r="H55" s="327"/>
      <c r="I55" s="403">
        <f t="shared" si="2"/>
        <v>0</v>
      </c>
    </row>
    <row r="56" spans="3:9" x14ac:dyDescent="0.2">
      <c r="C56" s="333" t="s">
        <v>226</v>
      </c>
      <c r="D56" s="330" t="e">
        <f>#REF!</f>
        <v>#REF!</v>
      </c>
      <c r="E56" s="330">
        <v>553.95036804381743</v>
      </c>
      <c r="F56" s="330">
        <v>687.0498829474642</v>
      </c>
      <c r="G56" s="330">
        <v>684.26112470513453</v>
      </c>
      <c r="H56" s="330">
        <v>570.98397882019083</v>
      </c>
      <c r="I56" s="403" t="e">
        <f t="shared" si="2"/>
        <v>#REF!</v>
      </c>
    </row>
    <row r="57" spans="3:9" x14ac:dyDescent="0.2">
      <c r="C57" s="333" t="s">
        <v>102</v>
      </c>
      <c r="D57" s="330" t="e">
        <f>#REF!</f>
        <v>#REF!</v>
      </c>
      <c r="E57" s="330">
        <v>553.95036804381743</v>
      </c>
      <c r="F57" s="330">
        <v>687.04988294746408</v>
      </c>
      <c r="G57" s="330">
        <v>684.26112470513453</v>
      </c>
      <c r="H57" s="330">
        <v>570.98397882019071</v>
      </c>
      <c r="I57" s="403" t="e">
        <f t="shared" si="2"/>
        <v>#REF!</v>
      </c>
    </row>
    <row r="58" spans="3:9" x14ac:dyDescent="0.2">
      <c r="C58" s="333" t="s">
        <v>138</v>
      </c>
      <c r="D58" s="330" t="e">
        <f>#REF!</f>
        <v>#REF!</v>
      </c>
      <c r="E58" s="330">
        <v>123.10008178751502</v>
      </c>
      <c r="F58" s="330">
        <v>152.67775176610303</v>
      </c>
      <c r="G58" s="330">
        <v>152.05802771225217</v>
      </c>
      <c r="H58" s="330">
        <v>126.88532862670911</v>
      </c>
      <c r="I58" s="403" t="e">
        <f t="shared" si="2"/>
        <v>#REF!</v>
      </c>
    </row>
    <row r="59" spans="3:9" x14ac:dyDescent="0.2">
      <c r="C59" s="333"/>
      <c r="D59" s="327"/>
      <c r="E59" s="327"/>
      <c r="F59" s="327"/>
      <c r="G59" s="327"/>
      <c r="H59" s="327"/>
      <c r="I59" s="403">
        <f t="shared" si="2"/>
        <v>0</v>
      </c>
    </row>
    <row r="60" spans="3:9" x14ac:dyDescent="0.2">
      <c r="C60" s="333" t="s">
        <v>227</v>
      </c>
      <c r="D60" s="330" t="e">
        <f>#REF!</f>
        <v>#REF!</v>
      </c>
      <c r="E60" s="330">
        <v>80.104993007969597</v>
      </c>
      <c r="F60" s="330">
        <v>89.770058531773543</v>
      </c>
      <c r="G60" s="330">
        <v>91.058334185502602</v>
      </c>
      <c r="H60" s="330">
        <v>72.921361756232955</v>
      </c>
      <c r="I60" s="403" t="e">
        <f t="shared" si="2"/>
        <v>#REF!</v>
      </c>
    </row>
    <row r="61" spans="3:9" x14ac:dyDescent="0.2">
      <c r="C61" s="333" t="s">
        <v>239</v>
      </c>
      <c r="D61" s="330" t="e">
        <f>SUM(#REF!)</f>
        <v>#REF!</v>
      </c>
      <c r="E61" s="330">
        <v>132.51095579647929</v>
      </c>
      <c r="F61" s="330">
        <v>164.34977761686025</v>
      </c>
      <c r="G61" s="330">
        <v>163.68270675447792</v>
      </c>
      <c r="H61" s="330">
        <v>136.58558084386965</v>
      </c>
      <c r="I61" s="403" t="e">
        <f t="shared" si="2"/>
        <v>#REF!</v>
      </c>
    </row>
    <row r="62" spans="3:9" x14ac:dyDescent="0.2">
      <c r="C62" s="333" t="s">
        <v>231</v>
      </c>
      <c r="D62" s="330" t="e">
        <f>#REF!</f>
        <v>#REF!</v>
      </c>
      <c r="E62" s="330">
        <v>109.87788198859948</v>
      </c>
      <c r="F62" s="330">
        <v>109.87788198859948</v>
      </c>
      <c r="G62" s="330">
        <v>109.87788198859948</v>
      </c>
      <c r="H62" s="330">
        <v>115.11384450192992</v>
      </c>
      <c r="I62" s="403" t="e">
        <f t="shared" si="2"/>
        <v>#REF!</v>
      </c>
    </row>
    <row r="63" spans="3:9" x14ac:dyDescent="0.2">
      <c r="C63" s="333" t="s">
        <v>233</v>
      </c>
      <c r="D63" s="330" t="e">
        <f>SUM(D60:D62)</f>
        <v>#REF!</v>
      </c>
      <c r="E63" s="330">
        <v>322.49383079304835</v>
      </c>
      <c r="F63" s="330">
        <v>363.99771813723328</v>
      </c>
      <c r="G63" s="330">
        <v>364.61892292857999</v>
      </c>
      <c r="H63" s="330">
        <v>324.62078710203252</v>
      </c>
      <c r="I63" s="403" t="e">
        <f t="shared" si="2"/>
        <v>#REF!</v>
      </c>
    </row>
    <row r="64" spans="3:9" x14ac:dyDescent="0.2">
      <c r="C64" s="333"/>
      <c r="D64" s="327"/>
      <c r="E64" s="327"/>
      <c r="F64" s="327"/>
      <c r="G64" s="327"/>
      <c r="H64" s="327"/>
      <c r="I64" s="403">
        <f t="shared" si="2"/>
        <v>0</v>
      </c>
    </row>
    <row r="65" spans="3:9" x14ac:dyDescent="0.2">
      <c r="C65" s="333" t="s">
        <v>229</v>
      </c>
      <c r="D65" s="330" t="e">
        <f>#REF!</f>
        <v>#REF!</v>
      </c>
      <c r="E65" s="330">
        <v>106.34677515000001</v>
      </c>
      <c r="F65" s="330">
        <v>106.34677515000001</v>
      </c>
      <c r="G65" s="330">
        <v>106.34677515000001</v>
      </c>
      <c r="H65" s="330">
        <v>106.34677515000001</v>
      </c>
      <c r="I65" s="403" t="e">
        <f t="shared" si="2"/>
        <v>#REF!</v>
      </c>
    </row>
    <row r="66" spans="3:9" x14ac:dyDescent="0.2">
      <c r="C66" s="333" t="s">
        <v>243</v>
      </c>
      <c r="D66" s="330" t="e">
        <f>#REF!</f>
        <v>#REF!</v>
      </c>
      <c r="E66" s="330">
        <v>220</v>
      </c>
      <c r="F66" s="330">
        <v>220</v>
      </c>
      <c r="G66" s="330">
        <v>220</v>
      </c>
      <c r="H66" s="330">
        <v>220</v>
      </c>
      <c r="I66" s="403" t="e">
        <f t="shared" si="2"/>
        <v>#REF!</v>
      </c>
    </row>
    <row r="67" spans="3:9" x14ac:dyDescent="0.2">
      <c r="C67" s="333" t="s">
        <v>230</v>
      </c>
      <c r="D67" s="330" t="e">
        <f>#REF!</f>
        <v>#REF!</v>
      </c>
      <c r="E67" s="330">
        <v>250.33423681815154</v>
      </c>
      <c r="F67" s="330">
        <v>250.33423681815154</v>
      </c>
      <c r="G67" s="330">
        <v>250.33423681815154</v>
      </c>
      <c r="H67" s="330">
        <v>250.33423681815154</v>
      </c>
      <c r="I67" s="403" t="e">
        <f t="shared" si="2"/>
        <v>#REF!</v>
      </c>
    </row>
    <row r="68" spans="3:9" x14ac:dyDescent="0.2">
      <c r="C68" s="333"/>
      <c r="D68" s="328"/>
      <c r="E68" s="328"/>
      <c r="F68" s="328"/>
      <c r="G68" s="328"/>
      <c r="H68" s="328"/>
      <c r="I68" s="403">
        <f t="shared" si="2"/>
        <v>0</v>
      </c>
    </row>
    <row r="69" spans="3:9" x14ac:dyDescent="0.2">
      <c r="C69" s="333" t="s">
        <v>228</v>
      </c>
      <c r="D69" s="335" t="e">
        <f>#REF!</f>
        <v>#REF!</v>
      </c>
      <c r="E69" s="335">
        <v>2.3879561951027197</v>
      </c>
      <c r="F69" s="335">
        <v>2.3879561951027197</v>
      </c>
      <c r="G69" s="335">
        <v>2.3879561951027197</v>
      </c>
      <c r="H69" s="335">
        <v>2.2989374452127196</v>
      </c>
      <c r="I69" s="403" t="e">
        <f t="shared" si="2"/>
        <v>#REF!</v>
      </c>
    </row>
    <row r="70" spans="3:9" x14ac:dyDescent="0.2">
      <c r="C70" s="333" t="s">
        <v>236</v>
      </c>
      <c r="D70" s="330" t="e">
        <f>#REF!</f>
        <v>#REF!</v>
      </c>
      <c r="E70" s="330">
        <v>26.402944356951707</v>
      </c>
      <c r="F70" s="330">
        <v>-15.100942987233225</v>
      </c>
      <c r="G70" s="330">
        <v>-15.722147778579938</v>
      </c>
      <c r="H70" s="330">
        <v>24.27598804796753</v>
      </c>
      <c r="I70" s="403" t="e">
        <f t="shared" si="2"/>
        <v>#REF!</v>
      </c>
    </row>
    <row r="71" spans="3:9" x14ac:dyDescent="0.2">
      <c r="C71" s="334" t="s">
        <v>237</v>
      </c>
      <c r="D71" s="331" t="e">
        <f>#REF!</f>
        <v>#REF!</v>
      </c>
      <c r="E71" s="331">
        <v>170.39040602510318</v>
      </c>
      <c r="F71" s="331">
        <v>128.88651868091824</v>
      </c>
      <c r="G71" s="331">
        <v>128.26531388957153</v>
      </c>
      <c r="H71" s="331">
        <v>168.263449716119</v>
      </c>
      <c r="I71" s="403" t="e">
        <f t="shared" si="2"/>
        <v>#REF!</v>
      </c>
    </row>
    <row r="73" spans="3:9" ht="12.75" x14ac:dyDescent="0.2">
      <c r="C73" s="329" t="s">
        <v>97</v>
      </c>
      <c r="F73" s="322"/>
      <c r="G73" s="322"/>
      <c r="H73" s="322"/>
    </row>
    <row r="74" spans="3:9" x14ac:dyDescent="0.2">
      <c r="C74" s="332"/>
      <c r="D74" s="326" t="e">
        <f>D51</f>
        <v>#REF!</v>
      </c>
      <c r="E74" s="326" t="s">
        <v>135</v>
      </c>
      <c r="F74" s="326" t="s">
        <v>235</v>
      </c>
      <c r="G74" s="326" t="s">
        <v>238</v>
      </c>
      <c r="H74" s="332" t="s">
        <v>234</v>
      </c>
    </row>
    <row r="75" spans="3:9" x14ac:dyDescent="0.2">
      <c r="C75" s="333" t="s">
        <v>136</v>
      </c>
      <c r="D75" s="330" t="e">
        <f>#REF!</f>
        <v>#REF!</v>
      </c>
      <c r="E75" s="417" t="e">
        <f>#REF!</f>
        <v>#REF!</v>
      </c>
      <c r="F75" s="417" t="e">
        <f>#REF!</f>
        <v>#REF!</v>
      </c>
      <c r="G75" s="417" t="e">
        <f>#REF!</f>
        <v>#REF!</v>
      </c>
      <c r="H75" s="417" t="e">
        <f>#REF!</f>
        <v>#REF!</v>
      </c>
      <c r="I75" s="403" t="e">
        <f>D75-F75</f>
        <v>#REF!</v>
      </c>
    </row>
    <row r="76" spans="3:9" x14ac:dyDescent="0.2">
      <c r="C76" s="333"/>
      <c r="D76" s="327"/>
      <c r="E76" s="327"/>
      <c r="F76" s="327"/>
      <c r="G76" s="327"/>
      <c r="H76" s="327"/>
      <c r="I76" s="403">
        <f t="shared" ref="I76:I94" si="3">D76-F76</f>
        <v>0</v>
      </c>
    </row>
    <row r="77" spans="3:9" x14ac:dyDescent="0.2">
      <c r="C77" s="333" t="s">
        <v>73</v>
      </c>
      <c r="D77" s="330" t="e">
        <f>#REF!</f>
        <v>#REF!</v>
      </c>
      <c r="E77" s="330">
        <v>942.06701822081834</v>
      </c>
      <c r="F77" s="330">
        <v>1172.3585427646847</v>
      </c>
      <c r="G77" s="330">
        <v>1413.9589346643286</v>
      </c>
      <c r="H77" s="330">
        <v>993.43618909808299</v>
      </c>
      <c r="I77" s="403" t="e">
        <f t="shared" si="3"/>
        <v>#REF!</v>
      </c>
    </row>
    <row r="78" spans="3:9" x14ac:dyDescent="0.2">
      <c r="C78" s="333"/>
      <c r="D78" s="327"/>
      <c r="E78" s="327"/>
      <c r="F78" s="327"/>
      <c r="G78" s="327"/>
      <c r="H78" s="327"/>
      <c r="I78" s="403">
        <f t="shared" si="3"/>
        <v>0</v>
      </c>
    </row>
    <row r="79" spans="3:9" x14ac:dyDescent="0.2">
      <c r="C79" s="333" t="s">
        <v>226</v>
      </c>
      <c r="D79" s="330" t="e">
        <f>#REF!</f>
        <v>#REF!</v>
      </c>
      <c r="E79" s="330">
        <v>423.93015819936824</v>
      </c>
      <c r="F79" s="330">
        <v>527.56134424410811</v>
      </c>
      <c r="G79" s="330">
        <v>636.28152059894785</v>
      </c>
      <c r="H79" s="330">
        <v>447.04628509413737</v>
      </c>
      <c r="I79" s="403" t="e">
        <f t="shared" si="3"/>
        <v>#REF!</v>
      </c>
    </row>
    <row r="80" spans="3:9" x14ac:dyDescent="0.2">
      <c r="C80" s="333" t="s">
        <v>102</v>
      </c>
      <c r="D80" s="330" t="e">
        <f>#REF!</f>
        <v>#REF!</v>
      </c>
      <c r="E80" s="330">
        <v>423.93015819936824</v>
      </c>
      <c r="F80" s="330">
        <v>527.561344244108</v>
      </c>
      <c r="G80" s="330">
        <v>636.28152059894774</v>
      </c>
      <c r="H80" s="330">
        <v>447.04628509413737</v>
      </c>
      <c r="I80" s="403" t="e">
        <f t="shared" si="3"/>
        <v>#REF!</v>
      </c>
    </row>
    <row r="81" spans="3:9" x14ac:dyDescent="0.2">
      <c r="C81" s="333" t="s">
        <v>138</v>
      </c>
      <c r="D81" s="330" t="e">
        <f>#REF!</f>
        <v>#REF!</v>
      </c>
      <c r="E81" s="330">
        <v>94.206701822081811</v>
      </c>
      <c r="F81" s="330">
        <v>117.23585427646856</v>
      </c>
      <c r="G81" s="330">
        <v>141.39589346643288</v>
      </c>
      <c r="H81" s="330">
        <v>99.343618909808299</v>
      </c>
      <c r="I81" s="403" t="e">
        <f t="shared" si="3"/>
        <v>#REF!</v>
      </c>
    </row>
    <row r="82" spans="3:9" x14ac:dyDescent="0.2">
      <c r="C82" s="333"/>
      <c r="D82" s="327"/>
      <c r="E82" s="327"/>
      <c r="F82" s="327"/>
      <c r="G82" s="327"/>
      <c r="H82" s="327"/>
      <c r="I82" s="403">
        <f t="shared" si="3"/>
        <v>0</v>
      </c>
    </row>
    <row r="83" spans="3:9" x14ac:dyDescent="0.2">
      <c r="C83" s="333" t="s">
        <v>227</v>
      </c>
      <c r="D83" s="330" t="e">
        <f>#REF!</f>
        <v>#REF!</v>
      </c>
      <c r="E83" s="330">
        <v>63.721490464651161</v>
      </c>
      <c r="F83" s="330">
        <v>72.682248469551368</v>
      </c>
      <c r="G83" s="330">
        <v>87.729901219912918</v>
      </c>
      <c r="H83" s="330">
        <v>57.713893140060868</v>
      </c>
      <c r="I83" s="403" t="e">
        <f t="shared" si="3"/>
        <v>#REF!</v>
      </c>
    </row>
    <row r="84" spans="3:9" x14ac:dyDescent="0.2">
      <c r="C84" s="333" t="s">
        <v>239</v>
      </c>
      <c r="D84" s="330" t="e">
        <f>SUM(#REF!)</f>
        <v>#REF!</v>
      </c>
      <c r="E84" s="330">
        <v>101.40870679863416</v>
      </c>
      <c r="F84" s="330">
        <v>126.19841415383354</v>
      </c>
      <c r="G84" s="330">
        <v>152.20546336659271</v>
      </c>
      <c r="H84" s="330">
        <v>106.93833588788908</v>
      </c>
      <c r="I84" s="403" t="e">
        <f t="shared" si="3"/>
        <v>#REF!</v>
      </c>
    </row>
    <row r="85" spans="3:9" x14ac:dyDescent="0.2">
      <c r="C85" s="333" t="s">
        <v>231</v>
      </c>
      <c r="D85" s="330" t="e">
        <f>#REF!</f>
        <v>#REF!</v>
      </c>
      <c r="E85" s="330">
        <v>82.240563322333202</v>
      </c>
      <c r="F85" s="330">
        <v>82.240563322333202</v>
      </c>
      <c r="G85" s="330">
        <v>100.06124020620291</v>
      </c>
      <c r="H85" s="330">
        <v>86.126700378028858</v>
      </c>
      <c r="I85" s="403" t="e">
        <f t="shared" si="3"/>
        <v>#REF!</v>
      </c>
    </row>
    <row r="86" spans="3:9" x14ac:dyDescent="0.2">
      <c r="C86" s="333" t="s">
        <v>233</v>
      </c>
      <c r="D86" s="330" t="e">
        <f>SUM(D83:D85)</f>
        <v>#REF!</v>
      </c>
      <c r="E86" s="330">
        <v>247.37076058561851</v>
      </c>
      <c r="F86" s="330">
        <v>281.12122594571815</v>
      </c>
      <c r="G86" s="330">
        <v>339.99660479270852</v>
      </c>
      <c r="H86" s="330">
        <v>250.7789294059788</v>
      </c>
      <c r="I86" s="403" t="e">
        <f t="shared" si="3"/>
        <v>#REF!</v>
      </c>
    </row>
    <row r="87" spans="3:9" x14ac:dyDescent="0.2">
      <c r="C87" s="333"/>
      <c r="D87" s="327"/>
      <c r="E87" s="327"/>
      <c r="F87" s="327"/>
      <c r="G87" s="327"/>
      <c r="H87" s="327"/>
      <c r="I87" s="403">
        <f t="shared" si="3"/>
        <v>0</v>
      </c>
    </row>
    <row r="88" spans="3:9" x14ac:dyDescent="0.2">
      <c r="C88" s="333" t="s">
        <v>229</v>
      </c>
      <c r="D88" s="330" t="e">
        <f>#REF!</f>
        <v>#REF!</v>
      </c>
      <c r="E88" s="330">
        <v>91.637947800000006</v>
      </c>
      <c r="F88" s="330">
        <v>91.637947800000006</v>
      </c>
      <c r="G88" s="330">
        <v>91.637947800000006</v>
      </c>
      <c r="H88" s="330">
        <v>91.637947800000006</v>
      </c>
      <c r="I88" s="403" t="e">
        <f t="shared" si="3"/>
        <v>#REF!</v>
      </c>
    </row>
    <row r="89" spans="3:9" x14ac:dyDescent="0.2">
      <c r="C89" s="333" t="s">
        <v>243</v>
      </c>
      <c r="D89" s="330" t="e">
        <f>#REF!</f>
        <v>#REF!</v>
      </c>
      <c r="E89" s="330">
        <v>95</v>
      </c>
      <c r="F89" s="330">
        <v>95</v>
      </c>
      <c r="G89" s="330">
        <v>95</v>
      </c>
      <c r="H89" s="330">
        <v>95</v>
      </c>
      <c r="I89" s="403" t="e">
        <f t="shared" si="3"/>
        <v>#REF!</v>
      </c>
    </row>
    <row r="90" spans="3:9" x14ac:dyDescent="0.2">
      <c r="C90" s="333" t="s">
        <v>230</v>
      </c>
      <c r="D90" s="330" t="e">
        <f>#REF!</f>
        <v>#REF!</v>
      </c>
      <c r="E90" s="330">
        <v>162.75544913787849</v>
      </c>
      <c r="F90" s="330">
        <v>162.75544913787849</v>
      </c>
      <c r="G90" s="330">
        <v>162.75544913787849</v>
      </c>
      <c r="H90" s="330">
        <v>162.75544913787849</v>
      </c>
      <c r="I90" s="403" t="e">
        <f t="shared" si="3"/>
        <v>#REF!</v>
      </c>
    </row>
    <row r="91" spans="3:9" x14ac:dyDescent="0.2">
      <c r="C91" s="333"/>
      <c r="D91" s="328"/>
      <c r="E91" s="328"/>
      <c r="F91" s="328"/>
      <c r="G91" s="328"/>
      <c r="H91" s="328"/>
      <c r="I91" s="403">
        <f t="shared" si="3"/>
        <v>0</v>
      </c>
    </row>
    <row r="92" spans="3:9" x14ac:dyDescent="0.2">
      <c r="C92" s="333" t="s">
        <v>228</v>
      </c>
      <c r="D92" s="335" t="e">
        <f>#REF!</f>
        <v>#REF!</v>
      </c>
      <c r="E92" s="335">
        <v>1.3688666533781253</v>
      </c>
      <c r="F92" s="335">
        <v>1.3688666533781253</v>
      </c>
      <c r="G92" s="335">
        <v>1.0658900040310577</v>
      </c>
      <c r="H92" s="335">
        <v>1.3027968406706254</v>
      </c>
      <c r="I92" s="403" t="e">
        <f t="shared" si="3"/>
        <v>#REF!</v>
      </c>
    </row>
    <row r="93" spans="3:9" x14ac:dyDescent="0.2">
      <c r="C93" s="333" t="s">
        <v>236</v>
      </c>
      <c r="D93" s="330" t="e">
        <f>#REF!</f>
        <v>#REF!</v>
      </c>
      <c r="E93" s="330">
        <v>-50.995312785618523</v>
      </c>
      <c r="F93" s="330">
        <v>-84.745778145718077</v>
      </c>
      <c r="G93" s="330">
        <v>-143.62115699270851</v>
      </c>
      <c r="H93" s="330">
        <v>-54.403481605978783</v>
      </c>
      <c r="I93" s="403" t="e">
        <f t="shared" si="3"/>
        <v>#REF!</v>
      </c>
    </row>
    <row r="94" spans="3:9" x14ac:dyDescent="0.2">
      <c r="C94" s="334" t="s">
        <v>237</v>
      </c>
      <c r="D94" s="331" t="e">
        <f>#REF!</f>
        <v>#REF!</v>
      </c>
      <c r="E94" s="331">
        <v>20.122188552259956</v>
      </c>
      <c r="F94" s="331">
        <v>-13.628276807839597</v>
      </c>
      <c r="G94" s="331">
        <v>-72.503655654830027</v>
      </c>
      <c r="H94" s="331">
        <v>16.714019731899697</v>
      </c>
      <c r="I94" s="403" t="e">
        <f t="shared" si="3"/>
        <v>#REF!</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vt:i4>
      </vt:variant>
    </vt:vector>
  </HeadingPairs>
  <TitlesOfParts>
    <vt:vector size="16" baseType="lpstr">
      <vt:lpstr>Annuity 2</vt:lpstr>
      <vt:lpstr>Cover</vt:lpstr>
      <vt:lpstr>User Notes</vt:lpstr>
      <vt:lpstr>TSR tables and graphs (US)</vt:lpstr>
      <vt:lpstr>TSR tables and graphs</vt:lpstr>
      <vt:lpstr>Sheet3</vt:lpstr>
      <vt:lpstr>Timing</vt:lpstr>
      <vt:lpstr>Summary(USDmn)</vt:lpstr>
      <vt:lpstr>Summary</vt:lpstr>
      <vt:lpstr>Input Sheet</vt:lpstr>
      <vt:lpstr>Bid Parameter Sheet Cluster A</vt:lpstr>
      <vt:lpstr>Data from MCs</vt:lpstr>
      <vt:lpstr>EESL Returns</vt:lpstr>
      <vt:lpstr>Metrics(USD)</vt:lpstr>
      <vt:lpstr>'Annuity 2'!Brpr_O_Ann</vt:lpstr>
      <vt:lpstr>'Annuity 2'!Brpur_C_Ann</vt:lpstr>
    </vt:vector>
  </TitlesOfParts>
  <Company>The World Bank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abhattacharya2</dc:creator>
  <cp:lastModifiedBy>More, Chandrarao (IN - Mumbai)</cp:lastModifiedBy>
  <cp:lastPrinted>2016-01-20T05:12:28Z</cp:lastPrinted>
  <dcterms:created xsi:type="dcterms:W3CDTF">2013-03-22T08:50:19Z</dcterms:created>
  <dcterms:modified xsi:type="dcterms:W3CDTF">2018-05-19T17:56:37Z</dcterms:modified>
</cp:coreProperties>
</file>